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NAS\dragasd\PP\JN\JN 2019\ODPRTI POSTOPEK\Dozidava Vrtec Šola OŠSJ ponovitev\popis dozidava ošsj pšc pon\"/>
    </mc:Choice>
  </mc:AlternateContent>
  <bookViews>
    <workbookView xWindow="0" yWindow="0" windowWidth="25200" windowHeight="11535"/>
  </bookViews>
  <sheets>
    <sheet name="Prva stran" sheetId="6" r:id="rId1"/>
    <sheet name="Popis del" sheetId="3" r:id="rId2"/>
    <sheet name="Definicija" sheetId="2" state="hidden" r:id="rId3"/>
    <sheet name="Sheet1" sheetId="1" state="hidden" r:id="rId4"/>
    <sheet name="Rekapitulacija" sheetId="4" r:id="rId5"/>
  </sheets>
  <definedNames>
    <definedName name="_xlnm._FilterDatabase" localSheetId="1" hidden="1">'Popis del'!$A$11:$O$4030</definedName>
    <definedName name="_xlnm._FilterDatabase" localSheetId="3" hidden="1">Sheet1!#REF!</definedName>
    <definedName name="_xlnm.Print_Area" localSheetId="0">'Prva stran'!$A$1:$H$18</definedName>
    <definedName name="_xlnm.Print_Titles" localSheetId="1">'Popis del'!$11:$11</definedName>
  </definedNames>
  <calcPr calcId="162913" iterate="1"/>
</workbook>
</file>

<file path=xl/calcChain.xml><?xml version="1.0" encoding="utf-8"?>
<calcChain xmlns="http://schemas.openxmlformats.org/spreadsheetml/2006/main">
  <c r="M14" i="3" l="1"/>
  <c r="M4028" i="3" l="1"/>
  <c r="M4027" i="3"/>
  <c r="M4025" i="3"/>
  <c r="M4024" i="3"/>
  <c r="M4023" i="3"/>
  <c r="M4022" i="3"/>
  <c r="M4021" i="3"/>
  <c r="M4019" i="3"/>
  <c r="M4013" i="3"/>
  <c r="M4012" i="3"/>
  <c r="M4011" i="3"/>
  <c r="M4010" i="3"/>
  <c r="M4009" i="3"/>
  <c r="M4008" i="3"/>
  <c r="M4007" i="3"/>
  <c r="M4006" i="3"/>
  <c r="M4005" i="3"/>
  <c r="M4004" i="3"/>
  <c r="M4003" i="3"/>
  <c r="M4002" i="3"/>
  <c r="M4001" i="3"/>
  <c r="M4000" i="3"/>
  <c r="M3999" i="3"/>
  <c r="M3998" i="3"/>
  <c r="M3997" i="3"/>
  <c r="M3996" i="3"/>
  <c r="M3995" i="3"/>
  <c r="M3994" i="3"/>
  <c r="M3993" i="3"/>
  <c r="M3992" i="3"/>
  <c r="M3991" i="3"/>
  <c r="M3990" i="3"/>
  <c r="M3989" i="3"/>
  <c r="M3988" i="3"/>
  <c r="M3985" i="3"/>
  <c r="M3984" i="3"/>
  <c r="M3983" i="3"/>
  <c r="M3982" i="3"/>
  <c r="M3981" i="3"/>
  <c r="M3980" i="3"/>
  <c r="M3979" i="3"/>
  <c r="M3978" i="3"/>
  <c r="M3977" i="3"/>
  <c r="M3976" i="3"/>
  <c r="M3975" i="3"/>
  <c r="M3974" i="3"/>
  <c r="M3973" i="3"/>
  <c r="M3972" i="3"/>
  <c r="M3971" i="3"/>
  <c r="M3970" i="3"/>
  <c r="M3969" i="3"/>
  <c r="M3968" i="3"/>
  <c r="M3967" i="3"/>
  <c r="M3966" i="3"/>
  <c r="M3965" i="3"/>
  <c r="M3964" i="3"/>
  <c r="M3963" i="3"/>
  <c r="M3962" i="3"/>
  <c r="M3961" i="3"/>
  <c r="M3959" i="3"/>
  <c r="M3958" i="3"/>
  <c r="M3957" i="3"/>
  <c r="M3956" i="3"/>
  <c r="M3955" i="3"/>
  <c r="M3954" i="3"/>
  <c r="M3953" i="3"/>
  <c r="M3952" i="3"/>
  <c r="M3951" i="3"/>
  <c r="M3950" i="3"/>
  <c r="M3949" i="3"/>
  <c r="M3948" i="3"/>
  <c r="M3947" i="3"/>
  <c r="M3946" i="3"/>
  <c r="M3945" i="3"/>
  <c r="M3944" i="3"/>
  <c r="M3943" i="3"/>
  <c r="M3942" i="3"/>
  <c r="M3941" i="3"/>
  <c r="M3940" i="3"/>
  <c r="M3939" i="3"/>
  <c r="M3938" i="3"/>
  <c r="M3937" i="3"/>
  <c r="M3936" i="3"/>
  <c r="M3935" i="3"/>
  <c r="M3934" i="3"/>
  <c r="M3933" i="3"/>
  <c r="M3932" i="3"/>
  <c r="M3931" i="3"/>
  <c r="M3930" i="3"/>
  <c r="M3929" i="3"/>
  <c r="M3928" i="3"/>
  <c r="M3927" i="3"/>
  <c r="M3926" i="3"/>
  <c r="M3925" i="3"/>
  <c r="M3924" i="3"/>
  <c r="M3923" i="3"/>
  <c r="M3922" i="3"/>
  <c r="M3921" i="3"/>
  <c r="M3920" i="3"/>
  <c r="M3919" i="3"/>
  <c r="M3918" i="3"/>
  <c r="M3917" i="3"/>
  <c r="M3916" i="3"/>
  <c r="M3915" i="3"/>
  <c r="M3914" i="3"/>
  <c r="M3913" i="3"/>
  <c r="M3912" i="3"/>
  <c r="M3911" i="3"/>
  <c r="M3910" i="3"/>
  <c r="M3909" i="3"/>
  <c r="M3908" i="3"/>
  <c r="M3907" i="3"/>
  <c r="M3906" i="3"/>
  <c r="M3905" i="3"/>
  <c r="M3904" i="3"/>
  <c r="M3903" i="3"/>
  <c r="M3902" i="3"/>
  <c r="M3901" i="3"/>
  <c r="M3900" i="3"/>
  <c r="M3899" i="3"/>
  <c r="M3898" i="3"/>
  <c r="M3897" i="3"/>
  <c r="M3896" i="3"/>
  <c r="M3895" i="3"/>
  <c r="M3894" i="3"/>
  <c r="M3893" i="3"/>
  <c r="M3892" i="3"/>
  <c r="M3891" i="3"/>
  <c r="M3890" i="3"/>
  <c r="M3889" i="3"/>
  <c r="M3888" i="3"/>
  <c r="M3887" i="3"/>
  <c r="M3886" i="3"/>
  <c r="M3885" i="3"/>
  <c r="M3884" i="3"/>
  <c r="M3883" i="3"/>
  <c r="M3882" i="3"/>
  <c r="M3881" i="3"/>
  <c r="M3880" i="3"/>
  <c r="M3879" i="3"/>
  <c r="M3878" i="3"/>
  <c r="M3877" i="3"/>
  <c r="M3876" i="3"/>
  <c r="M3875" i="3"/>
  <c r="M3874" i="3"/>
  <c r="M3873" i="3"/>
  <c r="M3872" i="3"/>
  <c r="M3871" i="3"/>
  <c r="M3870" i="3"/>
  <c r="M3869" i="3"/>
  <c r="M3868" i="3"/>
  <c r="M3867" i="3"/>
  <c r="M3866" i="3"/>
  <c r="M3865" i="3"/>
  <c r="M3864" i="3"/>
  <c r="M3863" i="3"/>
  <c r="M3862" i="3"/>
  <c r="M3861" i="3"/>
  <c r="M3860" i="3"/>
  <c r="M3859" i="3"/>
  <c r="M3858" i="3"/>
  <c r="M3857" i="3"/>
  <c r="M3856" i="3"/>
  <c r="M3855" i="3"/>
  <c r="M3854" i="3"/>
  <c r="M3853" i="3"/>
  <c r="M3852" i="3"/>
  <c r="M3851" i="3"/>
  <c r="M3850" i="3"/>
  <c r="M3849" i="3"/>
  <c r="M3848" i="3"/>
  <c r="M3847" i="3"/>
  <c r="M3846" i="3"/>
  <c r="M3845" i="3"/>
  <c r="M3844" i="3"/>
  <c r="M3843" i="3"/>
  <c r="M3842" i="3"/>
  <c r="M3841" i="3"/>
  <c r="M3840" i="3"/>
  <c r="M3839" i="3"/>
  <c r="M3838" i="3"/>
  <c r="M3837" i="3"/>
  <c r="M3836" i="3"/>
  <c r="M3835" i="3"/>
  <c r="M3834" i="3"/>
  <c r="M3833" i="3"/>
  <c r="M3832" i="3"/>
  <c r="M3831" i="3"/>
  <c r="M3830" i="3"/>
  <c r="M3829" i="3"/>
  <c r="M3828" i="3"/>
  <c r="M3827" i="3"/>
  <c r="M3826" i="3"/>
  <c r="M3825" i="3"/>
  <c r="M3824" i="3"/>
  <c r="M3823" i="3"/>
  <c r="M3822" i="3"/>
  <c r="M3821" i="3"/>
  <c r="M3820" i="3"/>
  <c r="M3819" i="3"/>
  <c r="M3818" i="3"/>
  <c r="M3817" i="3"/>
  <c r="M3816" i="3"/>
  <c r="M3815" i="3"/>
  <c r="M3814" i="3"/>
  <c r="M3813" i="3"/>
  <c r="M3812" i="3"/>
  <c r="M3811" i="3"/>
  <c r="M3810" i="3"/>
  <c r="M3809" i="3"/>
  <c r="M3808" i="3"/>
  <c r="M3807" i="3"/>
  <c r="M3806" i="3"/>
  <c r="M3805" i="3"/>
  <c r="M3804" i="3"/>
  <c r="M3803" i="3"/>
  <c r="M3802" i="3"/>
  <c r="M3801" i="3"/>
  <c r="M3800" i="3"/>
  <c r="M3799" i="3"/>
  <c r="M3798" i="3"/>
  <c r="M3797" i="3"/>
  <c r="M3796" i="3"/>
  <c r="M3795" i="3"/>
  <c r="M3794" i="3"/>
  <c r="M3793" i="3"/>
  <c r="M3792" i="3"/>
  <c r="M3791" i="3"/>
  <c r="M3789" i="3"/>
  <c r="M3788" i="3"/>
  <c r="M3787" i="3"/>
  <c r="M3786" i="3"/>
  <c r="M3785" i="3"/>
  <c r="M3784" i="3"/>
  <c r="M3783" i="3"/>
  <c r="M3782" i="3"/>
  <c r="M3781" i="3"/>
  <c r="M3780" i="3"/>
  <c r="M3779" i="3"/>
  <c r="M3778" i="3"/>
  <c r="M3777" i="3"/>
  <c r="M3776" i="3"/>
  <c r="M3775" i="3"/>
  <c r="M3774" i="3"/>
  <c r="M3773" i="3"/>
  <c r="M3772" i="3"/>
  <c r="M3771" i="3"/>
  <c r="M3770" i="3"/>
  <c r="M3769" i="3"/>
  <c r="M3768" i="3"/>
  <c r="M3767" i="3"/>
  <c r="M3766" i="3"/>
  <c r="M3765" i="3"/>
  <c r="M3763" i="3"/>
  <c r="M3762" i="3"/>
  <c r="M3761" i="3"/>
  <c r="M3760" i="3"/>
  <c r="M3759" i="3"/>
  <c r="M3758" i="3"/>
  <c r="M3757" i="3"/>
  <c r="M3756" i="3"/>
  <c r="M3755" i="3"/>
  <c r="M3754" i="3"/>
  <c r="M3753" i="3"/>
  <c r="M3752" i="3"/>
  <c r="M3751" i="3"/>
  <c r="M3750" i="3"/>
  <c r="M3749" i="3"/>
  <c r="M3748" i="3"/>
  <c r="M3747" i="3"/>
  <c r="M3746" i="3"/>
  <c r="M3745" i="3"/>
  <c r="M3744" i="3"/>
  <c r="M3743" i="3"/>
  <c r="M3742" i="3"/>
  <c r="M3741" i="3"/>
  <c r="M3740" i="3"/>
  <c r="M3739" i="3"/>
  <c r="M3738" i="3"/>
  <c r="M3737" i="3"/>
  <c r="M3736" i="3"/>
  <c r="M3735" i="3"/>
  <c r="M3734" i="3"/>
  <c r="M3733" i="3"/>
  <c r="M3732" i="3"/>
  <c r="M3731" i="3"/>
  <c r="M3730" i="3"/>
  <c r="M3729" i="3"/>
  <c r="M3728" i="3"/>
  <c r="M3727" i="3"/>
  <c r="M3726" i="3"/>
  <c r="M3725" i="3"/>
  <c r="M3724" i="3"/>
  <c r="M3723" i="3"/>
  <c r="M3722" i="3"/>
  <c r="M3721" i="3"/>
  <c r="M3720" i="3"/>
  <c r="M3719" i="3"/>
  <c r="M3718" i="3"/>
  <c r="M3717" i="3"/>
  <c r="M3716" i="3"/>
  <c r="M3715" i="3"/>
  <c r="M3714" i="3"/>
  <c r="M3713" i="3"/>
  <c r="M3712" i="3"/>
  <c r="M3711" i="3"/>
  <c r="M3710" i="3"/>
  <c r="M3709" i="3"/>
  <c r="M3708" i="3"/>
  <c r="M3707" i="3"/>
  <c r="M3706" i="3"/>
  <c r="M3705" i="3"/>
  <c r="M3704" i="3"/>
  <c r="M3703" i="3"/>
  <c r="M3702" i="3"/>
  <c r="M3701" i="3"/>
  <c r="M3700" i="3"/>
  <c r="M3699" i="3"/>
  <c r="M3698" i="3"/>
  <c r="M3697" i="3"/>
  <c r="M3696" i="3"/>
  <c r="M3695" i="3"/>
  <c r="M3694" i="3"/>
  <c r="M3693" i="3"/>
  <c r="M3692" i="3"/>
  <c r="M3691" i="3"/>
  <c r="M3690" i="3"/>
  <c r="M3689" i="3"/>
  <c r="M3688" i="3"/>
  <c r="M3687" i="3"/>
  <c r="M3686" i="3"/>
  <c r="M3685" i="3"/>
  <c r="M3684" i="3"/>
  <c r="M3683" i="3"/>
  <c r="M3682" i="3"/>
  <c r="M3681" i="3"/>
  <c r="M3680" i="3"/>
  <c r="M3679" i="3"/>
  <c r="M3678" i="3"/>
  <c r="M3677" i="3"/>
  <c r="M3676" i="3"/>
  <c r="M3675" i="3"/>
  <c r="M3674" i="3"/>
  <c r="M3673" i="3"/>
  <c r="M3672" i="3"/>
  <c r="M3671" i="3"/>
  <c r="M3670" i="3"/>
  <c r="M3669" i="3"/>
  <c r="M3667" i="3"/>
  <c r="M3666" i="3"/>
  <c r="M3665" i="3"/>
  <c r="M3664" i="3"/>
  <c r="M3663" i="3"/>
  <c r="M3662" i="3"/>
  <c r="M3661" i="3"/>
  <c r="M3660" i="3"/>
  <c r="M3659" i="3"/>
  <c r="M3658" i="3"/>
  <c r="M3657" i="3"/>
  <c r="M3656" i="3"/>
  <c r="M3655" i="3"/>
  <c r="M3654" i="3"/>
  <c r="M3653" i="3"/>
  <c r="M3652" i="3"/>
  <c r="M3651" i="3"/>
  <c r="M3650" i="3"/>
  <c r="M3649" i="3"/>
  <c r="M3648" i="3"/>
  <c r="M3647" i="3"/>
  <c r="M3646" i="3"/>
  <c r="M3645" i="3"/>
  <c r="M3644" i="3"/>
  <c r="M3643" i="3"/>
  <c r="M3642" i="3"/>
  <c r="M3641" i="3"/>
  <c r="M3640" i="3"/>
  <c r="M3639" i="3"/>
  <c r="M3638" i="3"/>
  <c r="M3637" i="3"/>
  <c r="M3636" i="3"/>
  <c r="M3635" i="3"/>
  <c r="M3634" i="3"/>
  <c r="M3633" i="3"/>
  <c r="M3632" i="3"/>
  <c r="M3631" i="3"/>
  <c r="M3630" i="3"/>
  <c r="M3629" i="3"/>
  <c r="M3628" i="3"/>
  <c r="M3627" i="3"/>
  <c r="M3626" i="3"/>
  <c r="M3625" i="3"/>
  <c r="M3624" i="3"/>
  <c r="M3623" i="3"/>
  <c r="M3622" i="3"/>
  <c r="M3621" i="3"/>
  <c r="M3620" i="3"/>
  <c r="M3619" i="3"/>
  <c r="M3618" i="3"/>
  <c r="M3617" i="3"/>
  <c r="M3616" i="3"/>
  <c r="M3615" i="3"/>
  <c r="M3614" i="3"/>
  <c r="M3613" i="3"/>
  <c r="M3612" i="3"/>
  <c r="M3611" i="3"/>
  <c r="M3610" i="3"/>
  <c r="M3609" i="3"/>
  <c r="M3608" i="3"/>
  <c r="M3607" i="3"/>
  <c r="M3606" i="3"/>
  <c r="M3605" i="3"/>
  <c r="M3604" i="3"/>
  <c r="M3603" i="3"/>
  <c r="M3602" i="3"/>
  <c r="M3601" i="3"/>
  <c r="M3600" i="3"/>
  <c r="M3599" i="3"/>
  <c r="M3598" i="3"/>
  <c r="M3597" i="3"/>
  <c r="M3596" i="3"/>
  <c r="M3594" i="3"/>
  <c r="M3593" i="3"/>
  <c r="M3592" i="3"/>
  <c r="M3591" i="3"/>
  <c r="M3590" i="3"/>
  <c r="M3589" i="3"/>
  <c r="M3588" i="3"/>
  <c r="M3587" i="3"/>
  <c r="M3586" i="3"/>
  <c r="M3585" i="3"/>
  <c r="M3584" i="3"/>
  <c r="M3583" i="3"/>
  <c r="M3582" i="3"/>
  <c r="M3581" i="3"/>
  <c r="M3580" i="3"/>
  <c r="M3579" i="3"/>
  <c r="M3578" i="3"/>
  <c r="M3577" i="3"/>
  <c r="M3576" i="3"/>
  <c r="M3575" i="3"/>
  <c r="M3574" i="3"/>
  <c r="M3573" i="3"/>
  <c r="M3572" i="3"/>
  <c r="M3571" i="3"/>
  <c r="M3570" i="3"/>
  <c r="M3569" i="3"/>
  <c r="M3568" i="3"/>
  <c r="M3567" i="3"/>
  <c r="M3566" i="3"/>
  <c r="M3565" i="3"/>
  <c r="M3564" i="3"/>
  <c r="M3563" i="3"/>
  <c r="M3562" i="3"/>
  <c r="M3561" i="3"/>
  <c r="M3560" i="3"/>
  <c r="M3559" i="3"/>
  <c r="M3558" i="3"/>
  <c r="M3557" i="3"/>
  <c r="M3556" i="3"/>
  <c r="M3555" i="3"/>
  <c r="M3554" i="3"/>
  <c r="M3553" i="3"/>
  <c r="M3552" i="3"/>
  <c r="M3551" i="3"/>
  <c r="M3550" i="3"/>
  <c r="M3549" i="3"/>
  <c r="M3548" i="3"/>
  <c r="M3547" i="3"/>
  <c r="M3546" i="3"/>
  <c r="M3545" i="3"/>
  <c r="M3544" i="3"/>
  <c r="M3543" i="3"/>
  <c r="M3542" i="3"/>
  <c r="M3541" i="3"/>
  <c r="M3540" i="3"/>
  <c r="M3539" i="3"/>
  <c r="M3538" i="3"/>
  <c r="M3537" i="3"/>
  <c r="M3536" i="3"/>
  <c r="M3535" i="3"/>
  <c r="M3534" i="3"/>
  <c r="M3533" i="3"/>
  <c r="M3532" i="3"/>
  <c r="M3531" i="3"/>
  <c r="M3530" i="3"/>
  <c r="M3529" i="3"/>
  <c r="M3528" i="3"/>
  <c r="M3527" i="3"/>
  <c r="M3526" i="3"/>
  <c r="M3525" i="3"/>
  <c r="M3524" i="3"/>
  <c r="M3523" i="3"/>
  <c r="M3522" i="3"/>
  <c r="M3521" i="3"/>
  <c r="M3520" i="3"/>
  <c r="M3519" i="3"/>
  <c r="M3518" i="3"/>
  <c r="M3517" i="3"/>
  <c r="M3516" i="3"/>
  <c r="M3515" i="3"/>
  <c r="M3514" i="3"/>
  <c r="M3513" i="3"/>
  <c r="M3512" i="3"/>
  <c r="M3511" i="3"/>
  <c r="M3510" i="3"/>
  <c r="M3509" i="3"/>
  <c r="M3508" i="3"/>
  <c r="M3507" i="3"/>
  <c r="M3506" i="3"/>
  <c r="M3505" i="3"/>
  <c r="M3504" i="3"/>
  <c r="M3503" i="3"/>
  <c r="M3502" i="3"/>
  <c r="M3501" i="3"/>
  <c r="M3500" i="3"/>
  <c r="M3499" i="3"/>
  <c r="M3498" i="3"/>
  <c r="M3497" i="3"/>
  <c r="M3496" i="3"/>
  <c r="M3495" i="3"/>
  <c r="M3494" i="3"/>
  <c r="M3493" i="3"/>
  <c r="M3492" i="3"/>
  <c r="M3491" i="3"/>
  <c r="M3490" i="3"/>
  <c r="M3489" i="3"/>
  <c r="M3488" i="3"/>
  <c r="M3487" i="3"/>
  <c r="M3486" i="3"/>
  <c r="M3485" i="3"/>
  <c r="M3484" i="3"/>
  <c r="M3483" i="3"/>
  <c r="M3482" i="3"/>
  <c r="M3481" i="3"/>
  <c r="M3480" i="3"/>
  <c r="M3479" i="3"/>
  <c r="M3478" i="3"/>
  <c r="M3477" i="3"/>
  <c r="M3476" i="3"/>
  <c r="M3475" i="3"/>
  <c r="M3474" i="3"/>
  <c r="M3473" i="3"/>
  <c r="M3472" i="3"/>
  <c r="M3471" i="3"/>
  <c r="M3470" i="3"/>
  <c r="M3469" i="3"/>
  <c r="M3468" i="3"/>
  <c r="M3467" i="3"/>
  <c r="M3466" i="3"/>
  <c r="M3465" i="3"/>
  <c r="M3464" i="3"/>
  <c r="M3463" i="3"/>
  <c r="M3462" i="3"/>
  <c r="M3461" i="3"/>
  <c r="M3460" i="3"/>
  <c r="M3459" i="3"/>
  <c r="M3458" i="3"/>
  <c r="M3457" i="3"/>
  <c r="M3456" i="3"/>
  <c r="M3455" i="3"/>
  <c r="M3454" i="3"/>
  <c r="M3453" i="3"/>
  <c r="M3451" i="3"/>
  <c r="M3450" i="3"/>
  <c r="M3449" i="3"/>
  <c r="M3448" i="3"/>
  <c r="M3447" i="3"/>
  <c r="M3446" i="3"/>
  <c r="M3445" i="3"/>
  <c r="M3444" i="3"/>
  <c r="M3443" i="3"/>
  <c r="M3442" i="3"/>
  <c r="M3441" i="3"/>
  <c r="M3440" i="3"/>
  <c r="M3439" i="3"/>
  <c r="M3438" i="3"/>
  <c r="M3437" i="3"/>
  <c r="M3436" i="3"/>
  <c r="M3435" i="3"/>
  <c r="M3434" i="3"/>
  <c r="M3433" i="3"/>
  <c r="M3432" i="3"/>
  <c r="M3431" i="3"/>
  <c r="M3430" i="3"/>
  <c r="M3429" i="3"/>
  <c r="M3428" i="3"/>
  <c r="M3427" i="3"/>
  <c r="M3426" i="3"/>
  <c r="M3425" i="3"/>
  <c r="M3424" i="3"/>
  <c r="M3423" i="3"/>
  <c r="M3422" i="3"/>
  <c r="M3421" i="3"/>
  <c r="M3420" i="3"/>
  <c r="M3419" i="3"/>
  <c r="M3418" i="3"/>
  <c r="M3417" i="3"/>
  <c r="M3416" i="3"/>
  <c r="M3415" i="3"/>
  <c r="M3414" i="3"/>
  <c r="M3413" i="3"/>
  <c r="M3412" i="3"/>
  <c r="M3411" i="3"/>
  <c r="M3410" i="3"/>
  <c r="M3406" i="3"/>
  <c r="M3405" i="3"/>
  <c r="M3404" i="3"/>
  <c r="M3403" i="3"/>
  <c r="M3402" i="3"/>
  <c r="M3401" i="3"/>
  <c r="M3400" i="3"/>
  <c r="M3399" i="3"/>
  <c r="M3396" i="3"/>
  <c r="M3395" i="3"/>
  <c r="M3394" i="3"/>
  <c r="M3393" i="3"/>
  <c r="M3390" i="3"/>
  <c r="M3389" i="3"/>
  <c r="M3388" i="3"/>
  <c r="M3387" i="3"/>
  <c r="M3386" i="3"/>
  <c r="M3385" i="3"/>
  <c r="M3384" i="3"/>
  <c r="M3383" i="3"/>
  <c r="M3382" i="3"/>
  <c r="M3381" i="3"/>
  <c r="M3380" i="3"/>
  <c r="M3379" i="3"/>
  <c r="M3378" i="3"/>
  <c r="M3377" i="3"/>
  <c r="M3375" i="3"/>
  <c r="M3374" i="3"/>
  <c r="M3373" i="3"/>
  <c r="M3372" i="3"/>
  <c r="M3371" i="3"/>
  <c r="M3370" i="3"/>
  <c r="M3369" i="3"/>
  <c r="M3368" i="3"/>
  <c r="M3367" i="3"/>
  <c r="M3366" i="3"/>
  <c r="M3365" i="3"/>
  <c r="M3364" i="3"/>
  <c r="M3363" i="3"/>
  <c r="M3362" i="3"/>
  <c r="M3361" i="3"/>
  <c r="M3360" i="3"/>
  <c r="M3359" i="3"/>
  <c r="M3357" i="3"/>
  <c r="M3356" i="3"/>
  <c r="M3354" i="3"/>
  <c r="M3353" i="3"/>
  <c r="M3352" i="3"/>
  <c r="M3351" i="3"/>
  <c r="M3350" i="3"/>
  <c r="M3349" i="3"/>
  <c r="M3348" i="3"/>
  <c r="M3347" i="3"/>
  <c r="M3346" i="3"/>
  <c r="M3345" i="3"/>
  <c r="M3343" i="3"/>
  <c r="M3342" i="3"/>
  <c r="M3341" i="3"/>
  <c r="M3340" i="3"/>
  <c r="M3339" i="3"/>
  <c r="M3338" i="3"/>
  <c r="M3337" i="3"/>
  <c r="M3336" i="3"/>
  <c r="M3335" i="3"/>
  <c r="M3334" i="3"/>
  <c r="M3333" i="3"/>
  <c r="M3332" i="3"/>
  <c r="M3330" i="3"/>
  <c r="M3329" i="3"/>
  <c r="M3328" i="3"/>
  <c r="M3327" i="3"/>
  <c r="M3326" i="3"/>
  <c r="M3325" i="3"/>
  <c r="M3324" i="3"/>
  <c r="M3323" i="3"/>
  <c r="M3322" i="3"/>
  <c r="M3321" i="3"/>
  <c r="M3320" i="3"/>
  <c r="M3319" i="3"/>
  <c r="M3317" i="3"/>
  <c r="M3314" i="3"/>
  <c r="M3313" i="3"/>
  <c r="M3312" i="3"/>
  <c r="M3311" i="3"/>
  <c r="M3309" i="3"/>
  <c r="M3308" i="3"/>
  <c r="M3307" i="3"/>
  <c r="M3306" i="3"/>
  <c r="M3305" i="3"/>
  <c r="M3304" i="3"/>
  <c r="M3303" i="3"/>
  <c r="M3301" i="3"/>
  <c r="M3300" i="3"/>
  <c r="M3298" i="3"/>
  <c r="M3297" i="3"/>
  <c r="M3295" i="3"/>
  <c r="M3294" i="3"/>
  <c r="M3293" i="3"/>
  <c r="M3292" i="3"/>
  <c r="M3291" i="3"/>
  <c r="M3289" i="3"/>
  <c r="M3286" i="3"/>
  <c r="M3285" i="3"/>
  <c r="M3284" i="3"/>
  <c r="M3283" i="3"/>
  <c r="M3282" i="3"/>
  <c r="M3281" i="3"/>
  <c r="M3280" i="3"/>
  <c r="M3279" i="3"/>
  <c r="M3278" i="3"/>
  <c r="M3277" i="3"/>
  <c r="M3276" i="3"/>
  <c r="M3275" i="3"/>
  <c r="M3274" i="3"/>
  <c r="M3273" i="3"/>
  <c r="M3272" i="3"/>
  <c r="M3271" i="3"/>
  <c r="M3269" i="3"/>
  <c r="M3268" i="3"/>
  <c r="M3267" i="3"/>
  <c r="M3266" i="3"/>
  <c r="M3265" i="3"/>
  <c r="M3264" i="3"/>
  <c r="M3262" i="3"/>
  <c r="M3261" i="3"/>
  <c r="M3260" i="3"/>
  <c r="M3259" i="3"/>
  <c r="M3258" i="3"/>
  <c r="M3257" i="3"/>
  <c r="M3256" i="3"/>
  <c r="M3255" i="3"/>
  <c r="M3254" i="3"/>
  <c r="M3253" i="3"/>
  <c r="M3252" i="3"/>
  <c r="M3251" i="3"/>
  <c r="M3250" i="3"/>
  <c r="M3249" i="3"/>
  <c r="M3248" i="3"/>
  <c r="M3247" i="3"/>
  <c r="M3246" i="3"/>
  <c r="M3245" i="3"/>
  <c r="M3244" i="3"/>
  <c r="M3243" i="3"/>
  <c r="M3242" i="3"/>
  <c r="M3241" i="3"/>
  <c r="M3240" i="3"/>
  <c r="M3239" i="3"/>
  <c r="M3238" i="3"/>
  <c r="M3237" i="3"/>
  <c r="M3236" i="3"/>
  <c r="M3235" i="3"/>
  <c r="M3234" i="3"/>
  <c r="M3233" i="3"/>
  <c r="M3231" i="3"/>
  <c r="M3228" i="3"/>
  <c r="M3227" i="3"/>
  <c r="M3226" i="3"/>
  <c r="M3225" i="3"/>
  <c r="M3224" i="3"/>
  <c r="M3223" i="3"/>
  <c r="M3222" i="3"/>
  <c r="M3221" i="3"/>
  <c r="M3220" i="3"/>
  <c r="M3219" i="3"/>
  <c r="M3218" i="3"/>
  <c r="M3217" i="3"/>
  <c r="M3215" i="3"/>
  <c r="M3214" i="3"/>
  <c r="M3213" i="3"/>
  <c r="M3212" i="3"/>
  <c r="M3211" i="3"/>
  <c r="M3210" i="3"/>
  <c r="M3209" i="3"/>
  <c r="M3208" i="3"/>
  <c r="M3207" i="3"/>
  <c r="M3206" i="3"/>
  <c r="M3205" i="3"/>
  <c r="M3203" i="3"/>
  <c r="M3200" i="3"/>
  <c r="M3199" i="3"/>
  <c r="M3197" i="3"/>
  <c r="M3196" i="3"/>
  <c r="M3195" i="3"/>
  <c r="M3193" i="3"/>
  <c r="M3191" i="3"/>
  <c r="M3190" i="3"/>
  <c r="M3189" i="3"/>
  <c r="M3188" i="3"/>
  <c r="M3187" i="3"/>
  <c r="M3186" i="3"/>
  <c r="M3185" i="3"/>
  <c r="M3184" i="3"/>
  <c r="M3183" i="3"/>
  <c r="M3182" i="3"/>
  <c r="M3181" i="3"/>
  <c r="M3180" i="3"/>
  <c r="M3179" i="3"/>
  <c r="M3178" i="3"/>
  <c r="M3177" i="3"/>
  <c r="M3176" i="3"/>
  <c r="M3175" i="3"/>
  <c r="M3174" i="3"/>
  <c r="M3173" i="3"/>
  <c r="M3172" i="3"/>
  <c r="M3171" i="3"/>
  <c r="M3170" i="3"/>
  <c r="M3169" i="3"/>
  <c r="M3168" i="3"/>
  <c r="M3167" i="3"/>
  <c r="M3166" i="3"/>
  <c r="M3165" i="3"/>
  <c r="M3164" i="3"/>
  <c r="M3163" i="3"/>
  <c r="M3162" i="3"/>
  <c r="M3161" i="3"/>
  <c r="M3159" i="3"/>
  <c r="M3158" i="3"/>
  <c r="M3157" i="3"/>
  <c r="M3156" i="3"/>
  <c r="M3155" i="3"/>
  <c r="M3154" i="3"/>
  <c r="M3153" i="3"/>
  <c r="M3152" i="3"/>
  <c r="M3151" i="3"/>
  <c r="M3150" i="3"/>
  <c r="M3149" i="3"/>
  <c r="M3148" i="3"/>
  <c r="M3147" i="3"/>
  <c r="M3146" i="3"/>
  <c r="M3145" i="3"/>
  <c r="M3144" i="3"/>
  <c r="M3143" i="3"/>
  <c r="M3142" i="3"/>
  <c r="M3141" i="3"/>
  <c r="M3140" i="3"/>
  <c r="M3139" i="3"/>
  <c r="M3138" i="3"/>
  <c r="M3137" i="3"/>
  <c r="M3136" i="3"/>
  <c r="M3135" i="3"/>
  <c r="M3134" i="3"/>
  <c r="M3132" i="3"/>
  <c r="M3131" i="3"/>
  <c r="M3130" i="3"/>
  <c r="M3129" i="3"/>
  <c r="M3128" i="3"/>
  <c r="M3127" i="3"/>
  <c r="M3126" i="3"/>
  <c r="M3125" i="3"/>
  <c r="M3124" i="3"/>
  <c r="M3123" i="3"/>
  <c r="M3122" i="3"/>
  <c r="M3121" i="3"/>
  <c r="M3120" i="3"/>
  <c r="M3119" i="3"/>
  <c r="M3118" i="3"/>
  <c r="M3117" i="3"/>
  <c r="M3116" i="3"/>
  <c r="M3115" i="3"/>
  <c r="M3114" i="3"/>
  <c r="M3113" i="3"/>
  <c r="M3112" i="3"/>
  <c r="M3111" i="3"/>
  <c r="M3110" i="3"/>
  <c r="M3109" i="3"/>
  <c r="M3108" i="3"/>
  <c r="M3107" i="3"/>
  <c r="M3106" i="3"/>
  <c r="M3105" i="3"/>
  <c r="M3104" i="3"/>
  <c r="M3103" i="3"/>
  <c r="M3101" i="3"/>
  <c r="M3100" i="3"/>
  <c r="M3099" i="3"/>
  <c r="M3098" i="3"/>
  <c r="M3097" i="3"/>
  <c r="M3096" i="3"/>
  <c r="M3095" i="3"/>
  <c r="M3094" i="3"/>
  <c r="M3093" i="3"/>
  <c r="M3092" i="3"/>
  <c r="M3091" i="3"/>
  <c r="M3090" i="3"/>
  <c r="M3089" i="3"/>
  <c r="M3088" i="3"/>
  <c r="M3087" i="3"/>
  <c r="M3086" i="3"/>
  <c r="M3084" i="3"/>
  <c r="M3083" i="3"/>
  <c r="M3082" i="3"/>
  <c r="M3081" i="3"/>
  <c r="M3080" i="3"/>
  <c r="M3079" i="3"/>
  <c r="M3078" i="3"/>
  <c r="M3077" i="3"/>
  <c r="M3076" i="3"/>
  <c r="M3075" i="3"/>
  <c r="M3074" i="3"/>
  <c r="M3073" i="3"/>
  <c r="M3072" i="3"/>
  <c r="M3071" i="3"/>
  <c r="M3070" i="3"/>
  <c r="M3069" i="3"/>
  <c r="M3068" i="3"/>
  <c r="M3067" i="3"/>
  <c r="M3066" i="3"/>
  <c r="M3065" i="3"/>
  <c r="M3064" i="3"/>
  <c r="M3063" i="3"/>
  <c r="M3062" i="3"/>
  <c r="M3061" i="3"/>
  <c r="M3059" i="3"/>
  <c r="M3058" i="3"/>
  <c r="M3057" i="3"/>
  <c r="M3056" i="3"/>
  <c r="M3055" i="3"/>
  <c r="M3054" i="3"/>
  <c r="M3053" i="3"/>
  <c r="M3052" i="3"/>
  <c r="M3051" i="3"/>
  <c r="M3050" i="3"/>
  <c r="M3049" i="3"/>
  <c r="M3048" i="3"/>
  <c r="M3047" i="3"/>
  <c r="M3046" i="3"/>
  <c r="M3045" i="3"/>
  <c r="M3044" i="3"/>
  <c r="M3043" i="3"/>
  <c r="M3042" i="3"/>
  <c r="M3041" i="3"/>
  <c r="M3040" i="3"/>
  <c r="M3039" i="3"/>
  <c r="M3038" i="3"/>
  <c r="M3037" i="3"/>
  <c r="M3036" i="3"/>
  <c r="M3034" i="3"/>
  <c r="M3033" i="3"/>
  <c r="M3032" i="3"/>
  <c r="M3031" i="3"/>
  <c r="M3030" i="3"/>
  <c r="M3029" i="3"/>
  <c r="M3028" i="3"/>
  <c r="M3027" i="3"/>
  <c r="M3026" i="3"/>
  <c r="M3025" i="3"/>
  <c r="M3024" i="3"/>
  <c r="M3023" i="3"/>
  <c r="M3022" i="3"/>
  <c r="M3021" i="3"/>
  <c r="M3020" i="3"/>
  <c r="M3019" i="3"/>
  <c r="M3018" i="3"/>
  <c r="M3017" i="3"/>
  <c r="M3016" i="3"/>
  <c r="M3015" i="3"/>
  <c r="M3014" i="3"/>
  <c r="M3013" i="3"/>
  <c r="M3012" i="3"/>
  <c r="M3011" i="3"/>
  <c r="M3009" i="3"/>
  <c r="M3008" i="3"/>
  <c r="M3007" i="3"/>
  <c r="M3006" i="3"/>
  <c r="M3005" i="3"/>
  <c r="M3004" i="3"/>
  <c r="M3003" i="3"/>
  <c r="M3002" i="3"/>
  <c r="M3001" i="3"/>
  <c r="M3000" i="3"/>
  <c r="M2999" i="3"/>
  <c r="M2998" i="3"/>
  <c r="M2997" i="3"/>
  <c r="M2996" i="3"/>
  <c r="M2995" i="3"/>
  <c r="M2994" i="3"/>
  <c r="M2993" i="3"/>
  <c r="M2992" i="3"/>
  <c r="M2991" i="3"/>
  <c r="M2990" i="3"/>
  <c r="M2988" i="3"/>
  <c r="M2985" i="3"/>
  <c r="M2984" i="3"/>
  <c r="M2983" i="3"/>
  <c r="M2982" i="3"/>
  <c r="M2981" i="3"/>
  <c r="M2980" i="3"/>
  <c r="M2979" i="3"/>
  <c r="M2978" i="3"/>
  <c r="M2977" i="3"/>
  <c r="M2976" i="3"/>
  <c r="M2974" i="3"/>
  <c r="M2973" i="3"/>
  <c r="M2972" i="3"/>
  <c r="M2971" i="3"/>
  <c r="M2970" i="3"/>
  <c r="M2969" i="3"/>
  <c r="M2968" i="3"/>
  <c r="M2967" i="3"/>
  <c r="M2966" i="3"/>
  <c r="M2965" i="3"/>
  <c r="M2964" i="3"/>
  <c r="M2963" i="3"/>
  <c r="M2962" i="3"/>
  <c r="M2961" i="3"/>
  <c r="M2960" i="3"/>
  <c r="M2959" i="3"/>
  <c r="M2958" i="3"/>
  <c r="M2957" i="3"/>
  <c r="M2956" i="3"/>
  <c r="M2955" i="3"/>
  <c r="M2954" i="3"/>
  <c r="M2953" i="3"/>
  <c r="M2952" i="3"/>
  <c r="M2951" i="3"/>
  <c r="M2950" i="3"/>
  <c r="M2949" i="3"/>
  <c r="M2948" i="3"/>
  <c r="M2947" i="3"/>
  <c r="M2946" i="3"/>
  <c r="M2945" i="3"/>
  <c r="M2944" i="3"/>
  <c r="M2943" i="3"/>
  <c r="M2942" i="3"/>
  <c r="M2941" i="3"/>
  <c r="M2940" i="3"/>
  <c r="M2939" i="3"/>
  <c r="M2938" i="3"/>
  <c r="M2937" i="3"/>
  <c r="M2936" i="3"/>
  <c r="M2935" i="3"/>
  <c r="M2934" i="3"/>
  <c r="M2933" i="3"/>
  <c r="M2932" i="3"/>
  <c r="M2931" i="3"/>
  <c r="M2930" i="3"/>
  <c r="M2929" i="3"/>
  <c r="M2928" i="3"/>
  <c r="M2927" i="3"/>
  <c r="M2926" i="3"/>
  <c r="M2925" i="3"/>
  <c r="M2924" i="3"/>
  <c r="M2923" i="3"/>
  <c r="M2922" i="3"/>
  <c r="M2921" i="3"/>
  <c r="M2920" i="3"/>
  <c r="M2919" i="3"/>
  <c r="M2918" i="3"/>
  <c r="M2917" i="3"/>
  <c r="M2916" i="3"/>
  <c r="M2915" i="3"/>
  <c r="M2914" i="3"/>
  <c r="M2913" i="3"/>
  <c r="M2912" i="3"/>
  <c r="M2911" i="3"/>
  <c r="M2910" i="3"/>
  <c r="M2909" i="3"/>
  <c r="M2908" i="3"/>
  <c r="M2907" i="3"/>
  <c r="M2906" i="3"/>
  <c r="M2905" i="3"/>
  <c r="M2904" i="3"/>
  <c r="M2903" i="3"/>
  <c r="M2902" i="3"/>
  <c r="M2901" i="3"/>
  <c r="M2900" i="3"/>
  <c r="M2899" i="3"/>
  <c r="M2898" i="3"/>
  <c r="M2897" i="3"/>
  <c r="M2896" i="3"/>
  <c r="M2895" i="3"/>
  <c r="M2894" i="3"/>
  <c r="M2893" i="3"/>
  <c r="M2892" i="3"/>
  <c r="M2891" i="3"/>
  <c r="M2890" i="3"/>
  <c r="M2889" i="3"/>
  <c r="M2888" i="3"/>
  <c r="M2887" i="3"/>
  <c r="M2886" i="3"/>
  <c r="M2885" i="3"/>
  <c r="M2884" i="3"/>
  <c r="M2883" i="3"/>
  <c r="M2882" i="3"/>
  <c r="M2881" i="3"/>
  <c r="M2880" i="3"/>
  <c r="M2879" i="3"/>
  <c r="M2878" i="3"/>
  <c r="M2877" i="3"/>
  <c r="M2876" i="3"/>
  <c r="M2875" i="3"/>
  <c r="M2874" i="3"/>
  <c r="M2872" i="3"/>
  <c r="M2871" i="3"/>
  <c r="M2870" i="3"/>
  <c r="M2869" i="3"/>
  <c r="M2868" i="3"/>
  <c r="M2867" i="3"/>
  <c r="M2866" i="3"/>
  <c r="M2865" i="3"/>
  <c r="M2864" i="3"/>
  <c r="M2863" i="3"/>
  <c r="M2862" i="3"/>
  <c r="M2861" i="3"/>
  <c r="M2860" i="3"/>
  <c r="M2859" i="3"/>
  <c r="M2858" i="3"/>
  <c r="M2857" i="3"/>
  <c r="M2856" i="3"/>
  <c r="M2855" i="3"/>
  <c r="M2854" i="3"/>
  <c r="M2853" i="3"/>
  <c r="M2852" i="3"/>
  <c r="M2851" i="3"/>
  <c r="M2850" i="3"/>
  <c r="M2849" i="3"/>
  <c r="M2848" i="3"/>
  <c r="M2847" i="3"/>
  <c r="M2846" i="3"/>
  <c r="M2845" i="3"/>
  <c r="M2844" i="3"/>
  <c r="M2843" i="3"/>
  <c r="M2842" i="3"/>
  <c r="M2838" i="3"/>
  <c r="M2837" i="3"/>
  <c r="M2836" i="3"/>
  <c r="M2835" i="3"/>
  <c r="M2833" i="3"/>
  <c r="M2832" i="3"/>
  <c r="M2831" i="3"/>
  <c r="M2830" i="3"/>
  <c r="M2829" i="3"/>
  <c r="M2828" i="3"/>
  <c r="M2827" i="3"/>
  <c r="M2826" i="3"/>
  <c r="M2825" i="3"/>
  <c r="M2824" i="3"/>
  <c r="M2823" i="3"/>
  <c r="M2822" i="3"/>
  <c r="M2821" i="3"/>
  <c r="M2820" i="3"/>
  <c r="M2819" i="3"/>
  <c r="M2817" i="3"/>
  <c r="M2816" i="3"/>
  <c r="M2815" i="3"/>
  <c r="M2814" i="3"/>
  <c r="M2813" i="3"/>
  <c r="M2812" i="3"/>
  <c r="M2811" i="3"/>
  <c r="M2810" i="3"/>
  <c r="M2809" i="3"/>
  <c r="M2808" i="3"/>
  <c r="M2807" i="3"/>
  <c r="M2806" i="3"/>
  <c r="M2805" i="3"/>
  <c r="M2804" i="3"/>
  <c r="M2803" i="3"/>
  <c r="M2802" i="3"/>
  <c r="M2801" i="3"/>
  <c r="M2800" i="3"/>
  <c r="M2799" i="3"/>
  <c r="M2798" i="3"/>
  <c r="M2797" i="3"/>
  <c r="M2796" i="3"/>
  <c r="M2794" i="3"/>
  <c r="M2793" i="3"/>
  <c r="M2792" i="3"/>
  <c r="M2791" i="3"/>
  <c r="M2790" i="3"/>
  <c r="M2789" i="3"/>
  <c r="M2788" i="3"/>
  <c r="M2787" i="3"/>
  <c r="M2786" i="3"/>
  <c r="M2785" i="3"/>
  <c r="M2784" i="3"/>
  <c r="M2783" i="3"/>
  <c r="M2782" i="3"/>
  <c r="M2781" i="3"/>
  <c r="M2779" i="3"/>
  <c r="M2778" i="3"/>
  <c r="M2777" i="3"/>
  <c r="M2776" i="3"/>
  <c r="M2775" i="3"/>
  <c r="M2773" i="3"/>
  <c r="M2772" i="3"/>
  <c r="M2771" i="3"/>
  <c r="M2770" i="3"/>
  <c r="M2769" i="3"/>
  <c r="M2768" i="3"/>
  <c r="M2767" i="3"/>
  <c r="M2766" i="3"/>
  <c r="M2765" i="3"/>
  <c r="M2764" i="3"/>
  <c r="M2763" i="3"/>
  <c r="M2762" i="3"/>
  <c r="M2761" i="3"/>
  <c r="M2760" i="3"/>
  <c r="M2759" i="3"/>
  <c r="M2758" i="3"/>
  <c r="M2757" i="3"/>
  <c r="M2756" i="3"/>
  <c r="M2755" i="3"/>
  <c r="M2754" i="3"/>
  <c r="M2753" i="3"/>
  <c r="M2752" i="3"/>
  <c r="M2751" i="3"/>
  <c r="M2750" i="3"/>
  <c r="M2749" i="3"/>
  <c r="M2748" i="3"/>
  <c r="M2746" i="3"/>
  <c r="M2745" i="3"/>
  <c r="M2744" i="3"/>
  <c r="M2743" i="3"/>
  <c r="M2742" i="3"/>
  <c r="M2741" i="3"/>
  <c r="M2740" i="3"/>
  <c r="M2739" i="3"/>
  <c r="M2738" i="3"/>
  <c r="M2737" i="3"/>
  <c r="M2736" i="3"/>
  <c r="M2735" i="3"/>
  <c r="M2734" i="3"/>
  <c r="M2733" i="3"/>
  <c r="M2732" i="3"/>
  <c r="M2731" i="3"/>
  <c r="M2729" i="3"/>
  <c r="M2728" i="3"/>
  <c r="M2727" i="3"/>
  <c r="M2726" i="3"/>
  <c r="M2725" i="3"/>
  <c r="M2724" i="3"/>
  <c r="M2723" i="3"/>
  <c r="M2722" i="3"/>
  <c r="M2721" i="3"/>
  <c r="M2720" i="3"/>
  <c r="M2719" i="3"/>
  <c r="M2718" i="3"/>
  <c r="M2717" i="3"/>
  <c r="M2716" i="3"/>
  <c r="M2715" i="3"/>
  <c r="M2714" i="3"/>
  <c r="M2713" i="3"/>
  <c r="M2712" i="3"/>
  <c r="M2710" i="3"/>
  <c r="M2709" i="3"/>
  <c r="M2708" i="3"/>
  <c r="M2707" i="3"/>
  <c r="M2706" i="3"/>
  <c r="M2705" i="3"/>
  <c r="M2704" i="3"/>
  <c r="M2703" i="3"/>
  <c r="M2702" i="3"/>
  <c r="M2701" i="3"/>
  <c r="M2700" i="3"/>
  <c r="M2699" i="3"/>
  <c r="M2698" i="3"/>
  <c r="M2697" i="3"/>
  <c r="M2696" i="3"/>
  <c r="M2694" i="3"/>
  <c r="M2693" i="3"/>
  <c r="M2692" i="3"/>
  <c r="M2691" i="3"/>
  <c r="M2690" i="3"/>
  <c r="M2689" i="3"/>
  <c r="M2688" i="3"/>
  <c r="M2687" i="3"/>
  <c r="M2686" i="3"/>
  <c r="M2685" i="3"/>
  <c r="M2684" i="3"/>
  <c r="M2683" i="3"/>
  <c r="M2682" i="3"/>
  <c r="M2680" i="3"/>
  <c r="M2679" i="3"/>
  <c r="M2678" i="3"/>
  <c r="M2677" i="3"/>
  <c r="M2676" i="3"/>
  <c r="M2675" i="3"/>
  <c r="M2673" i="3"/>
  <c r="M2672" i="3"/>
  <c r="M2671" i="3"/>
  <c r="M2670" i="3"/>
  <c r="M2669" i="3"/>
  <c r="M2668" i="3"/>
  <c r="M2667" i="3"/>
  <c r="M2666" i="3"/>
  <c r="M2664" i="3"/>
  <c r="M2663" i="3"/>
  <c r="M2662" i="3"/>
  <c r="M2661" i="3"/>
  <c r="M2660" i="3"/>
  <c r="M2659" i="3"/>
  <c r="M2658" i="3"/>
  <c r="M2657" i="3"/>
  <c r="M2656" i="3"/>
  <c r="M2654" i="3"/>
  <c r="M2653" i="3"/>
  <c r="M2652" i="3"/>
  <c r="M2651" i="3"/>
  <c r="M2650" i="3"/>
  <c r="M2649" i="3"/>
  <c r="M2648" i="3"/>
  <c r="M2647" i="3"/>
  <c r="M2646" i="3"/>
  <c r="M2645" i="3"/>
  <c r="M2644" i="3"/>
  <c r="M2643" i="3"/>
  <c r="M2640" i="3"/>
  <c r="M2639" i="3"/>
  <c r="M2638" i="3"/>
  <c r="M2637" i="3"/>
  <c r="M2636" i="3"/>
  <c r="M2635" i="3"/>
  <c r="M2634" i="3"/>
  <c r="M2633" i="3"/>
  <c r="M2632" i="3"/>
  <c r="M2631" i="3"/>
  <c r="M2630" i="3"/>
  <c r="M2629" i="3"/>
  <c r="M2628" i="3"/>
  <c r="M2627" i="3"/>
  <c r="M2626" i="3"/>
  <c r="M2625" i="3"/>
  <c r="M2624" i="3"/>
  <c r="M2623" i="3"/>
  <c r="M2622" i="3"/>
  <c r="M2620" i="3"/>
  <c r="M2619" i="3"/>
  <c r="M2618" i="3"/>
  <c r="M2617" i="3"/>
  <c r="M2616" i="3"/>
  <c r="M2615" i="3"/>
  <c r="M2614" i="3"/>
  <c r="M2612" i="3"/>
  <c r="M2611" i="3"/>
  <c r="M2610" i="3"/>
  <c r="M2609" i="3"/>
  <c r="M2608" i="3"/>
  <c r="M2607" i="3"/>
  <c r="M2606" i="3"/>
  <c r="M2605" i="3"/>
  <c r="M2604" i="3"/>
  <c r="M2603" i="3"/>
  <c r="M2602" i="3"/>
  <c r="M2601" i="3"/>
  <c r="M2600" i="3"/>
  <c r="M2599" i="3"/>
  <c r="M2598" i="3"/>
  <c r="M2597" i="3"/>
  <c r="M2596" i="3"/>
  <c r="M2595" i="3"/>
  <c r="M2594" i="3"/>
  <c r="M2593" i="3"/>
  <c r="M2592" i="3"/>
  <c r="M2591" i="3"/>
  <c r="M2590" i="3"/>
  <c r="M2589" i="3"/>
  <c r="M2588" i="3"/>
  <c r="M2587" i="3"/>
  <c r="M2585" i="3"/>
  <c r="M2584" i="3"/>
  <c r="M2583" i="3"/>
  <c r="M2582" i="3"/>
  <c r="M2581" i="3"/>
  <c r="M2580" i="3"/>
  <c r="M2579" i="3"/>
  <c r="M2578" i="3"/>
  <c r="M2577" i="3"/>
  <c r="M2576" i="3"/>
  <c r="M2575" i="3"/>
  <c r="M2574" i="3"/>
  <c r="M2573" i="3"/>
  <c r="M2572" i="3"/>
  <c r="M2571" i="3"/>
  <c r="M2570" i="3"/>
  <c r="M2569" i="3"/>
  <c r="M2568" i="3"/>
  <c r="M2567" i="3"/>
  <c r="M2566" i="3"/>
  <c r="M2565" i="3"/>
  <c r="M2564" i="3"/>
  <c r="M2563" i="3"/>
  <c r="M2562" i="3"/>
  <c r="M2560" i="3"/>
  <c r="M2559" i="3"/>
  <c r="M2558" i="3"/>
  <c r="M2557" i="3"/>
  <c r="M2556" i="3"/>
  <c r="M2555" i="3"/>
  <c r="M2554" i="3"/>
  <c r="M2553" i="3"/>
  <c r="M2552" i="3"/>
  <c r="M2551" i="3"/>
  <c r="M2550" i="3"/>
  <c r="M2549" i="3"/>
  <c r="M2548" i="3"/>
  <c r="M2547" i="3"/>
  <c r="M2546" i="3"/>
  <c r="M2545" i="3"/>
  <c r="M2544" i="3"/>
  <c r="M2543" i="3"/>
  <c r="M2541" i="3"/>
  <c r="M2540" i="3"/>
  <c r="M2539" i="3"/>
  <c r="M2538" i="3"/>
  <c r="M2537" i="3"/>
  <c r="M2536" i="3"/>
  <c r="M2535" i="3"/>
  <c r="M2534" i="3"/>
  <c r="M2533" i="3"/>
  <c r="M2532" i="3"/>
  <c r="M2531" i="3"/>
  <c r="M2530" i="3"/>
  <c r="M2529" i="3"/>
  <c r="M2528" i="3"/>
  <c r="M2527" i="3"/>
  <c r="M2526" i="3"/>
  <c r="M2525" i="3"/>
  <c r="M2524" i="3"/>
  <c r="M2520" i="3"/>
  <c r="M2519" i="3"/>
  <c r="M2518" i="3"/>
  <c r="M2517" i="3"/>
  <c r="M2515" i="3"/>
  <c r="M2514" i="3"/>
  <c r="M2513" i="3"/>
  <c r="M2512" i="3"/>
  <c r="M2511" i="3"/>
  <c r="M2510" i="3"/>
  <c r="M2509" i="3"/>
  <c r="M2508" i="3"/>
  <c r="M2507" i="3"/>
  <c r="M2506" i="3"/>
  <c r="M2505" i="3"/>
  <c r="M2504" i="3"/>
  <c r="M2502" i="3"/>
  <c r="M2501" i="3"/>
  <c r="M2500" i="3"/>
  <c r="M2499" i="3"/>
  <c r="M2498" i="3"/>
  <c r="M2497" i="3"/>
  <c r="M2496" i="3"/>
  <c r="M2495" i="3"/>
  <c r="M2494" i="3"/>
  <c r="M2493" i="3"/>
  <c r="M2492" i="3"/>
  <c r="M2490" i="3"/>
  <c r="M2489" i="3"/>
  <c r="M2488" i="3"/>
  <c r="M2487" i="3"/>
  <c r="M2486" i="3"/>
  <c r="M2485" i="3"/>
  <c r="M2484" i="3"/>
  <c r="M2483" i="3"/>
  <c r="M2481" i="3"/>
  <c r="M2480" i="3"/>
  <c r="M2479" i="3"/>
  <c r="M2478" i="3"/>
  <c r="M2475" i="3"/>
  <c r="M2474" i="3"/>
  <c r="M2473" i="3"/>
  <c r="M2472" i="3"/>
  <c r="M2471" i="3"/>
  <c r="M2469" i="3"/>
  <c r="M2468" i="3"/>
  <c r="M2467" i="3"/>
  <c r="M2466" i="3"/>
  <c r="M2464" i="3"/>
  <c r="M2463" i="3"/>
  <c r="M2462" i="3"/>
  <c r="M2461" i="3"/>
  <c r="M2460" i="3"/>
  <c r="M2459" i="3"/>
  <c r="M2458" i="3"/>
  <c r="M2457" i="3"/>
  <c r="M2456" i="3"/>
  <c r="M2455" i="3"/>
  <c r="M2454" i="3"/>
  <c r="M2453" i="3"/>
  <c r="M2452" i="3"/>
  <c r="M2451" i="3"/>
  <c r="M2450" i="3"/>
  <c r="M2448" i="3"/>
  <c r="M2447" i="3"/>
  <c r="M2446" i="3"/>
  <c r="M2445" i="3"/>
  <c r="M2443" i="3"/>
  <c r="M2442" i="3"/>
  <c r="M2441" i="3"/>
  <c r="M2440" i="3"/>
  <c r="M2439" i="3"/>
  <c r="M2438" i="3"/>
  <c r="M2437" i="3"/>
  <c r="M2436" i="3"/>
  <c r="M2435" i="3"/>
  <c r="M2434" i="3"/>
  <c r="M2433" i="3"/>
  <c r="M2432" i="3"/>
  <c r="M2431" i="3"/>
  <c r="M2430" i="3"/>
  <c r="M2429" i="3"/>
  <c r="M2428" i="3"/>
  <c r="M2426" i="3"/>
  <c r="M2425" i="3"/>
  <c r="M2424" i="3"/>
  <c r="M2423" i="3"/>
  <c r="M2421" i="3"/>
  <c r="M2420" i="3"/>
  <c r="M2419" i="3"/>
  <c r="M2418" i="3"/>
  <c r="M2416" i="3"/>
  <c r="M2415" i="3"/>
  <c r="M2414" i="3"/>
  <c r="M2413" i="3"/>
  <c r="M2412" i="3"/>
  <c r="M2411" i="3"/>
  <c r="M2409" i="3"/>
  <c r="M2406" i="3"/>
  <c r="M2405" i="3"/>
  <c r="M2404" i="3"/>
  <c r="M2403" i="3"/>
  <c r="M2402" i="3"/>
  <c r="M2401" i="3"/>
  <c r="M2400" i="3"/>
  <c r="M2399" i="3"/>
  <c r="M2398" i="3"/>
  <c r="M2397" i="3"/>
  <c r="M2395" i="3"/>
  <c r="M2394" i="3"/>
  <c r="M2393" i="3"/>
  <c r="M2392" i="3"/>
  <c r="M2391" i="3"/>
  <c r="M2390" i="3"/>
  <c r="M2389" i="3"/>
  <c r="M2388" i="3"/>
  <c r="M2387" i="3"/>
  <c r="M2386" i="3"/>
  <c r="M2385" i="3"/>
  <c r="M2384" i="3"/>
  <c r="M2383" i="3"/>
  <c r="M2382" i="3"/>
  <c r="M2380" i="3"/>
  <c r="M2379" i="3"/>
  <c r="M2376" i="3"/>
  <c r="M2375" i="3"/>
  <c r="M2374" i="3"/>
  <c r="M2373" i="3"/>
  <c r="M2371" i="3"/>
  <c r="M2370" i="3"/>
  <c r="M2369" i="3"/>
  <c r="M2368" i="3"/>
  <c r="M2367" i="3"/>
  <c r="M2366" i="3"/>
  <c r="M2365" i="3"/>
  <c r="M2364" i="3"/>
  <c r="M2363" i="3"/>
  <c r="M2362" i="3"/>
  <c r="M2361" i="3"/>
  <c r="M2359" i="3"/>
  <c r="M2356" i="3"/>
  <c r="M2355" i="3"/>
  <c r="M2353" i="3"/>
  <c r="M2352" i="3"/>
  <c r="M2351" i="3"/>
  <c r="M2349" i="3"/>
  <c r="M2348" i="3"/>
  <c r="M2347" i="3"/>
  <c r="M2345" i="3"/>
  <c r="M2344" i="3"/>
  <c r="M2343" i="3"/>
  <c r="M2342" i="3"/>
  <c r="M2341" i="3"/>
  <c r="M2340" i="3"/>
  <c r="M2338" i="3"/>
  <c r="M2337" i="3"/>
  <c r="M2336" i="3"/>
  <c r="M2333" i="3"/>
  <c r="M2331" i="3"/>
  <c r="M2330" i="3"/>
  <c r="M2329" i="3"/>
  <c r="M2328" i="3"/>
  <c r="M2326" i="3"/>
  <c r="M2325" i="3"/>
  <c r="M2324" i="3"/>
  <c r="M2323" i="3"/>
  <c r="M2322" i="3"/>
  <c r="M2320" i="3"/>
  <c r="M2319" i="3"/>
  <c r="M2318" i="3"/>
  <c r="M2317" i="3"/>
  <c r="M2314" i="3"/>
  <c r="M2312" i="3"/>
  <c r="M2311" i="3"/>
  <c r="M2310" i="3"/>
  <c r="M2309" i="3"/>
  <c r="M2308" i="3"/>
  <c r="M2306" i="3"/>
  <c r="M2305" i="3"/>
  <c r="M2304" i="3"/>
  <c r="M2303" i="3"/>
  <c r="M2301" i="3"/>
  <c r="M2300" i="3"/>
  <c r="M2299" i="3"/>
  <c r="M2298" i="3"/>
  <c r="M2297" i="3"/>
  <c r="M2296" i="3"/>
  <c r="M2295" i="3"/>
  <c r="M2294" i="3"/>
  <c r="M2293" i="3"/>
  <c r="M2292" i="3"/>
  <c r="M2291" i="3"/>
  <c r="M2290" i="3"/>
  <c r="M2289" i="3"/>
  <c r="M2287" i="3"/>
  <c r="M2286" i="3"/>
  <c r="M2285" i="3"/>
  <c r="M2284" i="3"/>
  <c r="M2283" i="3"/>
  <c r="M2282" i="3"/>
  <c r="M2280" i="3"/>
  <c r="M2279" i="3"/>
  <c r="M2278" i="3"/>
  <c r="M2277" i="3"/>
  <c r="M2276" i="3"/>
  <c r="M2275" i="3"/>
  <c r="M2273" i="3"/>
  <c r="M2272" i="3"/>
  <c r="M2271" i="3"/>
  <c r="M2270" i="3"/>
  <c r="M2269" i="3"/>
  <c r="M2268" i="3"/>
  <c r="M2267" i="3"/>
  <c r="M2266" i="3"/>
  <c r="M2265" i="3"/>
  <c r="M2264" i="3"/>
  <c r="M2263" i="3"/>
  <c r="M2262" i="3"/>
  <c r="M2261" i="3"/>
  <c r="M2259" i="3"/>
  <c r="M2258" i="3"/>
  <c r="M2257" i="3"/>
  <c r="M2256" i="3"/>
  <c r="M2255" i="3"/>
  <c r="M2252" i="3"/>
  <c r="M2251" i="3"/>
  <c r="M2250" i="3"/>
  <c r="M2249" i="3"/>
  <c r="M2248" i="3"/>
  <c r="M2247" i="3"/>
  <c r="M2246" i="3"/>
  <c r="M2245" i="3"/>
  <c r="M2244" i="3"/>
  <c r="M2243" i="3"/>
  <c r="M2242" i="3"/>
  <c r="M2241" i="3"/>
  <c r="M2240" i="3"/>
  <c r="M2239" i="3"/>
  <c r="M2238" i="3"/>
  <c r="M2237" i="3"/>
  <c r="M2236" i="3"/>
  <c r="M2235" i="3"/>
  <c r="M2234" i="3"/>
  <c r="M2233" i="3"/>
  <c r="M2232" i="3"/>
  <c r="M2231" i="3"/>
  <c r="M2230" i="3"/>
  <c r="M2229" i="3"/>
  <c r="M2228" i="3"/>
  <c r="M2227" i="3"/>
  <c r="M2226" i="3"/>
  <c r="M2225" i="3"/>
  <c r="M2224" i="3"/>
  <c r="M2222" i="3"/>
  <c r="M2221" i="3"/>
  <c r="M2220" i="3"/>
  <c r="M2219" i="3"/>
  <c r="M2218" i="3"/>
  <c r="M2217" i="3"/>
  <c r="M2216" i="3"/>
  <c r="M2215" i="3"/>
  <c r="M2214" i="3"/>
  <c r="M2213" i="3"/>
  <c r="M2212" i="3"/>
  <c r="M2211" i="3"/>
  <c r="M2210" i="3"/>
  <c r="M2209" i="3"/>
  <c r="M2208" i="3"/>
  <c r="M2207" i="3"/>
  <c r="M2206" i="3"/>
  <c r="M2205" i="3"/>
  <c r="M2204" i="3"/>
  <c r="M2203" i="3"/>
  <c r="M2202" i="3"/>
  <c r="M2201" i="3"/>
  <c r="M2200" i="3"/>
  <c r="M2199" i="3"/>
  <c r="M2198" i="3"/>
  <c r="M2197" i="3"/>
  <c r="M2196" i="3"/>
  <c r="M2195" i="3"/>
  <c r="M2194" i="3"/>
  <c r="M2193" i="3"/>
  <c r="M2192" i="3"/>
  <c r="M2190" i="3"/>
  <c r="M2189" i="3"/>
  <c r="M2188" i="3"/>
  <c r="M2187" i="3"/>
  <c r="M2186" i="3"/>
  <c r="M2185" i="3"/>
  <c r="M2184" i="3"/>
  <c r="M2183" i="3"/>
  <c r="M2182" i="3"/>
  <c r="M2181" i="3"/>
  <c r="M2180" i="3"/>
  <c r="M2179" i="3"/>
  <c r="M2178" i="3"/>
  <c r="M2177" i="3"/>
  <c r="M2176" i="3"/>
  <c r="M2175" i="3"/>
  <c r="M2174" i="3"/>
  <c r="M2173" i="3"/>
  <c r="M2172" i="3"/>
  <c r="M2171" i="3"/>
  <c r="M2170" i="3"/>
  <c r="M2169" i="3"/>
  <c r="M2168" i="3"/>
  <c r="M2166" i="3"/>
  <c r="M2165" i="3"/>
  <c r="M2164" i="3"/>
  <c r="M2163" i="3"/>
  <c r="M2160" i="3"/>
  <c r="M2158" i="3"/>
  <c r="M2157" i="3"/>
  <c r="M2156" i="3"/>
  <c r="M2155" i="3"/>
  <c r="M2154" i="3"/>
  <c r="M2153" i="3"/>
  <c r="M2152" i="3"/>
  <c r="M2151" i="3"/>
  <c r="M2150" i="3"/>
  <c r="M2149" i="3"/>
  <c r="M2148" i="3"/>
  <c r="M2147" i="3"/>
  <c r="M2146" i="3"/>
  <c r="M2145" i="3"/>
  <c r="M2144" i="3"/>
  <c r="M2143" i="3"/>
  <c r="M2142" i="3"/>
  <c r="M2141" i="3"/>
  <c r="M2140" i="3"/>
  <c r="M2138" i="3"/>
  <c r="M2137" i="3"/>
  <c r="M2136" i="3"/>
  <c r="M2135" i="3"/>
  <c r="M2134" i="3"/>
  <c r="M2133" i="3"/>
  <c r="M2132" i="3"/>
  <c r="M2131" i="3"/>
  <c r="M2130" i="3"/>
  <c r="M2129" i="3"/>
  <c r="M2128" i="3"/>
  <c r="M2127" i="3"/>
  <c r="M2126" i="3"/>
  <c r="M2125" i="3"/>
  <c r="M2124" i="3"/>
  <c r="M2123" i="3"/>
  <c r="M2121" i="3"/>
  <c r="M2120" i="3"/>
  <c r="M2119" i="3"/>
  <c r="M2118" i="3"/>
  <c r="M2115" i="3"/>
  <c r="M2114" i="3"/>
  <c r="M2113" i="3"/>
  <c r="M2112" i="3"/>
  <c r="M2111" i="3"/>
  <c r="M2110" i="3"/>
  <c r="M2109" i="3"/>
  <c r="M2108" i="3"/>
  <c r="M2107" i="3"/>
  <c r="M2106" i="3"/>
  <c r="M2105" i="3"/>
  <c r="M2104" i="3"/>
  <c r="M2103" i="3"/>
  <c r="M2102" i="3"/>
  <c r="M2101" i="3"/>
  <c r="M2100" i="3"/>
  <c r="M2099" i="3"/>
  <c r="M2098" i="3"/>
  <c r="M2097" i="3"/>
  <c r="M2095" i="3"/>
  <c r="M2094" i="3"/>
  <c r="M2093" i="3"/>
  <c r="M2092" i="3"/>
  <c r="M2091" i="3"/>
  <c r="M2090" i="3"/>
  <c r="M2089" i="3"/>
  <c r="M2088" i="3"/>
  <c r="M2087" i="3"/>
  <c r="M2086" i="3"/>
  <c r="M2085" i="3"/>
  <c r="M2084" i="3"/>
  <c r="M2083" i="3"/>
  <c r="M2082" i="3"/>
  <c r="M2081" i="3"/>
  <c r="M2080" i="3"/>
  <c r="M2079" i="3"/>
  <c r="M2078" i="3"/>
  <c r="M2077" i="3"/>
  <c r="M2076" i="3"/>
  <c r="M2075" i="3"/>
  <c r="M2074" i="3"/>
  <c r="M2073" i="3"/>
  <c r="M2072" i="3"/>
  <c r="M2068" i="3"/>
  <c r="M2067" i="3"/>
  <c r="M2066" i="3"/>
  <c r="M2065" i="3"/>
  <c r="M2064" i="3"/>
  <c r="M2063" i="3"/>
  <c r="M2062" i="3"/>
  <c r="M2061" i="3"/>
  <c r="M2060" i="3"/>
  <c r="M2059" i="3"/>
  <c r="M2057" i="3"/>
  <c r="M2056" i="3"/>
  <c r="M2055" i="3"/>
  <c r="M2054" i="3"/>
  <c r="M2053" i="3"/>
  <c r="M2052" i="3"/>
  <c r="M2051" i="3"/>
  <c r="M2050" i="3"/>
  <c r="M2049" i="3"/>
  <c r="M2048" i="3"/>
  <c r="M2047" i="3"/>
  <c r="M2046" i="3"/>
  <c r="M2045" i="3"/>
  <c r="M2044" i="3"/>
  <c r="M2043" i="3"/>
  <c r="M2042" i="3"/>
  <c r="M2041" i="3"/>
  <c r="M2040" i="3"/>
  <c r="M2039" i="3"/>
  <c r="M2038" i="3"/>
  <c r="M2037" i="3"/>
  <c r="M2036" i="3"/>
  <c r="M2035" i="3"/>
  <c r="M2034" i="3"/>
  <c r="M2033" i="3"/>
  <c r="M2031" i="3"/>
  <c r="M2030" i="3"/>
  <c r="M2029" i="3"/>
  <c r="M2028" i="3"/>
  <c r="M2027" i="3"/>
  <c r="M2026" i="3"/>
  <c r="M2025" i="3"/>
  <c r="M2024" i="3"/>
  <c r="M2023" i="3"/>
  <c r="M2022" i="3"/>
  <c r="M2020" i="3"/>
  <c r="M2019" i="3"/>
  <c r="M2018" i="3"/>
  <c r="M2017" i="3"/>
  <c r="M2016" i="3"/>
  <c r="M2015" i="3"/>
  <c r="M2014" i="3"/>
  <c r="M2013" i="3"/>
  <c r="M2012" i="3"/>
  <c r="M2011" i="3"/>
  <c r="M2010" i="3"/>
  <c r="M2009" i="3"/>
  <c r="M2008" i="3"/>
  <c r="M2007" i="3"/>
  <c r="M2006" i="3"/>
  <c r="M2005" i="3"/>
  <c r="M2004" i="3"/>
  <c r="M2003" i="3"/>
  <c r="M2002" i="3"/>
  <c r="M2001" i="3"/>
  <c r="M2000" i="3"/>
  <c r="M1999" i="3"/>
  <c r="M1998" i="3"/>
  <c r="M1997" i="3"/>
  <c r="M1995" i="3"/>
  <c r="M1994" i="3"/>
  <c r="M1993" i="3"/>
  <c r="M1992" i="3"/>
  <c r="M1991" i="3"/>
  <c r="M1990" i="3"/>
  <c r="M1989" i="3"/>
  <c r="M1988" i="3"/>
  <c r="M1987" i="3"/>
  <c r="M1986" i="3"/>
  <c r="M1985" i="3"/>
  <c r="M1984" i="3"/>
  <c r="M1983" i="3"/>
  <c r="M1981" i="3"/>
  <c r="M1980" i="3"/>
  <c r="M1978" i="3"/>
  <c r="M1977" i="3"/>
  <c r="M1976" i="3"/>
  <c r="M1975" i="3"/>
  <c r="M1974" i="3"/>
  <c r="M1973" i="3"/>
  <c r="M1972" i="3"/>
  <c r="M1969" i="3"/>
  <c r="M1968" i="3"/>
  <c r="M1967" i="3"/>
  <c r="M1966" i="3"/>
  <c r="M1965" i="3"/>
  <c r="M1964" i="3"/>
  <c r="M1963" i="3"/>
  <c r="M1962" i="3"/>
  <c r="M1961" i="3"/>
  <c r="M1960" i="3"/>
  <c r="M1959" i="3"/>
  <c r="M1958" i="3"/>
  <c r="M1957" i="3"/>
  <c r="M1956" i="3"/>
  <c r="M1955" i="3"/>
  <c r="M1954" i="3"/>
  <c r="M1953" i="3"/>
  <c r="M1952" i="3"/>
  <c r="M1951" i="3"/>
  <c r="M1950" i="3"/>
  <c r="M1949" i="3"/>
  <c r="M1948" i="3"/>
  <c r="M1947" i="3"/>
  <c r="M1946" i="3"/>
  <c r="M1945" i="3"/>
  <c r="M1944" i="3"/>
  <c r="M1943" i="3"/>
  <c r="M1942" i="3"/>
  <c r="M1941" i="3"/>
  <c r="M1940" i="3"/>
  <c r="M1939" i="3"/>
  <c r="M1938" i="3"/>
  <c r="M1937" i="3"/>
  <c r="M1936" i="3"/>
  <c r="M1935" i="3"/>
  <c r="M1933" i="3"/>
  <c r="M1932" i="3"/>
  <c r="M1931" i="3"/>
  <c r="M1930" i="3"/>
  <c r="M1929" i="3"/>
  <c r="M1928" i="3"/>
  <c r="M1927" i="3"/>
  <c r="M1926" i="3"/>
  <c r="M1925" i="3"/>
  <c r="M1924" i="3"/>
  <c r="M1923" i="3"/>
  <c r="M1922" i="3"/>
  <c r="M1921" i="3"/>
  <c r="M1920" i="3"/>
  <c r="M1919" i="3"/>
  <c r="M1918" i="3"/>
  <c r="M1917" i="3"/>
  <c r="M1916" i="3"/>
  <c r="M1915" i="3"/>
  <c r="M1914" i="3"/>
  <c r="M1913" i="3"/>
  <c r="M1912" i="3"/>
  <c r="M1911" i="3"/>
  <c r="M1910" i="3"/>
  <c r="M1909" i="3"/>
  <c r="M1908" i="3"/>
  <c r="M1907" i="3"/>
  <c r="M1906" i="3"/>
  <c r="M1905" i="3"/>
  <c r="M1904" i="3"/>
  <c r="M1903" i="3"/>
  <c r="M1902" i="3"/>
  <c r="M1901" i="3"/>
  <c r="M1900" i="3"/>
  <c r="M1899" i="3"/>
  <c r="M1898" i="3"/>
  <c r="M1897" i="3"/>
  <c r="M1895" i="3"/>
  <c r="M1894" i="3"/>
  <c r="M1893" i="3"/>
  <c r="M1892" i="3"/>
  <c r="M1890" i="3"/>
  <c r="M1889" i="3"/>
  <c r="M1888" i="3"/>
  <c r="M1887" i="3"/>
  <c r="M1886" i="3"/>
  <c r="M1885" i="3"/>
  <c r="M1884" i="3"/>
  <c r="M1883" i="3"/>
  <c r="M1882" i="3"/>
  <c r="M1880" i="3"/>
  <c r="M1879" i="3"/>
  <c r="M1878" i="3"/>
  <c r="M1877" i="3"/>
  <c r="M1876" i="3"/>
  <c r="M1875" i="3"/>
  <c r="M1874" i="3"/>
  <c r="M1873" i="3"/>
  <c r="M1872" i="3"/>
  <c r="M1871" i="3"/>
  <c r="M1870" i="3"/>
  <c r="M1868" i="3"/>
  <c r="M1867" i="3"/>
  <c r="M1866" i="3"/>
  <c r="M1865" i="3"/>
  <c r="M1864" i="3"/>
  <c r="M1863" i="3"/>
  <c r="M1862" i="3"/>
  <c r="M1861" i="3"/>
  <c r="M1860" i="3"/>
  <c r="M1859" i="3"/>
  <c r="M1858" i="3"/>
  <c r="M1857" i="3"/>
  <c r="M1856" i="3"/>
  <c r="M1855" i="3"/>
  <c r="M1854" i="3"/>
  <c r="M1853" i="3"/>
  <c r="M1852" i="3"/>
  <c r="M1851" i="3"/>
  <c r="M1850" i="3"/>
  <c r="M1849" i="3"/>
  <c r="M1848" i="3"/>
  <c r="M1847" i="3"/>
  <c r="M1846" i="3"/>
  <c r="M1845" i="3"/>
  <c r="M1844" i="3"/>
  <c r="M1843" i="3"/>
  <c r="M1842" i="3"/>
  <c r="M1841" i="3"/>
  <c r="M1840" i="3"/>
  <c r="M1838" i="3"/>
  <c r="M1837" i="3"/>
  <c r="M1836" i="3"/>
  <c r="M1835" i="3"/>
  <c r="M1834" i="3"/>
  <c r="M1833" i="3"/>
  <c r="M1832" i="3"/>
  <c r="M1829" i="3"/>
  <c r="M1828" i="3"/>
  <c r="M1827" i="3"/>
  <c r="M1826" i="3"/>
  <c r="M1825" i="3"/>
  <c r="M1823" i="3"/>
  <c r="M1822" i="3"/>
  <c r="M1821" i="3"/>
  <c r="M1820" i="3"/>
  <c r="M1819" i="3"/>
  <c r="M1818" i="3"/>
  <c r="M1816" i="3"/>
  <c r="M1815" i="3"/>
  <c r="M1814" i="3"/>
  <c r="M1813" i="3"/>
  <c r="M1812" i="3"/>
  <c r="M1810" i="3"/>
  <c r="M1809" i="3"/>
  <c r="M1808" i="3"/>
  <c r="M1807" i="3"/>
  <c r="M1806" i="3"/>
  <c r="M1804" i="3"/>
  <c r="M1803" i="3"/>
  <c r="M1802" i="3"/>
  <c r="M1801" i="3"/>
  <c r="M1799" i="3"/>
  <c r="M1798" i="3"/>
  <c r="M1797" i="3"/>
  <c r="M1796" i="3"/>
  <c r="M1795" i="3"/>
  <c r="M1794" i="3"/>
  <c r="M1792" i="3"/>
  <c r="M1791" i="3"/>
  <c r="M1790" i="3"/>
  <c r="M1789" i="3"/>
  <c r="M1788" i="3"/>
  <c r="M1787" i="3"/>
  <c r="M1785" i="3"/>
  <c r="M1784" i="3"/>
  <c r="M1783" i="3"/>
  <c r="M1782" i="3"/>
  <c r="M1780" i="3"/>
  <c r="M1779" i="3"/>
  <c r="M1778" i="3"/>
  <c r="M1777" i="3"/>
  <c r="M1776" i="3"/>
  <c r="M1775" i="3"/>
  <c r="M1774" i="3"/>
  <c r="M1773" i="3"/>
  <c r="M1772" i="3"/>
  <c r="M1770" i="3"/>
  <c r="M1769" i="3"/>
  <c r="M1768" i="3"/>
  <c r="M1767" i="3"/>
  <c r="M1766" i="3"/>
  <c r="M1765" i="3"/>
  <c r="M1763" i="3"/>
  <c r="M1762" i="3"/>
  <c r="M1760" i="3"/>
  <c r="M1759" i="3"/>
  <c r="M1758" i="3"/>
  <c r="M1757" i="3"/>
  <c r="M1756" i="3"/>
  <c r="M1755" i="3"/>
  <c r="M1754" i="3"/>
  <c r="M1753" i="3"/>
  <c r="M1752" i="3"/>
  <c r="M1751" i="3"/>
  <c r="M1749" i="3"/>
  <c r="M1747" i="3"/>
  <c r="M1746" i="3"/>
  <c r="M1745" i="3"/>
  <c r="M1744" i="3"/>
  <c r="M1743" i="3"/>
  <c r="M1742" i="3"/>
  <c r="M1741" i="3"/>
  <c r="M1740" i="3"/>
  <c r="M1739" i="3"/>
  <c r="M1736" i="3"/>
  <c r="M1735" i="3"/>
  <c r="M1734" i="3"/>
  <c r="M1733" i="3"/>
  <c r="M1732" i="3"/>
  <c r="M1731" i="3"/>
  <c r="M1730" i="3"/>
  <c r="M1729" i="3"/>
  <c r="M1728" i="3"/>
  <c r="M1727" i="3"/>
  <c r="M1726" i="3"/>
  <c r="M1725" i="3"/>
  <c r="M1724" i="3"/>
  <c r="M1723" i="3"/>
  <c r="M1722" i="3"/>
  <c r="M1721" i="3"/>
  <c r="M1720" i="3"/>
  <c r="M1719" i="3"/>
  <c r="M1718" i="3"/>
  <c r="M1717" i="3"/>
  <c r="M1716" i="3"/>
  <c r="M1715" i="3"/>
  <c r="M1714" i="3"/>
  <c r="M1713" i="3"/>
  <c r="M1712" i="3"/>
  <c r="M1711" i="3"/>
  <c r="M1710" i="3"/>
  <c r="M1709" i="3"/>
  <c r="M1708" i="3"/>
  <c r="M1707" i="3"/>
  <c r="M1706" i="3"/>
  <c r="M1705" i="3"/>
  <c r="M1704" i="3"/>
  <c r="M1703" i="3"/>
  <c r="M1702" i="3"/>
  <c r="M1701" i="3"/>
  <c r="M1700" i="3"/>
  <c r="M1699" i="3"/>
  <c r="M1697" i="3"/>
  <c r="M1696" i="3"/>
  <c r="M1695" i="3"/>
  <c r="M1694" i="3"/>
  <c r="M1693" i="3"/>
  <c r="M1692" i="3"/>
  <c r="M1691" i="3"/>
  <c r="M1690" i="3"/>
  <c r="M1689" i="3"/>
  <c r="M1688" i="3"/>
  <c r="M1687" i="3"/>
  <c r="M1686" i="3"/>
  <c r="M1685" i="3"/>
  <c r="M1684" i="3"/>
  <c r="M1683" i="3"/>
  <c r="M1682" i="3"/>
  <c r="M1681" i="3"/>
  <c r="M1680" i="3"/>
  <c r="M1679" i="3"/>
  <c r="M1678" i="3"/>
  <c r="M1677" i="3"/>
  <c r="M1676" i="3"/>
  <c r="M1675" i="3"/>
  <c r="M1674" i="3"/>
  <c r="M1673" i="3"/>
  <c r="M1672" i="3"/>
  <c r="M1671" i="3"/>
  <c r="M1670" i="3"/>
  <c r="M1669" i="3"/>
  <c r="M1668" i="3"/>
  <c r="M1667" i="3"/>
  <c r="M1666" i="3"/>
  <c r="M1665" i="3"/>
  <c r="M1664" i="3"/>
  <c r="M1663" i="3"/>
  <c r="M1662" i="3"/>
  <c r="M1661" i="3"/>
  <c r="M1660" i="3"/>
  <c r="M1659" i="3"/>
  <c r="M1658" i="3"/>
  <c r="M1657" i="3"/>
  <c r="M1656" i="3"/>
  <c r="M1654" i="3"/>
  <c r="M1653" i="3"/>
  <c r="M1652" i="3"/>
  <c r="M1651" i="3"/>
  <c r="M1650" i="3"/>
  <c r="M1649" i="3"/>
  <c r="M1648" i="3"/>
  <c r="M1647" i="3"/>
  <c r="M1646" i="3"/>
  <c r="M1645" i="3"/>
  <c r="M1644" i="3"/>
  <c r="M1643" i="3"/>
  <c r="M1642" i="3"/>
  <c r="M1641" i="3"/>
  <c r="M1640" i="3"/>
  <c r="M1639" i="3"/>
  <c r="M1638" i="3"/>
  <c r="M1637" i="3"/>
  <c r="M1636" i="3"/>
  <c r="M1635" i="3"/>
  <c r="M1634" i="3"/>
  <c r="M1633" i="3"/>
  <c r="M1632" i="3"/>
  <c r="M1631" i="3"/>
  <c r="M1629" i="3"/>
  <c r="M1628" i="3"/>
  <c r="M1627" i="3"/>
  <c r="M1626" i="3"/>
  <c r="M1625" i="3"/>
  <c r="M1624" i="3"/>
  <c r="M1623" i="3"/>
  <c r="M1622" i="3"/>
  <c r="M1621" i="3"/>
  <c r="M1620" i="3"/>
  <c r="M1619" i="3"/>
  <c r="M1618" i="3"/>
  <c r="M1617" i="3"/>
  <c r="M1616" i="3"/>
  <c r="M1615" i="3"/>
  <c r="M1614" i="3"/>
  <c r="M1613" i="3"/>
  <c r="M1612" i="3"/>
  <c r="M1611" i="3"/>
  <c r="M1610" i="3"/>
  <c r="M1609" i="3"/>
  <c r="M1608" i="3"/>
  <c r="M1607" i="3"/>
  <c r="M1606" i="3"/>
  <c r="M1605" i="3"/>
  <c r="M1604" i="3"/>
  <c r="M1603" i="3"/>
  <c r="M1602" i="3"/>
  <c r="M1601" i="3"/>
  <c r="M1600" i="3"/>
  <c r="M1599" i="3"/>
  <c r="M1598" i="3"/>
  <c r="M1597" i="3"/>
  <c r="M1596" i="3"/>
  <c r="M1595" i="3"/>
  <c r="M1594" i="3"/>
  <c r="M1593" i="3"/>
  <c r="M1592" i="3"/>
  <c r="M1591" i="3"/>
  <c r="M1590" i="3"/>
  <c r="M1589" i="3"/>
  <c r="M1588" i="3"/>
  <c r="M1587" i="3"/>
  <c r="M1586" i="3"/>
  <c r="M1585" i="3"/>
  <c r="M1584" i="3"/>
  <c r="M1583" i="3"/>
  <c r="M1582" i="3"/>
  <c r="M1581" i="3"/>
  <c r="M1580" i="3"/>
  <c r="M1579" i="3"/>
  <c r="M1577" i="3"/>
  <c r="M1576" i="3"/>
  <c r="M1575" i="3"/>
  <c r="M1574" i="3"/>
  <c r="M1573" i="3"/>
  <c r="M1572" i="3"/>
  <c r="M1571" i="3"/>
  <c r="M1570" i="3"/>
  <c r="M1569" i="3"/>
  <c r="M1568" i="3"/>
  <c r="M1567" i="3"/>
  <c r="M1566" i="3"/>
  <c r="M1565" i="3"/>
  <c r="M1564" i="3"/>
  <c r="M1563" i="3"/>
  <c r="M1562" i="3"/>
  <c r="M1561" i="3"/>
  <c r="M1560" i="3"/>
  <c r="M1559" i="3"/>
  <c r="M1558" i="3"/>
  <c r="M1557" i="3"/>
  <c r="M1556" i="3"/>
  <c r="M1555" i="3"/>
  <c r="M1554" i="3"/>
  <c r="M1553" i="3"/>
  <c r="M1552" i="3"/>
  <c r="M1550" i="3"/>
  <c r="M1549" i="3"/>
  <c r="M1548" i="3"/>
  <c r="M1547" i="3"/>
  <c r="M1546" i="3"/>
  <c r="M1545" i="3"/>
  <c r="M1543" i="3"/>
  <c r="M1542" i="3"/>
  <c r="M1541" i="3"/>
  <c r="M1540" i="3"/>
  <c r="M1539" i="3"/>
  <c r="M1538" i="3"/>
  <c r="M1537" i="3"/>
  <c r="M1536" i="3"/>
  <c r="M1535" i="3"/>
  <c r="M1534" i="3"/>
  <c r="M1533" i="3"/>
  <c r="M1532" i="3"/>
  <c r="M1531" i="3"/>
  <c r="M1530" i="3"/>
  <c r="M1529" i="3"/>
  <c r="M1528" i="3"/>
  <c r="M1527" i="3"/>
  <c r="M1526" i="3"/>
  <c r="M1524" i="3"/>
  <c r="M1523" i="3"/>
  <c r="M1522" i="3"/>
  <c r="M1521" i="3"/>
  <c r="M1520" i="3"/>
  <c r="M1519" i="3"/>
  <c r="M1518" i="3"/>
  <c r="M1517" i="3"/>
  <c r="M1516" i="3"/>
  <c r="M1515" i="3"/>
  <c r="M1513" i="3"/>
  <c r="M1512" i="3"/>
  <c r="M1511" i="3"/>
  <c r="M1510" i="3"/>
  <c r="M1509" i="3"/>
  <c r="M1508" i="3"/>
  <c r="M1507" i="3"/>
  <c r="M1506" i="3"/>
  <c r="M1505" i="3"/>
  <c r="M1504" i="3"/>
  <c r="M1503" i="3"/>
  <c r="M1502" i="3"/>
  <c r="M1501" i="3"/>
  <c r="M1499" i="3"/>
  <c r="M1498" i="3"/>
  <c r="M1497" i="3"/>
  <c r="M1496" i="3"/>
  <c r="M1495" i="3"/>
  <c r="M1494" i="3"/>
  <c r="M1493" i="3"/>
  <c r="M1492" i="3"/>
  <c r="M1491" i="3"/>
  <c r="M1489" i="3"/>
  <c r="M1488" i="3"/>
  <c r="M1487" i="3"/>
  <c r="M1486" i="3"/>
  <c r="M1485" i="3"/>
  <c r="M1483" i="3"/>
  <c r="M1482" i="3"/>
  <c r="M1481" i="3"/>
  <c r="M1480" i="3"/>
  <c r="M1479" i="3"/>
  <c r="M1478" i="3"/>
  <c r="M1477" i="3"/>
  <c r="M1476" i="3"/>
  <c r="M1475" i="3"/>
  <c r="M1473" i="3"/>
  <c r="M1472" i="3"/>
  <c r="M1471" i="3"/>
  <c r="M1470" i="3"/>
  <c r="M1469" i="3"/>
  <c r="M1468" i="3"/>
  <c r="M1467" i="3"/>
  <c r="M1466" i="3"/>
  <c r="M1465" i="3"/>
  <c r="M1464" i="3"/>
  <c r="M1463" i="3"/>
  <c r="M1462" i="3"/>
  <c r="M1460" i="3"/>
  <c r="M1459" i="3"/>
  <c r="M1458" i="3"/>
  <c r="M1455" i="3"/>
  <c r="M1454" i="3"/>
  <c r="M1453" i="3"/>
  <c r="M1452" i="3"/>
  <c r="M1451" i="3"/>
  <c r="M1450" i="3"/>
  <c r="M1449" i="3"/>
  <c r="M1448" i="3"/>
  <c r="M1447" i="3"/>
  <c r="M1446" i="3"/>
  <c r="M1445" i="3"/>
  <c r="M1444" i="3"/>
  <c r="M1443" i="3"/>
  <c r="M1442" i="3"/>
  <c r="M1441" i="3"/>
  <c r="M1440" i="3"/>
  <c r="M1439" i="3"/>
  <c r="M1438" i="3"/>
  <c r="M1437" i="3"/>
  <c r="M1436" i="3"/>
  <c r="M1435" i="3"/>
  <c r="M1434" i="3"/>
  <c r="M1432" i="3"/>
  <c r="M1431" i="3"/>
  <c r="M1430" i="3"/>
  <c r="M1429" i="3"/>
  <c r="M1428" i="3"/>
  <c r="M1427" i="3"/>
  <c r="M1426" i="3"/>
  <c r="M1424" i="3"/>
  <c r="M1423" i="3"/>
  <c r="M1422" i="3"/>
  <c r="M1421" i="3"/>
  <c r="M1420" i="3"/>
  <c r="M1419" i="3"/>
  <c r="M1417" i="3"/>
  <c r="M1416" i="3"/>
  <c r="M1415" i="3"/>
  <c r="M1414" i="3"/>
  <c r="M1413" i="3"/>
  <c r="M1412" i="3"/>
  <c r="M1408" i="3"/>
  <c r="M1407" i="3"/>
  <c r="M1406" i="3"/>
  <c r="M1405" i="3"/>
  <c r="M1404" i="3"/>
  <c r="M1403" i="3"/>
  <c r="M1402" i="3"/>
  <c r="M1401" i="3"/>
  <c r="M1400" i="3"/>
  <c r="M1399" i="3"/>
  <c r="M1398" i="3"/>
  <c r="M1397" i="3"/>
  <c r="M1396" i="3"/>
  <c r="M1395" i="3"/>
  <c r="M1394" i="3"/>
  <c r="M1393" i="3"/>
  <c r="M1392" i="3"/>
  <c r="M1390" i="3"/>
  <c r="M1389" i="3"/>
  <c r="M1388" i="3"/>
  <c r="M1387" i="3"/>
  <c r="M1386" i="3"/>
  <c r="M1385" i="3"/>
  <c r="M1384" i="3"/>
  <c r="M1383" i="3"/>
  <c r="M1382" i="3"/>
  <c r="M1381" i="3"/>
  <c r="M1380" i="3"/>
  <c r="M1379" i="3"/>
  <c r="M1378" i="3"/>
  <c r="M1377" i="3"/>
  <c r="M1376" i="3"/>
  <c r="M1375" i="3"/>
  <c r="M1374" i="3"/>
  <c r="M1373" i="3"/>
  <c r="M1372" i="3"/>
  <c r="M1371" i="3"/>
  <c r="M1370" i="3"/>
  <c r="M1369" i="3"/>
  <c r="M1368" i="3"/>
  <c r="M1367" i="3"/>
  <c r="M1366" i="3"/>
  <c r="M1365" i="3"/>
  <c r="M1364" i="3"/>
  <c r="M1363" i="3"/>
  <c r="M1362" i="3"/>
  <c r="M1361" i="3"/>
  <c r="M1360" i="3"/>
  <c r="M1359" i="3"/>
  <c r="M1358" i="3"/>
  <c r="M1357" i="3"/>
  <c r="M1356" i="3"/>
  <c r="M1355" i="3"/>
  <c r="M1354" i="3"/>
  <c r="M1353" i="3"/>
  <c r="M1352" i="3"/>
  <c r="M1351" i="3"/>
  <c r="M1350" i="3"/>
  <c r="M1349" i="3"/>
  <c r="M1348" i="3"/>
  <c r="M1347" i="3"/>
  <c r="M1346" i="3"/>
  <c r="M1345" i="3"/>
  <c r="M1344" i="3"/>
  <c r="M1343" i="3"/>
  <c r="M1342" i="3"/>
  <c r="M1341" i="3"/>
  <c r="M1340" i="3"/>
  <c r="M1339" i="3"/>
  <c r="M1338" i="3"/>
  <c r="M1337" i="3"/>
  <c r="M1336" i="3"/>
  <c r="M1334" i="3"/>
  <c r="M1333" i="3"/>
  <c r="M1332" i="3"/>
  <c r="M1331" i="3"/>
  <c r="M1330" i="3"/>
  <c r="M1329" i="3"/>
  <c r="M1328" i="3"/>
  <c r="M1327" i="3"/>
  <c r="M1326" i="3"/>
  <c r="M1325" i="3"/>
  <c r="M1324" i="3"/>
  <c r="M1323" i="3"/>
  <c r="M1322" i="3"/>
  <c r="M1321" i="3"/>
  <c r="M1320" i="3"/>
  <c r="M1319" i="3"/>
  <c r="M1318" i="3"/>
  <c r="M1317" i="3"/>
  <c r="M1316" i="3"/>
  <c r="M1315" i="3"/>
  <c r="M1314" i="3"/>
  <c r="M1313" i="3"/>
  <c r="M1312" i="3"/>
  <c r="M1311" i="3"/>
  <c r="M1310" i="3"/>
  <c r="M1309" i="3"/>
  <c r="M1308" i="3"/>
  <c r="M1307" i="3"/>
  <c r="M1306" i="3"/>
  <c r="M1305" i="3"/>
  <c r="M1304" i="3"/>
  <c r="M1303" i="3"/>
  <c r="M1302" i="3"/>
  <c r="M1301" i="3"/>
  <c r="M1300" i="3"/>
  <c r="M1299" i="3"/>
  <c r="M1298" i="3"/>
  <c r="M1297" i="3"/>
  <c r="M1296" i="3"/>
  <c r="M1295" i="3"/>
  <c r="M1293" i="3"/>
  <c r="M1292" i="3"/>
  <c r="M1291" i="3"/>
  <c r="M1290" i="3"/>
  <c r="M1289" i="3"/>
  <c r="M1288" i="3"/>
  <c r="M1287" i="3"/>
  <c r="M1286" i="3"/>
  <c r="M1285" i="3"/>
  <c r="M1284" i="3"/>
  <c r="M1283" i="3"/>
  <c r="M1282" i="3"/>
  <c r="M1281" i="3"/>
  <c r="M1280" i="3"/>
  <c r="M1279" i="3"/>
  <c r="M1278" i="3"/>
  <c r="M1277" i="3"/>
  <c r="M1276" i="3"/>
  <c r="M1275" i="3"/>
  <c r="M1274" i="3"/>
  <c r="M1273" i="3"/>
  <c r="M1272" i="3"/>
  <c r="M1271" i="3"/>
  <c r="M1270" i="3"/>
  <c r="M1269" i="3"/>
  <c r="M1268" i="3"/>
  <c r="M1267" i="3"/>
  <c r="M1266" i="3"/>
  <c r="M1265" i="3"/>
  <c r="M1264" i="3"/>
  <c r="M1263" i="3"/>
  <c r="M1262" i="3"/>
  <c r="M1261" i="3"/>
  <c r="M1259" i="3"/>
  <c r="M1258" i="3"/>
  <c r="M1257" i="3"/>
  <c r="M1256" i="3"/>
  <c r="M1255" i="3"/>
  <c r="M1254" i="3"/>
  <c r="M1253" i="3"/>
  <c r="M1252" i="3"/>
  <c r="M1251" i="3"/>
  <c r="M1250" i="3"/>
  <c r="M1249" i="3"/>
  <c r="M1248" i="3"/>
  <c r="M1247" i="3"/>
  <c r="M1246" i="3"/>
  <c r="M1245" i="3"/>
  <c r="M1244" i="3"/>
  <c r="M1243" i="3"/>
  <c r="M1242" i="3"/>
  <c r="M1241" i="3"/>
  <c r="M1240" i="3"/>
  <c r="M1239" i="3"/>
  <c r="M1238" i="3"/>
  <c r="M1237" i="3"/>
  <c r="M1236" i="3"/>
  <c r="M1235" i="3"/>
  <c r="M1234" i="3"/>
  <c r="M1233" i="3"/>
  <c r="M1232" i="3"/>
  <c r="M1231" i="3"/>
  <c r="M1230" i="3"/>
  <c r="M1229" i="3"/>
  <c r="M1228" i="3"/>
  <c r="M1227" i="3"/>
  <c r="M1226" i="3"/>
  <c r="M1225" i="3"/>
  <c r="M1224" i="3"/>
  <c r="M1223" i="3"/>
  <c r="M1222" i="3"/>
  <c r="M1221" i="3"/>
  <c r="M1220" i="3"/>
  <c r="M1219" i="3"/>
  <c r="M1218" i="3"/>
  <c r="M1217" i="3"/>
  <c r="M1216" i="3"/>
  <c r="M1215" i="3"/>
  <c r="M1214" i="3"/>
  <c r="M1213" i="3"/>
  <c r="M1212" i="3"/>
  <c r="M1211" i="3"/>
  <c r="M1210" i="3"/>
  <c r="M1209" i="3"/>
  <c r="M1208" i="3"/>
  <c r="M1206" i="3"/>
  <c r="M1205" i="3"/>
  <c r="M1204" i="3"/>
  <c r="M1203" i="3"/>
  <c r="M1202" i="3"/>
  <c r="M1201" i="3"/>
  <c r="M1200" i="3"/>
  <c r="M1199" i="3"/>
  <c r="M1198" i="3"/>
  <c r="M1197" i="3"/>
  <c r="M1196" i="3"/>
  <c r="M1195" i="3"/>
  <c r="M1194" i="3"/>
  <c r="M1193" i="3"/>
  <c r="M1192" i="3"/>
  <c r="M1191" i="3"/>
  <c r="M1190" i="3"/>
  <c r="M1189" i="3"/>
  <c r="M1188" i="3"/>
  <c r="M1187" i="3"/>
  <c r="M1186" i="3"/>
  <c r="M1185" i="3"/>
  <c r="M1184" i="3"/>
  <c r="M1183" i="3"/>
  <c r="M1182" i="3"/>
  <c r="M1181" i="3"/>
  <c r="M1179" i="3"/>
  <c r="M1178" i="3"/>
  <c r="M1177" i="3"/>
  <c r="M1176" i="3"/>
  <c r="M1175" i="3"/>
  <c r="M1174" i="3"/>
  <c r="M1173" i="3"/>
  <c r="M1172" i="3"/>
  <c r="M1171" i="3"/>
  <c r="M1170" i="3"/>
  <c r="M1169" i="3"/>
  <c r="M1168" i="3"/>
  <c r="M1167" i="3"/>
  <c r="M1166" i="3"/>
  <c r="M1165" i="3"/>
  <c r="M1164" i="3"/>
  <c r="M1163" i="3"/>
  <c r="M1162" i="3"/>
  <c r="M1161" i="3"/>
  <c r="M1160" i="3"/>
  <c r="M1159" i="3"/>
  <c r="M1158" i="3"/>
  <c r="M1157" i="3"/>
  <c r="M1156" i="3"/>
  <c r="M1155" i="3"/>
  <c r="M1154" i="3"/>
  <c r="M1153" i="3"/>
  <c r="M1152" i="3"/>
  <c r="M1151" i="3"/>
  <c r="M1150" i="3"/>
  <c r="M1149" i="3"/>
  <c r="M1148" i="3"/>
  <c r="M1147" i="3"/>
  <c r="M1146" i="3"/>
  <c r="M1145" i="3"/>
  <c r="M1144" i="3"/>
  <c r="M1143" i="3"/>
  <c r="M1142" i="3"/>
  <c r="M1141" i="3"/>
  <c r="M1140" i="3"/>
  <c r="M1139" i="3"/>
  <c r="M1138" i="3"/>
  <c r="M1137" i="3"/>
  <c r="M1136" i="3"/>
  <c r="M1135" i="3"/>
  <c r="M1134" i="3"/>
  <c r="M1133" i="3"/>
  <c r="M1132" i="3"/>
  <c r="M1131" i="3"/>
  <c r="M1130" i="3"/>
  <c r="M1129" i="3"/>
  <c r="M1128" i="3"/>
  <c r="M1127" i="3"/>
  <c r="M1126" i="3"/>
  <c r="M1125" i="3"/>
  <c r="M1124" i="3"/>
  <c r="M1123" i="3"/>
  <c r="M1122" i="3"/>
  <c r="M1121" i="3"/>
  <c r="M1120" i="3"/>
  <c r="M1119" i="3"/>
  <c r="M1118" i="3"/>
  <c r="M1117" i="3"/>
  <c r="M1116" i="3"/>
  <c r="M1115" i="3"/>
  <c r="M1114" i="3"/>
  <c r="M1113" i="3"/>
  <c r="M1112" i="3"/>
  <c r="M1111" i="3"/>
  <c r="M1110" i="3"/>
  <c r="M1109" i="3"/>
  <c r="M1108" i="3"/>
  <c r="M1107" i="3"/>
  <c r="M1106" i="3"/>
  <c r="M1105" i="3"/>
  <c r="M1104" i="3"/>
  <c r="M1103" i="3"/>
  <c r="M1102" i="3"/>
  <c r="M1101" i="3"/>
  <c r="M1100" i="3"/>
  <c r="M1099" i="3"/>
  <c r="M1098" i="3"/>
  <c r="M1097" i="3"/>
  <c r="M1096" i="3"/>
  <c r="M1095" i="3"/>
  <c r="M1094" i="3"/>
  <c r="M1093" i="3"/>
  <c r="M1092" i="3"/>
  <c r="M1091" i="3"/>
  <c r="M1090" i="3"/>
  <c r="M1089" i="3"/>
  <c r="M1088" i="3"/>
  <c r="M1087" i="3"/>
  <c r="M1082" i="3"/>
  <c r="M1081" i="3"/>
  <c r="M1080" i="3"/>
  <c r="M1079" i="3"/>
  <c r="M1078" i="3"/>
  <c r="M1077" i="3"/>
  <c r="M1076" i="3"/>
  <c r="M1075" i="3"/>
  <c r="M1074" i="3"/>
  <c r="M1073" i="3"/>
  <c r="M1072" i="3"/>
  <c r="M1071" i="3"/>
  <c r="M1070" i="3"/>
  <c r="M1069" i="3"/>
  <c r="M1068" i="3"/>
  <c r="M1067" i="3"/>
  <c r="M1066" i="3"/>
  <c r="M1065" i="3"/>
  <c r="M1063" i="3"/>
  <c r="M1062" i="3"/>
  <c r="M1061" i="3"/>
  <c r="M1060" i="3"/>
  <c r="M1059" i="3"/>
  <c r="M1058" i="3"/>
  <c r="M1057" i="3"/>
  <c r="M1056" i="3"/>
  <c r="M1055" i="3"/>
  <c r="M1054" i="3"/>
  <c r="M1053" i="3"/>
  <c r="M1052" i="3"/>
  <c r="M1051" i="3"/>
  <c r="M1050" i="3"/>
  <c r="M1049" i="3"/>
  <c r="M1048" i="3"/>
  <c r="M1047" i="3"/>
  <c r="M1046" i="3"/>
  <c r="M1045" i="3"/>
  <c r="M1044" i="3"/>
  <c r="M1043" i="3"/>
  <c r="M1042" i="3"/>
  <c r="M1041" i="3"/>
  <c r="M1040" i="3"/>
  <c r="M1039" i="3"/>
  <c r="M1038" i="3"/>
  <c r="M1037" i="3"/>
  <c r="M1036" i="3"/>
  <c r="M1035" i="3"/>
  <c r="M1034" i="3"/>
  <c r="M1033" i="3"/>
  <c r="M1032" i="3"/>
  <c r="M1031" i="3"/>
  <c r="M1030" i="3"/>
  <c r="M1027" i="3"/>
  <c r="M1026" i="3"/>
  <c r="M1025" i="3"/>
  <c r="M1024" i="3"/>
  <c r="M1023" i="3"/>
  <c r="M1022" i="3"/>
  <c r="M1021" i="3"/>
  <c r="M1020" i="3"/>
  <c r="M1019" i="3"/>
  <c r="M1018" i="3"/>
  <c r="M1017" i="3"/>
  <c r="M1016" i="3"/>
  <c r="M1015" i="3"/>
  <c r="M1014" i="3"/>
  <c r="M1013" i="3"/>
  <c r="M1012" i="3"/>
  <c r="M1011" i="3"/>
  <c r="M1010" i="3"/>
  <c r="M1009" i="3"/>
  <c r="M1008" i="3"/>
  <c r="M1007" i="3"/>
  <c r="M1006" i="3"/>
  <c r="M1005" i="3"/>
  <c r="M1004" i="3"/>
  <c r="M1003" i="3"/>
  <c r="M1002" i="3"/>
  <c r="M1001" i="3"/>
  <c r="M1000" i="3"/>
  <c r="M999" i="3"/>
  <c r="M998" i="3"/>
  <c r="M997" i="3"/>
  <c r="M996" i="3"/>
  <c r="M995" i="3"/>
  <c r="M994" i="3"/>
  <c r="M993" i="3"/>
  <c r="M992" i="3"/>
  <c r="M991" i="3"/>
  <c r="M990" i="3"/>
  <c r="M989" i="3"/>
  <c r="M988" i="3"/>
  <c r="M987" i="3"/>
  <c r="M986" i="3"/>
  <c r="M985" i="3"/>
  <c r="M984" i="3"/>
  <c r="M983" i="3"/>
  <c r="M982" i="3"/>
  <c r="M981" i="3"/>
  <c r="M980" i="3"/>
  <c r="M979" i="3"/>
  <c r="M978" i="3"/>
  <c r="M977" i="3"/>
  <c r="M976" i="3"/>
  <c r="M975" i="3"/>
  <c r="M974" i="3"/>
  <c r="M973" i="3"/>
  <c r="M972" i="3"/>
  <c r="M971" i="3"/>
  <c r="M970" i="3"/>
  <c r="M969" i="3"/>
  <c r="M968" i="3"/>
  <c r="M967" i="3"/>
  <c r="M966" i="3"/>
  <c r="M965" i="3"/>
  <c r="M964" i="3"/>
  <c r="M963" i="3"/>
  <c r="M962" i="3"/>
  <c r="M960" i="3"/>
  <c r="M959" i="3"/>
  <c r="M958" i="3"/>
  <c r="M957" i="3"/>
  <c r="M956" i="3"/>
  <c r="M955" i="3"/>
  <c r="M954" i="3"/>
  <c r="M953" i="3"/>
  <c r="M952" i="3"/>
  <c r="M951" i="3"/>
  <c r="M950" i="3"/>
  <c r="M949" i="3"/>
  <c r="M948" i="3"/>
  <c r="M947" i="3"/>
  <c r="M946" i="3"/>
  <c r="M945" i="3"/>
  <c r="M944" i="3"/>
  <c r="M943" i="3"/>
  <c r="M942" i="3"/>
  <c r="M941" i="3"/>
  <c r="M940" i="3"/>
  <c r="M939" i="3"/>
  <c r="M938" i="3"/>
  <c r="M937" i="3"/>
  <c r="M936" i="3"/>
  <c r="M935" i="3"/>
  <c r="M934" i="3"/>
  <c r="M930" i="3"/>
  <c r="M929" i="3"/>
  <c r="M927" i="3"/>
  <c r="M926" i="3"/>
  <c r="M925" i="3"/>
  <c r="M924" i="3"/>
  <c r="M921" i="3"/>
  <c r="M920" i="3"/>
  <c r="M919" i="3"/>
  <c r="M918" i="3"/>
  <c r="M916" i="3"/>
  <c r="M915" i="3"/>
  <c r="M914" i="3"/>
  <c r="M913" i="3"/>
  <c r="M912" i="3"/>
  <c r="M911" i="3"/>
  <c r="M910" i="3"/>
  <c r="M909" i="3"/>
  <c r="M908" i="3"/>
  <c r="M907" i="3"/>
  <c r="M906" i="3"/>
  <c r="M905" i="3"/>
  <c r="M904" i="3"/>
  <c r="M903" i="3"/>
  <c r="M902" i="3"/>
  <c r="M901" i="3"/>
  <c r="M900" i="3"/>
  <c r="M899" i="3"/>
  <c r="M898" i="3"/>
  <c r="M897" i="3"/>
  <c r="M896" i="3"/>
  <c r="M894" i="3"/>
  <c r="M893" i="3"/>
  <c r="M892" i="3"/>
  <c r="M891" i="3"/>
  <c r="M890" i="3"/>
  <c r="M889" i="3"/>
  <c r="M888" i="3"/>
  <c r="M887" i="3"/>
  <c r="M886" i="3"/>
  <c r="M885" i="3"/>
  <c r="M884" i="3"/>
  <c r="M883" i="3"/>
  <c r="M882" i="3"/>
  <c r="M881" i="3"/>
  <c r="M879" i="3"/>
  <c r="M878" i="3"/>
  <c r="M877" i="3"/>
  <c r="M876" i="3"/>
  <c r="M875" i="3"/>
  <c r="M873" i="3"/>
  <c r="M872" i="3"/>
  <c r="M871" i="3"/>
  <c r="M870" i="3"/>
  <c r="M869" i="3"/>
  <c r="M868" i="3"/>
  <c r="M867" i="3"/>
  <c r="M866" i="3"/>
  <c r="M865" i="3"/>
  <c r="M864" i="3"/>
  <c r="M863" i="3"/>
  <c r="M862" i="3"/>
  <c r="M861" i="3"/>
  <c r="M860" i="3"/>
  <c r="M859" i="3"/>
  <c r="M858" i="3"/>
  <c r="M857" i="3"/>
  <c r="M856" i="3"/>
  <c r="M855" i="3"/>
  <c r="M854" i="3"/>
  <c r="M853" i="3"/>
  <c r="M852" i="3"/>
  <c r="M851" i="3"/>
  <c r="M850" i="3"/>
  <c r="M849" i="3"/>
  <c r="M847" i="3"/>
  <c r="M846" i="3"/>
  <c r="M845" i="3"/>
  <c r="M844" i="3"/>
  <c r="M843" i="3"/>
  <c r="M842" i="3"/>
  <c r="M841" i="3"/>
  <c r="M840" i="3"/>
  <c r="M839" i="3"/>
  <c r="M838" i="3"/>
  <c r="M837" i="3"/>
  <c r="M836" i="3"/>
  <c r="M835" i="3"/>
  <c r="M834" i="3"/>
  <c r="M833" i="3"/>
  <c r="M832" i="3"/>
  <c r="M831" i="3"/>
  <c r="M830" i="3"/>
  <c r="M829" i="3"/>
  <c r="M828" i="3"/>
  <c r="M827" i="3"/>
  <c r="M826" i="3"/>
  <c r="M825" i="3"/>
  <c r="M824" i="3"/>
  <c r="M823" i="3"/>
  <c r="M822" i="3"/>
  <c r="M821" i="3"/>
  <c r="M820" i="3"/>
  <c r="M819" i="3"/>
  <c r="M818" i="3"/>
  <c r="M817" i="3"/>
  <c r="M816" i="3"/>
  <c r="M815" i="3"/>
  <c r="M814" i="3"/>
  <c r="M813" i="3"/>
  <c r="M811" i="3"/>
  <c r="M810" i="3"/>
  <c r="M809" i="3"/>
  <c r="M808" i="3"/>
  <c r="M807" i="3"/>
  <c r="M806" i="3"/>
  <c r="M805" i="3"/>
  <c r="M804" i="3"/>
  <c r="M803" i="3"/>
  <c r="M802" i="3"/>
  <c r="M801" i="3"/>
  <c r="M800" i="3"/>
  <c r="M795" i="3"/>
  <c r="M794" i="3"/>
  <c r="M793" i="3"/>
  <c r="M791" i="3"/>
  <c r="M790" i="3"/>
  <c r="M789" i="3"/>
  <c r="M788" i="3"/>
  <c r="M786" i="3"/>
  <c r="M785" i="3"/>
  <c r="M784" i="3"/>
  <c r="M783" i="3"/>
  <c r="M781" i="3"/>
  <c r="M780" i="3"/>
  <c r="M779" i="3"/>
  <c r="M778" i="3"/>
  <c r="M777" i="3"/>
  <c r="M776" i="3"/>
  <c r="M775" i="3"/>
  <c r="M773" i="3"/>
  <c r="M770" i="3"/>
  <c r="M769" i="3"/>
  <c r="M768" i="3"/>
  <c r="M767" i="3"/>
  <c r="M766" i="3"/>
  <c r="M765" i="3"/>
  <c r="M763" i="3"/>
  <c r="M762" i="3"/>
  <c r="M761" i="3"/>
  <c r="M760" i="3"/>
  <c r="M759" i="3"/>
  <c r="M758" i="3"/>
  <c r="M756" i="3"/>
  <c r="M755" i="3"/>
  <c r="M754" i="3"/>
  <c r="M752" i="3"/>
  <c r="M751" i="3"/>
  <c r="M750" i="3"/>
  <c r="M749" i="3"/>
  <c r="M747" i="3"/>
  <c r="M746" i="3"/>
  <c r="M745" i="3"/>
  <c r="M744" i="3"/>
  <c r="M743" i="3"/>
  <c r="M742" i="3"/>
  <c r="M741" i="3"/>
  <c r="M740" i="3"/>
  <c r="M739" i="3"/>
  <c r="M738" i="3"/>
  <c r="M737" i="3"/>
  <c r="M736" i="3"/>
  <c r="M735" i="3"/>
  <c r="M734" i="3"/>
  <c r="M733" i="3"/>
  <c r="M732" i="3"/>
  <c r="M731" i="3"/>
  <c r="M729" i="3"/>
  <c r="M728" i="3"/>
  <c r="M727" i="3"/>
  <c r="M726" i="3"/>
  <c r="M725" i="3"/>
  <c r="M724" i="3"/>
  <c r="M722" i="3"/>
  <c r="M721" i="3"/>
  <c r="M720" i="3"/>
  <c r="M719" i="3"/>
  <c r="M718" i="3"/>
  <c r="M717" i="3"/>
  <c r="M716" i="3"/>
  <c r="M715" i="3"/>
  <c r="M714" i="3"/>
  <c r="M713" i="3"/>
  <c r="M712" i="3"/>
  <c r="M711" i="3"/>
  <c r="M710" i="3"/>
  <c r="M708" i="3"/>
  <c r="M707" i="3"/>
  <c r="M706" i="3"/>
  <c r="M705" i="3"/>
  <c r="M704" i="3"/>
  <c r="M703" i="3"/>
  <c r="M699" i="3"/>
  <c r="M698" i="3"/>
  <c r="M697" i="3"/>
  <c r="M696" i="3"/>
  <c r="M695" i="3"/>
  <c r="M694" i="3"/>
  <c r="M691" i="3"/>
  <c r="M690" i="3"/>
  <c r="M689" i="3"/>
  <c r="M688" i="3"/>
  <c r="M687" i="3"/>
  <c r="M686" i="3"/>
  <c r="M685" i="3"/>
  <c r="M684" i="3"/>
  <c r="M683" i="3"/>
  <c r="M682" i="3"/>
  <c r="M680" i="3"/>
  <c r="M679" i="3"/>
  <c r="M678" i="3"/>
  <c r="M677" i="3"/>
  <c r="M676" i="3"/>
  <c r="M675" i="3"/>
  <c r="M674" i="3"/>
  <c r="M673" i="3"/>
  <c r="M672" i="3"/>
  <c r="M671" i="3"/>
  <c r="M670" i="3"/>
  <c r="M669" i="3"/>
  <c r="M668" i="3"/>
  <c r="M667" i="3"/>
  <c r="M666" i="3"/>
  <c r="M665" i="3"/>
  <c r="M664" i="3"/>
  <c r="M663" i="3"/>
  <c r="M662" i="3"/>
  <c r="M661" i="3"/>
  <c r="M660" i="3"/>
  <c r="M659" i="3"/>
  <c r="M658" i="3"/>
  <c r="M657" i="3"/>
  <c r="M656" i="3"/>
  <c r="M655" i="3"/>
  <c r="M654" i="3"/>
  <c r="M653" i="3"/>
  <c r="M652" i="3"/>
  <c r="M651" i="3"/>
  <c r="M650" i="3"/>
  <c r="M649" i="3"/>
  <c r="M648" i="3"/>
  <c r="M647" i="3"/>
  <c r="M646" i="3"/>
  <c r="M645" i="3"/>
  <c r="M643" i="3"/>
  <c r="M642" i="3"/>
  <c r="M641" i="3"/>
  <c r="M640" i="3"/>
  <c r="M639" i="3"/>
  <c r="M638" i="3"/>
  <c r="M636" i="3"/>
  <c r="M635" i="3"/>
  <c r="M634" i="3"/>
  <c r="M633" i="3"/>
  <c r="M632" i="3"/>
  <c r="M631" i="3"/>
  <c r="M630" i="3"/>
  <c r="M629" i="3"/>
  <c r="M628" i="3"/>
  <c r="M625" i="3"/>
  <c r="M624" i="3"/>
  <c r="M623" i="3"/>
  <c r="M622" i="3"/>
  <c r="M621" i="3"/>
  <c r="M620" i="3"/>
  <c r="M619" i="3"/>
  <c r="M618" i="3"/>
  <c r="M617" i="3"/>
  <c r="M616" i="3"/>
  <c r="M615" i="3"/>
  <c r="M614" i="3"/>
  <c r="M613" i="3"/>
  <c r="M612" i="3"/>
  <c r="M611" i="3"/>
  <c r="M610" i="3"/>
  <c r="M609" i="3"/>
  <c r="M608" i="3"/>
  <c r="M607" i="3"/>
  <c r="M606" i="3"/>
  <c r="M604" i="3"/>
  <c r="M603" i="3"/>
  <c r="M602" i="3"/>
  <c r="M601" i="3"/>
  <c r="M600" i="3"/>
  <c r="M599" i="3"/>
  <c r="M598" i="3"/>
  <c r="M597" i="3"/>
  <c r="M596" i="3"/>
  <c r="M595" i="3"/>
  <c r="M594" i="3"/>
  <c r="M592" i="3"/>
  <c r="M591" i="3"/>
  <c r="M590" i="3"/>
  <c r="M589" i="3"/>
  <c r="M588" i="3"/>
  <c r="M587" i="3"/>
  <c r="M586" i="3"/>
  <c r="M585" i="3"/>
  <c r="M584" i="3"/>
  <c r="M583" i="3"/>
  <c r="M582" i="3"/>
  <c r="M581" i="3"/>
  <c r="M580" i="3"/>
  <c r="M578" i="3"/>
  <c r="M577" i="3"/>
  <c r="M576" i="3"/>
  <c r="M575" i="3"/>
  <c r="M574" i="3"/>
  <c r="M573" i="3"/>
  <c r="M571" i="3"/>
  <c r="M570" i="3"/>
  <c r="M569" i="3"/>
  <c r="M568" i="3"/>
  <c r="M567" i="3"/>
  <c r="M566" i="3"/>
  <c r="M565" i="3"/>
  <c r="M564" i="3"/>
  <c r="M563" i="3"/>
  <c r="M562" i="3"/>
  <c r="M561" i="3"/>
  <c r="M560" i="3"/>
  <c r="M559" i="3"/>
  <c r="M557" i="3"/>
  <c r="M556" i="3"/>
  <c r="M555" i="3"/>
  <c r="M554" i="3"/>
  <c r="M553" i="3"/>
  <c r="M552" i="3"/>
  <c r="M551" i="3"/>
  <c r="M550" i="3"/>
  <c r="M549" i="3"/>
  <c r="M548" i="3"/>
  <c r="M547" i="3"/>
  <c r="M546" i="3"/>
  <c r="M544" i="3"/>
  <c r="M543" i="3"/>
  <c r="M542" i="3"/>
  <c r="M541" i="3"/>
  <c r="M540" i="3"/>
  <c r="M539" i="3"/>
  <c r="M538" i="3"/>
  <c r="M537" i="3"/>
  <c r="M536" i="3"/>
  <c r="M535" i="3"/>
  <c r="M534" i="3"/>
  <c r="M533" i="3"/>
  <c r="M532" i="3"/>
  <c r="M531" i="3"/>
  <c r="M530" i="3"/>
  <c r="M529" i="3"/>
  <c r="M528" i="3"/>
  <c r="M527" i="3"/>
  <c r="M526" i="3"/>
  <c r="M525" i="3"/>
  <c r="M523" i="3"/>
  <c r="M522" i="3"/>
  <c r="M521" i="3"/>
  <c r="M520" i="3"/>
  <c r="M519" i="3"/>
  <c r="M518" i="3"/>
  <c r="M517" i="3"/>
  <c r="M515" i="3"/>
  <c r="M514" i="3"/>
  <c r="M513" i="3"/>
  <c r="M512" i="3"/>
  <c r="M511" i="3"/>
  <c r="M510" i="3"/>
  <c r="M508" i="3"/>
  <c r="M507" i="3"/>
  <c r="M506" i="3"/>
  <c r="M505" i="3"/>
  <c r="M504" i="3"/>
  <c r="M503" i="3"/>
  <c r="M498" i="3"/>
  <c r="M497" i="3"/>
  <c r="M496" i="3"/>
  <c r="M495" i="3"/>
  <c r="M494" i="3"/>
  <c r="M493" i="3"/>
  <c r="M492" i="3"/>
  <c r="M490" i="3"/>
  <c r="M489" i="3"/>
  <c r="M488" i="3"/>
  <c r="M487" i="3"/>
  <c r="M486" i="3"/>
  <c r="M485" i="3"/>
  <c r="M484" i="3"/>
  <c r="M483" i="3"/>
  <c r="M482" i="3"/>
  <c r="M481" i="3"/>
  <c r="M480" i="3"/>
  <c r="M479" i="3"/>
  <c r="M478" i="3"/>
  <c r="M477" i="3"/>
  <c r="M476" i="3"/>
  <c r="M475" i="3"/>
  <c r="M474" i="3"/>
  <c r="M473" i="3"/>
  <c r="M470" i="3"/>
  <c r="M469" i="3"/>
  <c r="M468" i="3"/>
  <c r="M467" i="3"/>
  <c r="M465" i="3"/>
  <c r="M464" i="3"/>
  <c r="M463" i="3"/>
  <c r="M462" i="3"/>
  <c r="M461" i="3"/>
  <c r="M460" i="3"/>
  <c r="M459" i="3"/>
  <c r="M457" i="3"/>
  <c r="M456" i="3"/>
  <c r="M455" i="3"/>
  <c r="M454" i="3"/>
  <c r="M453" i="3"/>
  <c r="M451" i="3"/>
  <c r="M450" i="3"/>
  <c r="M449" i="3"/>
  <c r="M448" i="3"/>
  <c r="M447" i="3"/>
  <c r="M446" i="3"/>
  <c r="M445" i="3"/>
  <c r="M444" i="3"/>
  <c r="M443" i="3"/>
  <c r="M442" i="3"/>
  <c r="M440" i="3"/>
  <c r="M439" i="3"/>
  <c r="M438" i="3"/>
  <c r="M437" i="3"/>
  <c r="M436" i="3"/>
  <c r="M435" i="3"/>
  <c r="M434" i="3"/>
  <c r="M433" i="3"/>
  <c r="M432" i="3"/>
  <c r="M431" i="3"/>
  <c r="M430" i="3"/>
  <c r="M429" i="3"/>
  <c r="M428" i="3"/>
  <c r="M427" i="3"/>
  <c r="M426" i="3"/>
  <c r="M425" i="3"/>
  <c r="M424" i="3"/>
  <c r="M423" i="3"/>
  <c r="M422" i="3"/>
  <c r="M421" i="3"/>
  <c r="M420" i="3"/>
  <c r="M419" i="3"/>
  <c r="M418" i="3"/>
  <c r="M417" i="3"/>
  <c r="M416" i="3"/>
  <c r="M411" i="3"/>
  <c r="M410" i="3"/>
  <c r="M409" i="3"/>
  <c r="M408" i="3"/>
  <c r="M406" i="3"/>
  <c r="M405" i="3"/>
  <c r="M404" i="3"/>
  <c r="M403" i="3"/>
  <c r="M402" i="3"/>
  <c r="M401" i="3"/>
  <c r="M400" i="3"/>
  <c r="M399" i="3"/>
  <c r="M398" i="3"/>
  <c r="M397" i="3"/>
  <c r="M396" i="3"/>
  <c r="M395" i="3"/>
  <c r="M394" i="3"/>
  <c r="M392" i="3"/>
  <c r="M391" i="3"/>
  <c r="M390" i="3"/>
  <c r="M389" i="3"/>
  <c r="M388" i="3"/>
  <c r="M387" i="3"/>
  <c r="M386" i="3"/>
  <c r="M385" i="3"/>
  <c r="M383" i="3"/>
  <c r="M382" i="3"/>
  <c r="M381" i="3"/>
  <c r="M380" i="3"/>
  <c r="M379" i="3"/>
  <c r="M378" i="3"/>
  <c r="M377" i="3"/>
  <c r="M376" i="3"/>
  <c r="M373" i="3"/>
  <c r="M372" i="3"/>
  <c r="M371" i="3"/>
  <c r="M370" i="3"/>
  <c r="M369" i="3"/>
  <c r="M367" i="3"/>
  <c r="M366" i="3"/>
  <c r="M365" i="3"/>
  <c r="M364" i="3"/>
  <c r="M363" i="3"/>
  <c r="M362" i="3"/>
  <c r="M361" i="3"/>
  <c r="M360" i="3"/>
  <c r="M359" i="3"/>
  <c r="M358" i="3"/>
  <c r="M357" i="3"/>
  <c r="M356" i="3"/>
  <c r="M355" i="3"/>
  <c r="M354" i="3"/>
  <c r="M353" i="3"/>
  <c r="M351" i="3"/>
  <c r="M350" i="3"/>
  <c r="M349" i="3"/>
  <c r="M348" i="3"/>
  <c r="M347" i="3"/>
  <c r="M346" i="3"/>
  <c r="M345" i="3"/>
  <c r="M344" i="3"/>
  <c r="M343" i="3"/>
  <c r="M342" i="3"/>
  <c r="M340" i="3"/>
  <c r="M339" i="3"/>
  <c r="M338" i="3"/>
  <c r="M337" i="3"/>
  <c r="M336" i="3"/>
  <c r="M335" i="3"/>
  <c r="M334" i="3"/>
  <c r="M333" i="3"/>
  <c r="M332" i="3"/>
  <c r="M331" i="3"/>
  <c r="M329" i="3"/>
  <c r="M328" i="3"/>
  <c r="M327" i="3"/>
  <c r="M326" i="3"/>
  <c r="M325" i="3"/>
  <c r="M324" i="3"/>
  <c r="M323" i="3"/>
  <c r="M322" i="3"/>
  <c r="M321" i="3"/>
  <c r="M320" i="3"/>
  <c r="M319" i="3"/>
  <c r="M318" i="3"/>
  <c r="M317" i="3"/>
  <c r="M316" i="3"/>
  <c r="M315" i="3"/>
  <c r="M314" i="3"/>
  <c r="M313" i="3"/>
  <c r="M312" i="3"/>
  <c r="M311" i="3"/>
  <c r="M310" i="3"/>
  <c r="M309" i="3"/>
  <c r="M308" i="3"/>
  <c r="M307" i="3"/>
  <c r="M306" i="3"/>
  <c r="M305" i="3"/>
  <c r="M304" i="3"/>
  <c r="M303" i="3"/>
  <c r="M302" i="3"/>
  <c r="M301" i="3"/>
  <c r="M300" i="3"/>
  <c r="M299" i="3"/>
  <c r="M298" i="3"/>
  <c r="M297" i="3"/>
  <c r="M295" i="3"/>
  <c r="M294" i="3"/>
  <c r="M293" i="3"/>
  <c r="M292" i="3"/>
  <c r="M291" i="3"/>
  <c r="M290" i="3"/>
  <c r="M289" i="3"/>
  <c r="M288" i="3"/>
  <c r="M287" i="3"/>
  <c r="M286" i="3"/>
  <c r="M285" i="3"/>
  <c r="M284" i="3"/>
  <c r="M283" i="3"/>
  <c r="M282" i="3"/>
  <c r="M280" i="3"/>
  <c r="M279" i="3"/>
  <c r="M278" i="3"/>
  <c r="M277" i="3"/>
  <c r="M276" i="3"/>
  <c r="M275" i="3"/>
  <c r="M274" i="3"/>
  <c r="M273" i="3"/>
  <c r="M272" i="3"/>
  <c r="M271" i="3"/>
  <c r="M270" i="3"/>
  <c r="M269" i="3"/>
  <c r="M268" i="3"/>
  <c r="M267" i="3"/>
  <c r="M266" i="3"/>
  <c r="M265" i="3"/>
  <c r="M264" i="3"/>
  <c r="M263" i="3"/>
  <c r="M262" i="3"/>
  <c r="M261" i="3"/>
  <c r="M260" i="3"/>
  <c r="M258" i="3"/>
  <c r="M257" i="3"/>
  <c r="M256" i="3"/>
  <c r="M255" i="3"/>
  <c r="M254" i="3"/>
  <c r="M253" i="3"/>
  <c r="M252" i="3"/>
  <c r="M251" i="3"/>
  <c r="M250" i="3"/>
  <c r="M249" i="3"/>
  <c r="M248" i="3"/>
  <c r="M247" i="3"/>
  <c r="M246" i="3"/>
  <c r="M245" i="3"/>
  <c r="M244" i="3"/>
  <c r="M243" i="3"/>
  <c r="M241" i="3"/>
  <c r="M240" i="3"/>
  <c r="M239" i="3"/>
  <c r="M238" i="3"/>
  <c r="M237" i="3"/>
  <c r="M236" i="3"/>
  <c r="M235" i="3"/>
  <c r="M234" i="3"/>
  <c r="M233" i="3"/>
  <c r="M232" i="3"/>
  <c r="M231" i="3"/>
  <c r="M229" i="3"/>
  <c r="M228" i="3"/>
  <c r="M227" i="3"/>
  <c r="M226" i="3"/>
  <c r="M225" i="3"/>
  <c r="M221" i="3"/>
  <c r="M220" i="3"/>
  <c r="M219" i="3"/>
  <c r="M218" i="3"/>
  <c r="M217" i="3"/>
  <c r="M216" i="3"/>
  <c r="M215" i="3"/>
  <c r="M214" i="3"/>
  <c r="M213" i="3"/>
  <c r="M212" i="3"/>
  <c r="M211" i="3"/>
  <c r="M210" i="3"/>
  <c r="M209" i="3"/>
  <c r="M207" i="3"/>
  <c r="M206" i="3"/>
  <c r="M205" i="3"/>
  <c r="M204" i="3"/>
  <c r="M203" i="3"/>
  <c r="M202" i="3"/>
  <c r="M201" i="3"/>
  <c r="M199" i="3"/>
  <c r="M198" i="3"/>
  <c r="M197" i="3"/>
  <c r="M196" i="3"/>
  <c r="M195" i="3"/>
  <c r="M194" i="3"/>
  <c r="M193" i="3"/>
  <c r="M192" i="3"/>
  <c r="M191" i="3"/>
  <c r="M190" i="3"/>
  <c r="M189" i="3"/>
  <c r="M188" i="3"/>
  <c r="M187" i="3"/>
  <c r="M186" i="3"/>
  <c r="M185" i="3"/>
  <c r="M184" i="3"/>
  <c r="M183" i="3"/>
  <c r="M180" i="3"/>
  <c r="M179" i="3"/>
  <c r="M178" i="3"/>
  <c r="M177" i="3"/>
  <c r="M176" i="3"/>
  <c r="M175" i="3"/>
  <c r="M174" i="3"/>
  <c r="M173" i="3"/>
  <c r="M172" i="3"/>
  <c r="M170" i="3"/>
  <c r="M169" i="3"/>
  <c r="M168" i="3"/>
  <c r="M167" i="3"/>
  <c r="M166" i="3"/>
  <c r="M165" i="3"/>
  <c r="M163" i="3"/>
  <c r="M162" i="3"/>
  <c r="M161" i="3"/>
  <c r="M160" i="3"/>
  <c r="M159" i="3"/>
  <c r="M158" i="3"/>
  <c r="M157" i="3"/>
  <c r="M156" i="3"/>
  <c r="M155" i="3"/>
  <c r="M154" i="3"/>
  <c r="M153" i="3"/>
  <c r="M152" i="3"/>
  <c r="M151" i="3"/>
  <c r="M150" i="3"/>
  <c r="M149" i="3"/>
  <c r="M148" i="3"/>
  <c r="M147" i="3"/>
  <c r="M145" i="3"/>
  <c r="M144" i="3"/>
  <c r="M143" i="3"/>
  <c r="M142" i="3"/>
  <c r="M141" i="3"/>
  <c r="M140" i="3"/>
  <c r="M139" i="3"/>
  <c r="M138" i="3"/>
  <c r="M137" i="3"/>
  <c r="M136" i="3"/>
  <c r="M134" i="3"/>
  <c r="M133" i="3"/>
  <c r="M132" i="3"/>
  <c r="M131" i="3"/>
  <c r="M130" i="3"/>
  <c r="M129" i="3"/>
  <c r="M128" i="3"/>
  <c r="M127" i="3"/>
  <c r="M126" i="3"/>
  <c r="M125" i="3"/>
  <c r="M124" i="3"/>
  <c r="M123" i="3"/>
  <c r="M122" i="3"/>
  <c r="M121" i="3"/>
  <c r="M120" i="3"/>
  <c r="M119" i="3"/>
  <c r="M118" i="3"/>
  <c r="M116" i="3"/>
  <c r="M115" i="3"/>
  <c r="M114" i="3"/>
  <c r="M113" i="3"/>
  <c r="M112" i="3"/>
  <c r="M111" i="3"/>
  <c r="M110" i="3"/>
  <c r="M109" i="3"/>
  <c r="M108" i="3"/>
  <c r="M107" i="3"/>
  <c r="M106"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N4028" i="3" l="1"/>
  <c r="N4027" i="3"/>
  <c r="M4026" i="3"/>
  <c r="M45" i="4" s="1"/>
  <c r="N4025" i="3"/>
  <c r="N4024" i="3"/>
  <c r="N4023" i="3"/>
  <c r="N4022" i="3"/>
  <c r="N4021" i="3"/>
  <c r="N4019" i="3"/>
  <c r="N4013" i="3"/>
  <c r="N4012" i="3"/>
  <c r="N4011" i="3"/>
  <c r="N4010" i="3"/>
  <c r="N4009" i="3"/>
  <c r="N4008" i="3"/>
  <c r="N4007" i="3"/>
  <c r="N4006" i="3"/>
  <c r="N4005" i="3"/>
  <c r="N4004" i="3"/>
  <c r="N4003" i="3"/>
  <c r="N4002" i="3"/>
  <c r="N4001" i="3"/>
  <c r="N4000" i="3"/>
  <c r="N3999" i="3"/>
  <c r="N3998" i="3"/>
  <c r="N3997" i="3"/>
  <c r="N3996" i="3"/>
  <c r="N3995" i="3"/>
  <c r="N3994" i="3"/>
  <c r="N3993" i="3"/>
  <c r="N3992" i="3"/>
  <c r="N3991" i="3"/>
  <c r="N3990" i="3"/>
  <c r="N3989" i="3"/>
  <c r="N3988" i="3"/>
  <c r="N3985" i="3"/>
  <c r="N3984" i="3"/>
  <c r="N3983" i="3"/>
  <c r="N3982" i="3"/>
  <c r="N3981" i="3"/>
  <c r="N3980" i="3"/>
  <c r="N3979" i="3"/>
  <c r="N3978" i="3"/>
  <c r="N3977" i="3"/>
  <c r="N3976" i="3"/>
  <c r="N3975" i="3"/>
  <c r="N3974" i="3"/>
  <c r="N3973" i="3"/>
  <c r="N3972" i="3"/>
  <c r="N3971" i="3"/>
  <c r="N3970" i="3"/>
  <c r="N3969" i="3"/>
  <c r="N3968" i="3"/>
  <c r="N3967" i="3"/>
  <c r="N3966" i="3"/>
  <c r="N3965" i="3"/>
  <c r="N3964" i="3"/>
  <c r="N3963" i="3"/>
  <c r="N3962" i="3"/>
  <c r="N3961" i="3"/>
  <c r="N3959" i="3"/>
  <c r="N3958" i="3"/>
  <c r="N3957" i="3"/>
  <c r="N3956" i="3"/>
  <c r="N3955" i="3"/>
  <c r="N3954" i="3"/>
  <c r="N3953" i="3"/>
  <c r="N3952" i="3"/>
  <c r="N3951" i="3"/>
  <c r="N3950" i="3"/>
  <c r="N3949" i="3"/>
  <c r="N3948" i="3"/>
  <c r="N3947" i="3"/>
  <c r="N3946" i="3"/>
  <c r="N3945" i="3"/>
  <c r="N3944" i="3"/>
  <c r="N3943" i="3"/>
  <c r="N3942" i="3"/>
  <c r="N3941" i="3"/>
  <c r="N3940" i="3"/>
  <c r="N3939" i="3"/>
  <c r="N3938" i="3"/>
  <c r="N3937" i="3"/>
  <c r="N3936" i="3"/>
  <c r="N3935" i="3"/>
  <c r="N3934" i="3"/>
  <c r="N3933" i="3"/>
  <c r="N3932" i="3"/>
  <c r="N3931" i="3"/>
  <c r="N3930" i="3"/>
  <c r="N3929" i="3"/>
  <c r="N3928" i="3"/>
  <c r="N3927" i="3"/>
  <c r="N3926" i="3"/>
  <c r="N3925" i="3"/>
  <c r="N3924" i="3"/>
  <c r="N3923" i="3"/>
  <c r="N3922" i="3"/>
  <c r="N3921" i="3"/>
  <c r="N3920" i="3"/>
  <c r="N3919" i="3"/>
  <c r="N3918" i="3"/>
  <c r="N3917" i="3"/>
  <c r="N3916" i="3"/>
  <c r="N3915" i="3"/>
  <c r="N3914" i="3"/>
  <c r="N3913" i="3"/>
  <c r="N3912" i="3"/>
  <c r="N3911" i="3"/>
  <c r="N3910" i="3"/>
  <c r="N3909" i="3"/>
  <c r="N3908" i="3"/>
  <c r="N3907" i="3"/>
  <c r="N3906" i="3"/>
  <c r="N3905" i="3"/>
  <c r="N3904" i="3"/>
  <c r="N3903" i="3"/>
  <c r="N3902" i="3"/>
  <c r="N3901" i="3"/>
  <c r="N3900" i="3"/>
  <c r="N3899" i="3"/>
  <c r="N3898" i="3"/>
  <c r="N3897" i="3"/>
  <c r="N3896" i="3"/>
  <c r="N3895" i="3"/>
  <c r="N3894" i="3"/>
  <c r="N3893" i="3"/>
  <c r="N3892" i="3"/>
  <c r="N3891" i="3"/>
  <c r="N3890" i="3"/>
  <c r="N3889" i="3"/>
  <c r="N3888" i="3"/>
  <c r="N3887" i="3"/>
  <c r="N3886" i="3"/>
  <c r="N3885" i="3"/>
  <c r="N3884" i="3"/>
  <c r="N3883" i="3"/>
  <c r="N3882" i="3"/>
  <c r="N3881" i="3"/>
  <c r="N3880" i="3"/>
  <c r="N3879" i="3"/>
  <c r="N3878" i="3"/>
  <c r="N3877" i="3"/>
  <c r="N3876" i="3"/>
  <c r="N3875" i="3"/>
  <c r="N3874" i="3"/>
  <c r="N3873" i="3"/>
  <c r="N3872" i="3"/>
  <c r="N3871" i="3"/>
  <c r="N3870" i="3"/>
  <c r="N3869" i="3"/>
  <c r="N3868" i="3"/>
  <c r="N3867" i="3"/>
  <c r="N3866" i="3"/>
  <c r="N3865" i="3"/>
  <c r="N3864" i="3"/>
  <c r="N3863" i="3"/>
  <c r="N3862" i="3"/>
  <c r="N3861" i="3"/>
  <c r="N3860" i="3"/>
  <c r="N3859" i="3"/>
  <c r="N3858" i="3"/>
  <c r="N3857" i="3"/>
  <c r="N3856" i="3"/>
  <c r="N3855" i="3"/>
  <c r="N3854" i="3"/>
  <c r="N3853" i="3"/>
  <c r="N3852" i="3"/>
  <c r="N3851" i="3"/>
  <c r="N3850" i="3"/>
  <c r="N3849" i="3"/>
  <c r="N3848" i="3"/>
  <c r="N3847" i="3"/>
  <c r="N3846" i="3"/>
  <c r="N3845" i="3"/>
  <c r="N3844" i="3"/>
  <c r="N3843" i="3"/>
  <c r="N3842" i="3"/>
  <c r="N3841" i="3"/>
  <c r="N3840" i="3"/>
  <c r="N3839" i="3"/>
  <c r="N3838" i="3"/>
  <c r="N3837" i="3"/>
  <c r="N3836" i="3"/>
  <c r="N3835" i="3"/>
  <c r="N3834" i="3"/>
  <c r="N3833" i="3"/>
  <c r="N3832" i="3"/>
  <c r="N3831" i="3"/>
  <c r="N3830" i="3"/>
  <c r="N3829" i="3"/>
  <c r="N3828" i="3"/>
  <c r="N3827" i="3"/>
  <c r="N3826" i="3"/>
  <c r="N3825" i="3"/>
  <c r="N3824" i="3"/>
  <c r="N3823" i="3"/>
  <c r="N3822" i="3"/>
  <c r="N3821" i="3"/>
  <c r="N3820" i="3"/>
  <c r="N3819" i="3"/>
  <c r="N3818" i="3"/>
  <c r="N3817" i="3"/>
  <c r="N3816" i="3"/>
  <c r="N3815" i="3"/>
  <c r="N3814" i="3"/>
  <c r="N3813" i="3"/>
  <c r="N3812" i="3"/>
  <c r="N3811" i="3"/>
  <c r="N3810" i="3"/>
  <c r="N3809" i="3"/>
  <c r="N3808" i="3"/>
  <c r="N3807" i="3"/>
  <c r="N3806" i="3"/>
  <c r="N3805" i="3"/>
  <c r="N3804" i="3"/>
  <c r="N3803" i="3"/>
  <c r="N3802" i="3"/>
  <c r="N3801" i="3"/>
  <c r="N3800" i="3"/>
  <c r="N3799" i="3"/>
  <c r="N3798" i="3"/>
  <c r="N3797" i="3"/>
  <c r="N3796" i="3"/>
  <c r="N3795" i="3"/>
  <c r="N3794" i="3"/>
  <c r="N3793" i="3"/>
  <c r="N3792" i="3"/>
  <c r="N3791" i="3"/>
  <c r="N3789" i="3"/>
  <c r="N3788" i="3"/>
  <c r="N3787" i="3"/>
  <c r="N3786" i="3"/>
  <c r="N3785" i="3"/>
  <c r="N3784" i="3"/>
  <c r="N3783" i="3"/>
  <c r="N3782" i="3"/>
  <c r="N3781" i="3"/>
  <c r="N3780" i="3"/>
  <c r="N3779" i="3"/>
  <c r="N3778" i="3"/>
  <c r="N3777" i="3"/>
  <c r="N3776" i="3"/>
  <c r="N3775" i="3"/>
  <c r="N3774" i="3"/>
  <c r="N3773" i="3"/>
  <c r="N3772" i="3"/>
  <c r="N3771" i="3"/>
  <c r="N3770" i="3"/>
  <c r="N3769" i="3"/>
  <c r="N3768" i="3"/>
  <c r="N3767" i="3"/>
  <c r="N3766" i="3"/>
  <c r="N3765" i="3"/>
  <c r="N3763" i="3"/>
  <c r="N3762" i="3"/>
  <c r="N3761" i="3"/>
  <c r="N3760" i="3"/>
  <c r="N3759" i="3"/>
  <c r="N3758" i="3"/>
  <c r="N3757" i="3"/>
  <c r="N3756" i="3"/>
  <c r="N3755" i="3"/>
  <c r="N3754" i="3"/>
  <c r="N3753" i="3"/>
  <c r="N3752" i="3"/>
  <c r="N3751" i="3"/>
  <c r="N3750" i="3"/>
  <c r="N3749" i="3"/>
  <c r="N3748" i="3"/>
  <c r="N3747" i="3"/>
  <c r="N3746" i="3"/>
  <c r="N3745" i="3"/>
  <c r="N3744" i="3"/>
  <c r="N3743" i="3"/>
  <c r="N3742" i="3"/>
  <c r="N3741" i="3"/>
  <c r="N3740" i="3"/>
  <c r="N3739" i="3"/>
  <c r="N3738" i="3"/>
  <c r="N3737" i="3"/>
  <c r="N3736" i="3"/>
  <c r="N3735" i="3"/>
  <c r="N3734" i="3"/>
  <c r="N3733" i="3"/>
  <c r="N3732" i="3"/>
  <c r="N3731" i="3"/>
  <c r="N3730" i="3"/>
  <c r="N3729" i="3"/>
  <c r="N3728" i="3"/>
  <c r="N3727" i="3"/>
  <c r="N3726" i="3"/>
  <c r="N3725" i="3"/>
  <c r="N3724" i="3"/>
  <c r="N3723" i="3"/>
  <c r="N3722" i="3"/>
  <c r="N3721" i="3"/>
  <c r="N3720" i="3"/>
  <c r="N3719" i="3"/>
  <c r="N3718" i="3"/>
  <c r="N3717" i="3"/>
  <c r="N3716" i="3"/>
  <c r="N3715" i="3"/>
  <c r="N3714" i="3"/>
  <c r="N3713" i="3"/>
  <c r="N3712" i="3"/>
  <c r="N3711" i="3"/>
  <c r="N3710" i="3"/>
  <c r="N3709" i="3"/>
  <c r="N3708" i="3"/>
  <c r="N3707" i="3"/>
  <c r="N3706" i="3"/>
  <c r="N3705" i="3"/>
  <c r="N3704" i="3"/>
  <c r="N3703" i="3"/>
  <c r="N3702" i="3"/>
  <c r="N3701" i="3"/>
  <c r="N3700" i="3"/>
  <c r="N3699" i="3"/>
  <c r="N3698" i="3"/>
  <c r="N3697" i="3"/>
  <c r="N3696" i="3"/>
  <c r="N3695" i="3"/>
  <c r="N3694" i="3"/>
  <c r="N3693" i="3"/>
  <c r="N3692" i="3"/>
  <c r="N3691" i="3"/>
  <c r="N3690" i="3"/>
  <c r="N3689" i="3"/>
  <c r="N3688" i="3"/>
  <c r="N3687" i="3"/>
  <c r="N3686" i="3"/>
  <c r="N3685" i="3"/>
  <c r="N3684" i="3"/>
  <c r="N3683" i="3"/>
  <c r="N3682" i="3"/>
  <c r="N3681" i="3"/>
  <c r="N3680" i="3"/>
  <c r="N3679" i="3"/>
  <c r="N3678" i="3"/>
  <c r="N3677" i="3"/>
  <c r="N3676" i="3"/>
  <c r="N3675" i="3"/>
  <c r="N3674" i="3"/>
  <c r="N3673" i="3"/>
  <c r="N3672" i="3"/>
  <c r="N3671" i="3"/>
  <c r="N3670" i="3"/>
  <c r="N3669" i="3"/>
  <c r="N3667" i="3"/>
  <c r="N3666" i="3"/>
  <c r="N3665" i="3"/>
  <c r="N3664" i="3"/>
  <c r="N3663" i="3"/>
  <c r="N3662" i="3"/>
  <c r="N3661" i="3"/>
  <c r="N3660" i="3"/>
  <c r="N3659" i="3"/>
  <c r="N3658" i="3"/>
  <c r="N3657" i="3"/>
  <c r="N3656" i="3"/>
  <c r="N3655" i="3"/>
  <c r="N3654" i="3"/>
  <c r="N3653" i="3"/>
  <c r="N3652" i="3"/>
  <c r="N3651" i="3"/>
  <c r="N3650" i="3"/>
  <c r="N3649" i="3"/>
  <c r="N3648" i="3"/>
  <c r="N3647" i="3"/>
  <c r="N3646" i="3"/>
  <c r="N3645" i="3"/>
  <c r="N3644" i="3"/>
  <c r="N3643" i="3"/>
  <c r="N3642" i="3"/>
  <c r="N3641" i="3"/>
  <c r="N3640" i="3"/>
  <c r="N3639" i="3"/>
  <c r="N3638" i="3"/>
  <c r="N3637" i="3"/>
  <c r="N3636" i="3"/>
  <c r="N3635" i="3"/>
  <c r="N3634" i="3"/>
  <c r="N3633" i="3"/>
  <c r="N3632" i="3"/>
  <c r="N3631" i="3"/>
  <c r="N3630" i="3"/>
  <c r="N3629" i="3"/>
  <c r="N3628" i="3"/>
  <c r="N3627" i="3"/>
  <c r="N3626" i="3"/>
  <c r="N3625" i="3"/>
  <c r="N3624" i="3"/>
  <c r="N3623" i="3"/>
  <c r="N3622" i="3"/>
  <c r="N3621" i="3"/>
  <c r="N3620" i="3"/>
  <c r="N3619" i="3"/>
  <c r="N3618" i="3"/>
  <c r="N3617" i="3"/>
  <c r="N3616" i="3"/>
  <c r="N3615" i="3"/>
  <c r="N3614" i="3"/>
  <c r="N3613" i="3"/>
  <c r="N3612" i="3"/>
  <c r="N3611" i="3"/>
  <c r="N3610" i="3"/>
  <c r="N3609" i="3"/>
  <c r="N3608" i="3"/>
  <c r="N3607" i="3"/>
  <c r="N3606" i="3"/>
  <c r="N3605" i="3"/>
  <c r="N3604" i="3"/>
  <c r="N3603" i="3"/>
  <c r="N3602" i="3"/>
  <c r="N3601" i="3"/>
  <c r="N3600" i="3"/>
  <c r="N3599" i="3"/>
  <c r="N3598" i="3"/>
  <c r="N3597" i="3"/>
  <c r="N3596" i="3"/>
  <c r="N3594" i="3"/>
  <c r="N3593" i="3"/>
  <c r="N3592" i="3"/>
  <c r="N3591" i="3"/>
  <c r="N3590" i="3"/>
  <c r="N3589" i="3"/>
  <c r="N3588" i="3"/>
  <c r="N3587" i="3"/>
  <c r="N3586" i="3"/>
  <c r="N3585" i="3"/>
  <c r="N3584" i="3"/>
  <c r="N3583" i="3"/>
  <c r="N3582" i="3"/>
  <c r="N3581" i="3"/>
  <c r="N3580" i="3"/>
  <c r="N3579" i="3"/>
  <c r="N3578" i="3"/>
  <c r="N3577" i="3"/>
  <c r="N3576" i="3"/>
  <c r="N3575" i="3"/>
  <c r="N3574" i="3"/>
  <c r="N3573" i="3"/>
  <c r="N3572" i="3"/>
  <c r="N3571" i="3"/>
  <c r="N3570" i="3"/>
  <c r="N3569" i="3"/>
  <c r="N3568" i="3"/>
  <c r="N3567" i="3"/>
  <c r="N3566" i="3"/>
  <c r="N3565" i="3"/>
  <c r="N3564" i="3"/>
  <c r="N3563" i="3"/>
  <c r="N3562" i="3"/>
  <c r="N3561" i="3"/>
  <c r="N3560" i="3"/>
  <c r="N3559" i="3"/>
  <c r="N3558" i="3"/>
  <c r="N3557" i="3"/>
  <c r="N3556" i="3"/>
  <c r="N3555" i="3"/>
  <c r="N3554" i="3"/>
  <c r="N3553" i="3"/>
  <c r="N3552" i="3"/>
  <c r="N3551" i="3"/>
  <c r="N3550" i="3"/>
  <c r="N3549" i="3"/>
  <c r="N3548" i="3"/>
  <c r="N3547" i="3"/>
  <c r="N3546" i="3"/>
  <c r="N3545" i="3"/>
  <c r="N3544" i="3"/>
  <c r="N3543" i="3"/>
  <c r="N3542" i="3"/>
  <c r="N3541" i="3"/>
  <c r="N3540" i="3"/>
  <c r="N3539" i="3"/>
  <c r="N3538" i="3"/>
  <c r="N3537" i="3"/>
  <c r="N3536" i="3"/>
  <c r="N3535" i="3"/>
  <c r="N3534" i="3"/>
  <c r="N3533" i="3"/>
  <c r="N3532" i="3"/>
  <c r="N3531" i="3"/>
  <c r="N3530" i="3"/>
  <c r="N3529" i="3"/>
  <c r="N3528" i="3"/>
  <c r="N3527" i="3"/>
  <c r="N3526" i="3"/>
  <c r="N3525" i="3"/>
  <c r="N3524" i="3"/>
  <c r="N3523" i="3"/>
  <c r="N3522" i="3"/>
  <c r="N3521" i="3"/>
  <c r="N3520" i="3"/>
  <c r="N3519" i="3"/>
  <c r="N3518" i="3"/>
  <c r="N3517" i="3"/>
  <c r="N3516" i="3"/>
  <c r="N3515" i="3"/>
  <c r="N3514" i="3"/>
  <c r="N3513" i="3"/>
  <c r="N3512" i="3"/>
  <c r="N3511" i="3"/>
  <c r="N3510" i="3"/>
  <c r="N3509" i="3"/>
  <c r="N3508" i="3"/>
  <c r="N3507" i="3"/>
  <c r="N3506" i="3"/>
  <c r="N3505" i="3"/>
  <c r="N3504" i="3"/>
  <c r="N3503" i="3"/>
  <c r="N3502" i="3"/>
  <c r="N3501" i="3"/>
  <c r="N3500" i="3"/>
  <c r="N3499" i="3"/>
  <c r="N3498" i="3"/>
  <c r="N3497" i="3"/>
  <c r="N3496" i="3"/>
  <c r="N3495" i="3"/>
  <c r="N3494" i="3"/>
  <c r="N3493" i="3"/>
  <c r="N3492" i="3"/>
  <c r="N3491" i="3"/>
  <c r="N3490" i="3"/>
  <c r="N3489" i="3"/>
  <c r="N3488" i="3"/>
  <c r="N3487" i="3"/>
  <c r="N3486" i="3"/>
  <c r="N3485" i="3"/>
  <c r="N3484" i="3"/>
  <c r="N3483" i="3"/>
  <c r="N3482" i="3"/>
  <c r="N3481" i="3"/>
  <c r="N3480" i="3"/>
  <c r="N3479" i="3"/>
  <c r="N3478" i="3"/>
  <c r="N3477" i="3"/>
  <c r="N3476" i="3"/>
  <c r="N3475" i="3"/>
  <c r="N3474" i="3"/>
  <c r="N3473" i="3"/>
  <c r="N3472" i="3"/>
  <c r="N3471" i="3"/>
  <c r="N3470" i="3"/>
  <c r="N3469" i="3"/>
  <c r="N3468" i="3"/>
  <c r="N3467" i="3"/>
  <c r="N3466" i="3"/>
  <c r="N3465" i="3"/>
  <c r="N3464" i="3"/>
  <c r="N3463" i="3"/>
  <c r="N3462" i="3"/>
  <c r="N3461" i="3"/>
  <c r="N3460" i="3"/>
  <c r="N3459" i="3"/>
  <c r="N3458" i="3"/>
  <c r="N3457" i="3"/>
  <c r="N3456" i="3"/>
  <c r="N3455" i="3"/>
  <c r="N3454" i="3"/>
  <c r="N3453" i="3"/>
  <c r="N3451" i="3"/>
  <c r="N3450" i="3"/>
  <c r="N3449" i="3"/>
  <c r="N3448" i="3"/>
  <c r="N3447" i="3"/>
  <c r="N3446" i="3"/>
  <c r="N3445" i="3"/>
  <c r="N3444" i="3"/>
  <c r="N3443" i="3"/>
  <c r="N3442" i="3"/>
  <c r="N3441" i="3"/>
  <c r="N3440" i="3"/>
  <c r="N3439" i="3"/>
  <c r="N3438" i="3"/>
  <c r="N3437" i="3"/>
  <c r="N3436" i="3"/>
  <c r="N3435" i="3"/>
  <c r="N3434" i="3"/>
  <c r="N3433" i="3"/>
  <c r="N3432" i="3"/>
  <c r="N3431" i="3"/>
  <c r="N3430" i="3"/>
  <c r="N3429" i="3"/>
  <c r="N3428" i="3"/>
  <c r="N3427" i="3"/>
  <c r="N3426" i="3"/>
  <c r="N3425" i="3"/>
  <c r="N3424" i="3"/>
  <c r="N3423" i="3"/>
  <c r="N3422" i="3"/>
  <c r="N3421" i="3"/>
  <c r="N3420" i="3"/>
  <c r="N3419" i="3"/>
  <c r="N3418" i="3"/>
  <c r="N3417" i="3"/>
  <c r="N3416" i="3"/>
  <c r="N3415" i="3"/>
  <c r="N3414" i="3"/>
  <c r="N3413" i="3"/>
  <c r="N3412" i="3"/>
  <c r="N3411" i="3"/>
  <c r="N3410" i="3"/>
  <c r="N3406" i="3"/>
  <c r="N3405" i="3"/>
  <c r="N3404" i="3"/>
  <c r="N3403" i="3"/>
  <c r="N3402" i="3"/>
  <c r="N3401" i="3"/>
  <c r="N3400" i="3"/>
  <c r="N3399" i="3"/>
  <c r="N3396" i="3"/>
  <c r="N3395" i="3"/>
  <c r="N3394" i="3"/>
  <c r="N3393" i="3"/>
  <c r="N3390" i="3"/>
  <c r="N3389" i="3"/>
  <c r="N3388" i="3"/>
  <c r="N3387" i="3"/>
  <c r="N3386" i="3"/>
  <c r="N3385" i="3"/>
  <c r="N3384" i="3"/>
  <c r="N3383" i="3"/>
  <c r="N3382" i="3"/>
  <c r="N3381" i="3"/>
  <c r="N3380" i="3"/>
  <c r="N3379" i="3"/>
  <c r="N3378" i="3"/>
  <c r="N3377" i="3"/>
  <c r="N3375" i="3"/>
  <c r="N3374" i="3"/>
  <c r="N3373" i="3"/>
  <c r="N3372" i="3"/>
  <c r="N3371" i="3"/>
  <c r="N3370" i="3"/>
  <c r="N3369" i="3"/>
  <c r="N3368" i="3"/>
  <c r="N3367" i="3"/>
  <c r="N3366" i="3"/>
  <c r="N3365" i="3"/>
  <c r="N3364" i="3"/>
  <c r="N3363" i="3"/>
  <c r="N3362" i="3"/>
  <c r="N3361" i="3"/>
  <c r="N3360" i="3"/>
  <c r="N3359" i="3"/>
  <c r="N3357" i="3"/>
  <c r="N3356" i="3"/>
  <c r="N3354" i="3"/>
  <c r="N3353" i="3"/>
  <c r="N3352" i="3"/>
  <c r="N3351" i="3"/>
  <c r="N3350" i="3"/>
  <c r="N3349" i="3"/>
  <c r="N3348" i="3"/>
  <c r="N3347" i="3"/>
  <c r="N3346" i="3"/>
  <c r="N3345" i="3"/>
  <c r="N3343" i="3"/>
  <c r="N3342" i="3"/>
  <c r="N3341" i="3"/>
  <c r="N3340" i="3"/>
  <c r="N3339" i="3"/>
  <c r="N3338" i="3"/>
  <c r="N3337" i="3"/>
  <c r="N3336" i="3"/>
  <c r="N3335" i="3"/>
  <c r="N3334" i="3"/>
  <c r="N3333" i="3"/>
  <c r="N3332" i="3"/>
  <c r="N3330" i="3"/>
  <c r="N3329" i="3"/>
  <c r="N3328" i="3"/>
  <c r="N3327" i="3"/>
  <c r="N3326" i="3"/>
  <c r="N3325" i="3"/>
  <c r="N3324" i="3"/>
  <c r="N3323" i="3"/>
  <c r="N3322" i="3"/>
  <c r="N3321" i="3"/>
  <c r="N3320" i="3"/>
  <c r="N3319" i="3"/>
  <c r="N3317" i="3"/>
  <c r="N3314" i="3"/>
  <c r="N3313" i="3"/>
  <c r="N3312" i="3"/>
  <c r="N3311" i="3"/>
  <c r="N3309" i="3"/>
  <c r="N3308" i="3"/>
  <c r="N3307" i="3"/>
  <c r="N3306" i="3"/>
  <c r="N3305" i="3"/>
  <c r="N3304" i="3"/>
  <c r="N3303" i="3"/>
  <c r="N3301" i="3"/>
  <c r="N3300" i="3"/>
  <c r="N3298" i="3"/>
  <c r="N3297" i="3"/>
  <c r="N3295" i="3"/>
  <c r="N3294" i="3"/>
  <c r="N3293" i="3"/>
  <c r="N3292" i="3"/>
  <c r="N3291" i="3"/>
  <c r="N3289" i="3"/>
  <c r="N3286" i="3"/>
  <c r="N3285" i="3"/>
  <c r="N3284" i="3"/>
  <c r="N3283" i="3"/>
  <c r="N3282" i="3"/>
  <c r="N3281" i="3"/>
  <c r="N3280" i="3"/>
  <c r="N3279" i="3"/>
  <c r="N3278" i="3"/>
  <c r="N3277" i="3"/>
  <c r="N3276" i="3"/>
  <c r="N3275" i="3"/>
  <c r="N3274" i="3"/>
  <c r="N3273" i="3"/>
  <c r="N3272" i="3"/>
  <c r="N3271" i="3"/>
  <c r="N3269" i="3"/>
  <c r="N3268" i="3"/>
  <c r="N3267" i="3"/>
  <c r="N3266" i="3"/>
  <c r="N3265" i="3"/>
  <c r="N3264" i="3"/>
  <c r="N3262" i="3"/>
  <c r="N3261" i="3"/>
  <c r="N3260" i="3"/>
  <c r="N3259" i="3"/>
  <c r="N3258" i="3"/>
  <c r="N3257" i="3"/>
  <c r="N3256" i="3"/>
  <c r="N3255" i="3"/>
  <c r="N3254" i="3"/>
  <c r="N3253" i="3"/>
  <c r="N3252" i="3"/>
  <c r="N3251" i="3"/>
  <c r="N3250" i="3"/>
  <c r="N3249" i="3"/>
  <c r="N3248" i="3"/>
  <c r="N3247" i="3"/>
  <c r="N3246" i="3"/>
  <c r="N3245" i="3"/>
  <c r="N3244" i="3"/>
  <c r="N3243" i="3"/>
  <c r="N3242" i="3"/>
  <c r="N3241" i="3"/>
  <c r="N3240" i="3"/>
  <c r="N3239" i="3"/>
  <c r="N3238" i="3"/>
  <c r="N3237" i="3"/>
  <c r="N3236" i="3"/>
  <c r="N3235" i="3"/>
  <c r="N3234" i="3"/>
  <c r="N3233" i="3"/>
  <c r="N3231" i="3"/>
  <c r="N3228" i="3"/>
  <c r="N3227" i="3"/>
  <c r="N3226" i="3"/>
  <c r="N3225" i="3"/>
  <c r="N3224" i="3"/>
  <c r="N3223" i="3"/>
  <c r="N3222" i="3"/>
  <c r="N3221" i="3"/>
  <c r="N3220" i="3"/>
  <c r="N3219" i="3"/>
  <c r="N3218" i="3"/>
  <c r="N3217" i="3"/>
  <c r="N3215" i="3"/>
  <c r="N3214" i="3"/>
  <c r="N3213" i="3"/>
  <c r="N3212" i="3"/>
  <c r="N3211" i="3"/>
  <c r="N3210" i="3"/>
  <c r="N3209" i="3"/>
  <c r="N3208" i="3"/>
  <c r="N3207" i="3"/>
  <c r="N3206" i="3"/>
  <c r="N3205" i="3"/>
  <c r="N3203" i="3"/>
  <c r="N3200" i="3"/>
  <c r="N3199" i="3"/>
  <c r="N3197" i="3"/>
  <c r="N3196" i="3"/>
  <c r="N3195" i="3"/>
  <c r="N3193" i="3"/>
  <c r="N3191" i="3"/>
  <c r="N3190" i="3"/>
  <c r="N3189" i="3"/>
  <c r="N3188" i="3"/>
  <c r="N3187" i="3"/>
  <c r="N3186" i="3"/>
  <c r="N3185" i="3"/>
  <c r="N3184" i="3"/>
  <c r="N3183" i="3"/>
  <c r="N3182" i="3"/>
  <c r="N3181" i="3"/>
  <c r="N3180" i="3"/>
  <c r="N3179" i="3"/>
  <c r="N3178" i="3"/>
  <c r="N3177" i="3"/>
  <c r="N3176" i="3"/>
  <c r="N3175" i="3"/>
  <c r="N3174" i="3"/>
  <c r="N3173" i="3"/>
  <c r="N3172" i="3"/>
  <c r="N3171" i="3"/>
  <c r="N3170" i="3"/>
  <c r="N3169" i="3"/>
  <c r="N3168" i="3"/>
  <c r="N3167" i="3"/>
  <c r="N3166" i="3"/>
  <c r="N3165" i="3"/>
  <c r="N3164" i="3"/>
  <c r="N3163" i="3"/>
  <c r="N3162" i="3"/>
  <c r="N3161" i="3"/>
  <c r="N3159" i="3"/>
  <c r="N3158" i="3"/>
  <c r="N3157" i="3"/>
  <c r="N3156" i="3"/>
  <c r="N3155" i="3"/>
  <c r="N3154" i="3"/>
  <c r="N3153" i="3"/>
  <c r="N3152" i="3"/>
  <c r="N3151" i="3"/>
  <c r="N3150" i="3"/>
  <c r="N3149" i="3"/>
  <c r="N3148" i="3"/>
  <c r="N3147" i="3"/>
  <c r="N3146" i="3"/>
  <c r="N3145" i="3"/>
  <c r="N3144" i="3"/>
  <c r="N3143" i="3"/>
  <c r="N3142" i="3"/>
  <c r="N3141" i="3"/>
  <c r="N3140" i="3"/>
  <c r="N3139" i="3"/>
  <c r="N3138" i="3"/>
  <c r="N3137" i="3"/>
  <c r="N3136" i="3"/>
  <c r="N3135" i="3"/>
  <c r="N3134" i="3"/>
  <c r="N3132" i="3"/>
  <c r="N3131" i="3"/>
  <c r="N3130" i="3"/>
  <c r="N3129" i="3"/>
  <c r="N3128" i="3"/>
  <c r="N3127" i="3"/>
  <c r="N3126" i="3"/>
  <c r="N3125" i="3"/>
  <c r="N3124" i="3"/>
  <c r="N3123" i="3"/>
  <c r="N3122" i="3"/>
  <c r="N3121" i="3"/>
  <c r="N3120" i="3"/>
  <c r="N3119" i="3"/>
  <c r="N3118" i="3"/>
  <c r="N3117" i="3"/>
  <c r="N3116" i="3"/>
  <c r="N3115" i="3"/>
  <c r="N3114" i="3"/>
  <c r="N3113" i="3"/>
  <c r="N3112" i="3"/>
  <c r="N3111" i="3"/>
  <c r="N3110" i="3"/>
  <c r="N3109" i="3"/>
  <c r="N3108" i="3"/>
  <c r="N3107" i="3"/>
  <c r="N3106" i="3"/>
  <c r="N3105" i="3"/>
  <c r="N3104" i="3"/>
  <c r="N3103" i="3"/>
  <c r="N3101" i="3"/>
  <c r="N3100" i="3"/>
  <c r="N3099" i="3"/>
  <c r="N3098" i="3"/>
  <c r="N3097" i="3"/>
  <c r="N3096" i="3"/>
  <c r="N3095" i="3"/>
  <c r="N3094" i="3"/>
  <c r="N3093" i="3"/>
  <c r="N3092" i="3"/>
  <c r="N3091" i="3"/>
  <c r="N3090" i="3"/>
  <c r="N3089" i="3"/>
  <c r="N3088" i="3"/>
  <c r="N3087" i="3"/>
  <c r="N3086" i="3"/>
  <c r="N3084" i="3"/>
  <c r="N3083" i="3"/>
  <c r="N3082" i="3"/>
  <c r="N3081" i="3"/>
  <c r="N3080" i="3"/>
  <c r="N3079" i="3"/>
  <c r="N3078" i="3"/>
  <c r="N3077" i="3"/>
  <c r="N3076" i="3"/>
  <c r="N3075" i="3"/>
  <c r="N3074" i="3"/>
  <c r="N3073" i="3"/>
  <c r="N3072" i="3"/>
  <c r="N3071" i="3"/>
  <c r="N3070" i="3"/>
  <c r="N3069" i="3"/>
  <c r="N3068" i="3"/>
  <c r="N3067" i="3"/>
  <c r="N3066" i="3"/>
  <c r="N3065" i="3"/>
  <c r="N3064" i="3"/>
  <c r="N3063" i="3"/>
  <c r="N3062" i="3"/>
  <c r="N3061" i="3"/>
  <c r="N3059" i="3"/>
  <c r="N3058" i="3"/>
  <c r="N3057" i="3"/>
  <c r="N3056" i="3"/>
  <c r="N3055" i="3"/>
  <c r="N3054" i="3"/>
  <c r="N3053" i="3"/>
  <c r="N3052" i="3"/>
  <c r="N3051" i="3"/>
  <c r="N3050" i="3"/>
  <c r="N3049" i="3"/>
  <c r="N3048" i="3"/>
  <c r="N3047" i="3"/>
  <c r="N3046" i="3"/>
  <c r="N3045" i="3"/>
  <c r="N3044" i="3"/>
  <c r="N3043" i="3"/>
  <c r="N3042" i="3"/>
  <c r="N3041" i="3"/>
  <c r="N3040" i="3"/>
  <c r="N3039" i="3"/>
  <c r="N3038" i="3"/>
  <c r="N3037" i="3"/>
  <c r="N3036" i="3"/>
  <c r="N3034" i="3"/>
  <c r="N3033" i="3"/>
  <c r="N3032" i="3"/>
  <c r="N3031" i="3"/>
  <c r="N3030" i="3"/>
  <c r="N3029" i="3"/>
  <c r="N3028" i="3"/>
  <c r="N3027" i="3"/>
  <c r="N3026" i="3"/>
  <c r="N3025" i="3"/>
  <c r="N3024" i="3"/>
  <c r="N3023" i="3"/>
  <c r="N3022" i="3"/>
  <c r="N3021" i="3"/>
  <c r="N3020" i="3"/>
  <c r="N3019" i="3"/>
  <c r="N3018" i="3"/>
  <c r="N3017" i="3"/>
  <c r="N3016" i="3"/>
  <c r="N3015" i="3"/>
  <c r="N3014" i="3"/>
  <c r="N3013" i="3"/>
  <c r="N3012" i="3"/>
  <c r="N3011" i="3"/>
  <c r="N3009" i="3"/>
  <c r="N3008" i="3"/>
  <c r="N3007" i="3"/>
  <c r="N3006" i="3"/>
  <c r="N3005" i="3"/>
  <c r="N3004" i="3"/>
  <c r="N3003" i="3"/>
  <c r="N3002" i="3"/>
  <c r="N3001" i="3"/>
  <c r="N3000" i="3"/>
  <c r="N2999" i="3"/>
  <c r="N2998" i="3"/>
  <c r="N2997" i="3"/>
  <c r="N2996" i="3"/>
  <c r="N2995" i="3"/>
  <c r="N2994" i="3"/>
  <c r="N2993" i="3"/>
  <c r="N2992" i="3"/>
  <c r="N2991" i="3"/>
  <c r="N2990" i="3"/>
  <c r="N2988" i="3"/>
  <c r="N2985" i="3"/>
  <c r="N2984" i="3"/>
  <c r="N2983" i="3"/>
  <c r="N2982" i="3"/>
  <c r="N2981" i="3"/>
  <c r="N2980" i="3"/>
  <c r="N2979" i="3"/>
  <c r="N2978" i="3"/>
  <c r="N2977" i="3"/>
  <c r="N2976" i="3"/>
  <c r="N2974" i="3"/>
  <c r="N2973" i="3"/>
  <c r="N2972" i="3"/>
  <c r="N2971" i="3"/>
  <c r="N2970" i="3"/>
  <c r="N2969" i="3"/>
  <c r="N2968" i="3"/>
  <c r="N2967" i="3"/>
  <c r="N2966" i="3"/>
  <c r="N2965" i="3"/>
  <c r="N2964" i="3"/>
  <c r="N2963" i="3"/>
  <c r="N2962" i="3"/>
  <c r="N2961" i="3"/>
  <c r="N2960" i="3"/>
  <c r="N2959" i="3"/>
  <c r="N2958" i="3"/>
  <c r="N2957" i="3"/>
  <c r="N2956" i="3"/>
  <c r="N2955" i="3"/>
  <c r="N2954" i="3"/>
  <c r="N2953" i="3"/>
  <c r="N2952" i="3"/>
  <c r="N2951" i="3"/>
  <c r="N2950" i="3"/>
  <c r="N2949" i="3"/>
  <c r="N2948" i="3"/>
  <c r="N2947" i="3"/>
  <c r="N2946" i="3"/>
  <c r="N2945" i="3"/>
  <c r="N2944" i="3"/>
  <c r="N2943" i="3"/>
  <c r="N2942" i="3"/>
  <c r="N2941" i="3"/>
  <c r="N2940" i="3"/>
  <c r="N2939" i="3"/>
  <c r="N2938" i="3"/>
  <c r="N2937" i="3"/>
  <c r="N2936" i="3"/>
  <c r="N2935" i="3"/>
  <c r="N2934" i="3"/>
  <c r="N2933" i="3"/>
  <c r="N2932" i="3"/>
  <c r="N2931" i="3"/>
  <c r="N2930" i="3"/>
  <c r="N2929" i="3"/>
  <c r="N2928" i="3"/>
  <c r="N2927" i="3"/>
  <c r="N2926" i="3"/>
  <c r="N2925" i="3"/>
  <c r="N2924" i="3"/>
  <c r="N2923" i="3"/>
  <c r="N2922" i="3"/>
  <c r="N2921" i="3"/>
  <c r="N2920" i="3"/>
  <c r="N2919" i="3"/>
  <c r="N2918" i="3"/>
  <c r="N2917" i="3"/>
  <c r="N2916" i="3"/>
  <c r="N2915" i="3"/>
  <c r="N2914" i="3"/>
  <c r="N2913" i="3"/>
  <c r="N2912" i="3"/>
  <c r="N2911" i="3"/>
  <c r="N2910" i="3"/>
  <c r="N2909" i="3"/>
  <c r="N2908" i="3"/>
  <c r="N2907" i="3"/>
  <c r="N2906" i="3"/>
  <c r="N2905" i="3"/>
  <c r="N2904" i="3"/>
  <c r="N2903" i="3"/>
  <c r="N2902" i="3"/>
  <c r="N2901" i="3"/>
  <c r="N2900" i="3"/>
  <c r="N2899" i="3"/>
  <c r="N2898" i="3"/>
  <c r="N2897" i="3"/>
  <c r="N2896" i="3"/>
  <c r="N2895" i="3"/>
  <c r="N2894" i="3"/>
  <c r="N2893" i="3"/>
  <c r="N2892" i="3"/>
  <c r="N2891" i="3"/>
  <c r="N2890" i="3"/>
  <c r="N2889" i="3"/>
  <c r="N2888" i="3"/>
  <c r="N2887" i="3"/>
  <c r="N2886" i="3"/>
  <c r="N2885" i="3"/>
  <c r="N2884" i="3"/>
  <c r="N2883" i="3"/>
  <c r="N2882" i="3"/>
  <c r="N2881" i="3"/>
  <c r="N2880" i="3"/>
  <c r="N2879" i="3"/>
  <c r="N2878" i="3"/>
  <c r="N2877" i="3"/>
  <c r="N2876" i="3"/>
  <c r="N2875" i="3"/>
  <c r="N2874" i="3"/>
  <c r="N2872" i="3"/>
  <c r="N2871" i="3"/>
  <c r="N2870" i="3"/>
  <c r="N2869" i="3"/>
  <c r="N2868" i="3"/>
  <c r="N2867" i="3"/>
  <c r="N2866" i="3"/>
  <c r="N2865" i="3"/>
  <c r="N2864" i="3"/>
  <c r="N2863" i="3"/>
  <c r="N2862" i="3"/>
  <c r="N2861" i="3"/>
  <c r="N2860" i="3"/>
  <c r="N2859" i="3"/>
  <c r="N2858" i="3"/>
  <c r="N2857" i="3"/>
  <c r="N2856" i="3"/>
  <c r="N2855" i="3"/>
  <c r="N2854" i="3"/>
  <c r="N2853" i="3"/>
  <c r="N2852" i="3"/>
  <c r="N2851" i="3"/>
  <c r="N2850" i="3"/>
  <c r="N2849" i="3"/>
  <c r="N2848" i="3"/>
  <c r="N2847" i="3"/>
  <c r="N2846" i="3"/>
  <c r="N2845" i="3"/>
  <c r="N2844" i="3"/>
  <c r="N2843" i="3"/>
  <c r="N2842" i="3"/>
  <c r="N2838" i="3"/>
  <c r="N2837" i="3"/>
  <c r="N2836" i="3"/>
  <c r="N2835" i="3"/>
  <c r="N2833" i="3"/>
  <c r="N2832" i="3"/>
  <c r="N2831" i="3"/>
  <c r="N2830" i="3"/>
  <c r="N2829" i="3"/>
  <c r="N2828" i="3"/>
  <c r="N2827" i="3"/>
  <c r="N2826" i="3"/>
  <c r="N2825" i="3"/>
  <c r="N2824" i="3"/>
  <c r="N2823" i="3"/>
  <c r="N2822" i="3"/>
  <c r="N2821" i="3"/>
  <c r="N2820" i="3"/>
  <c r="N2819" i="3"/>
  <c r="N2817" i="3"/>
  <c r="N2816" i="3"/>
  <c r="N2815" i="3"/>
  <c r="N2814" i="3"/>
  <c r="N2813" i="3"/>
  <c r="N2812" i="3"/>
  <c r="N2811" i="3"/>
  <c r="N2810" i="3"/>
  <c r="N2809" i="3"/>
  <c r="N2808" i="3"/>
  <c r="N2807" i="3"/>
  <c r="N2806" i="3"/>
  <c r="N2805" i="3"/>
  <c r="N2804" i="3"/>
  <c r="N2803" i="3"/>
  <c r="N2802" i="3"/>
  <c r="N2801" i="3"/>
  <c r="N2800" i="3"/>
  <c r="N2799" i="3"/>
  <c r="N2798" i="3"/>
  <c r="N2797" i="3"/>
  <c r="N2796" i="3"/>
  <c r="N2794" i="3"/>
  <c r="N2793" i="3"/>
  <c r="N2792" i="3"/>
  <c r="N2791" i="3"/>
  <c r="N2790" i="3"/>
  <c r="N2789" i="3"/>
  <c r="N2788" i="3"/>
  <c r="N2787" i="3"/>
  <c r="N2786" i="3"/>
  <c r="N2785" i="3"/>
  <c r="N2784" i="3"/>
  <c r="N2783" i="3"/>
  <c r="N2782" i="3"/>
  <c r="N2781" i="3"/>
  <c r="N2779" i="3"/>
  <c r="N2778" i="3"/>
  <c r="N2777" i="3"/>
  <c r="N2776" i="3"/>
  <c r="N2775" i="3"/>
  <c r="N2773" i="3"/>
  <c r="N2772" i="3"/>
  <c r="N2771" i="3"/>
  <c r="N2770" i="3"/>
  <c r="N2769" i="3"/>
  <c r="N2768" i="3"/>
  <c r="N2767" i="3"/>
  <c r="N2766" i="3"/>
  <c r="N2765" i="3"/>
  <c r="N2764" i="3"/>
  <c r="N2763" i="3"/>
  <c r="N2762" i="3"/>
  <c r="N2761" i="3"/>
  <c r="N2760" i="3"/>
  <c r="N2759" i="3"/>
  <c r="N2758" i="3"/>
  <c r="N2757" i="3"/>
  <c r="N2756" i="3"/>
  <c r="N2755" i="3"/>
  <c r="N2754" i="3"/>
  <c r="N2753" i="3"/>
  <c r="N2752" i="3"/>
  <c r="N2751" i="3"/>
  <c r="N2750" i="3"/>
  <c r="N2749" i="3"/>
  <c r="N2748" i="3"/>
  <c r="N2746" i="3"/>
  <c r="N2745" i="3"/>
  <c r="N2744" i="3"/>
  <c r="N2743" i="3"/>
  <c r="N2742" i="3"/>
  <c r="N2741" i="3"/>
  <c r="N2740" i="3"/>
  <c r="N2739" i="3"/>
  <c r="N2738" i="3"/>
  <c r="N2737" i="3"/>
  <c r="N2736" i="3"/>
  <c r="N2735" i="3"/>
  <c r="N2734" i="3"/>
  <c r="N2733" i="3"/>
  <c r="N2732" i="3"/>
  <c r="N2731" i="3"/>
  <c r="N2729" i="3"/>
  <c r="N2728" i="3"/>
  <c r="N2727" i="3"/>
  <c r="N2726" i="3"/>
  <c r="N2725" i="3"/>
  <c r="N2724" i="3"/>
  <c r="N2723" i="3"/>
  <c r="N2722" i="3"/>
  <c r="N2721" i="3"/>
  <c r="N2720" i="3"/>
  <c r="N2719" i="3"/>
  <c r="N2718" i="3"/>
  <c r="N2717" i="3"/>
  <c r="N2716" i="3"/>
  <c r="N2715" i="3"/>
  <c r="N2714" i="3"/>
  <c r="N2713" i="3"/>
  <c r="N2712" i="3"/>
  <c r="N2710" i="3"/>
  <c r="N2709" i="3"/>
  <c r="N2708" i="3"/>
  <c r="N2707" i="3"/>
  <c r="N2706" i="3"/>
  <c r="N2705" i="3"/>
  <c r="N2704" i="3"/>
  <c r="N2703" i="3"/>
  <c r="N2702" i="3"/>
  <c r="N2701" i="3"/>
  <c r="N2700" i="3"/>
  <c r="N2699" i="3"/>
  <c r="N2698" i="3"/>
  <c r="N2697" i="3"/>
  <c r="N2696" i="3"/>
  <c r="N2694" i="3"/>
  <c r="N2693" i="3"/>
  <c r="N2692" i="3"/>
  <c r="N2691" i="3"/>
  <c r="N2690" i="3"/>
  <c r="N2689" i="3"/>
  <c r="N2688" i="3"/>
  <c r="N2687" i="3"/>
  <c r="N2686" i="3"/>
  <c r="N2685" i="3"/>
  <c r="N2684" i="3"/>
  <c r="N2683" i="3"/>
  <c r="N2682" i="3"/>
  <c r="N2680" i="3"/>
  <c r="N2679" i="3"/>
  <c r="N2678" i="3"/>
  <c r="N2677" i="3"/>
  <c r="N2676" i="3"/>
  <c r="N2675" i="3"/>
  <c r="N2673" i="3"/>
  <c r="N2672" i="3"/>
  <c r="N2671" i="3"/>
  <c r="N2670" i="3"/>
  <c r="N2669" i="3"/>
  <c r="N2668" i="3"/>
  <c r="N2667" i="3"/>
  <c r="N2666" i="3"/>
  <c r="N2664" i="3"/>
  <c r="N2663" i="3"/>
  <c r="N2662" i="3"/>
  <c r="N2661" i="3"/>
  <c r="N2660" i="3"/>
  <c r="N2659" i="3"/>
  <c r="N2658" i="3"/>
  <c r="N2657" i="3"/>
  <c r="N2656" i="3"/>
  <c r="N2654" i="3"/>
  <c r="N2653" i="3"/>
  <c r="N2652" i="3"/>
  <c r="N2651" i="3"/>
  <c r="N2650" i="3"/>
  <c r="N2649" i="3"/>
  <c r="N2648" i="3"/>
  <c r="N2647" i="3"/>
  <c r="N2646" i="3"/>
  <c r="N2645" i="3"/>
  <c r="N2644" i="3"/>
  <c r="N2643" i="3"/>
  <c r="N2640" i="3"/>
  <c r="N2639" i="3"/>
  <c r="N2638" i="3"/>
  <c r="N2637" i="3"/>
  <c r="N2636" i="3"/>
  <c r="N2635" i="3"/>
  <c r="N2634" i="3"/>
  <c r="N2633" i="3"/>
  <c r="N2632" i="3"/>
  <c r="N2631" i="3"/>
  <c r="N2630" i="3"/>
  <c r="N2629" i="3"/>
  <c r="N2628" i="3"/>
  <c r="N2627" i="3"/>
  <c r="N2626" i="3"/>
  <c r="N2625" i="3"/>
  <c r="N2624" i="3"/>
  <c r="N2623" i="3"/>
  <c r="N2622" i="3"/>
  <c r="N2620" i="3"/>
  <c r="N2619" i="3"/>
  <c r="N2618" i="3"/>
  <c r="N2617" i="3"/>
  <c r="N2616" i="3"/>
  <c r="N2615" i="3"/>
  <c r="N2614" i="3"/>
  <c r="N2612" i="3"/>
  <c r="N2611" i="3"/>
  <c r="N2610" i="3"/>
  <c r="N2609" i="3"/>
  <c r="N2608" i="3"/>
  <c r="N2607" i="3"/>
  <c r="N2606" i="3"/>
  <c r="N2605" i="3"/>
  <c r="N2604" i="3"/>
  <c r="N2603" i="3"/>
  <c r="N2602" i="3"/>
  <c r="N2601" i="3"/>
  <c r="N2600" i="3"/>
  <c r="N2599" i="3"/>
  <c r="N2598" i="3"/>
  <c r="N2597" i="3"/>
  <c r="N2596" i="3"/>
  <c r="N2595" i="3"/>
  <c r="N2594" i="3"/>
  <c r="N2593" i="3"/>
  <c r="N2592" i="3"/>
  <c r="N2591" i="3"/>
  <c r="N2590" i="3"/>
  <c r="N2589" i="3"/>
  <c r="N2588" i="3"/>
  <c r="N2587" i="3"/>
  <c r="N2585" i="3"/>
  <c r="N2584" i="3"/>
  <c r="N2583" i="3"/>
  <c r="N2582" i="3"/>
  <c r="N2581" i="3"/>
  <c r="N2580" i="3"/>
  <c r="N2579" i="3"/>
  <c r="N2578" i="3"/>
  <c r="N2577" i="3"/>
  <c r="N2576" i="3"/>
  <c r="N2575" i="3"/>
  <c r="N2574" i="3"/>
  <c r="N2573" i="3"/>
  <c r="N2572" i="3"/>
  <c r="N2571" i="3"/>
  <c r="N2570" i="3"/>
  <c r="N2569" i="3"/>
  <c r="N2568" i="3"/>
  <c r="N2567" i="3"/>
  <c r="N2566" i="3"/>
  <c r="N2565" i="3"/>
  <c r="N2564" i="3"/>
  <c r="N2563" i="3"/>
  <c r="N2562" i="3"/>
  <c r="N2560" i="3"/>
  <c r="N2559" i="3"/>
  <c r="N2558" i="3"/>
  <c r="N2557" i="3"/>
  <c r="N2556" i="3"/>
  <c r="N2555" i="3"/>
  <c r="N2554" i="3"/>
  <c r="N2553" i="3"/>
  <c r="N2552" i="3"/>
  <c r="N2551" i="3"/>
  <c r="N2550" i="3"/>
  <c r="N2549" i="3"/>
  <c r="N2548" i="3"/>
  <c r="N2547" i="3"/>
  <c r="N2546" i="3"/>
  <c r="N2545" i="3"/>
  <c r="N2544" i="3"/>
  <c r="N2543" i="3"/>
  <c r="N2541" i="3"/>
  <c r="N2540" i="3"/>
  <c r="N2539" i="3"/>
  <c r="N2538" i="3"/>
  <c r="N2537" i="3"/>
  <c r="N2536" i="3"/>
  <c r="N2535" i="3"/>
  <c r="N2534" i="3"/>
  <c r="N2533" i="3"/>
  <c r="N2532" i="3"/>
  <c r="N2531" i="3"/>
  <c r="N2530" i="3"/>
  <c r="N2529" i="3"/>
  <c r="N2528" i="3"/>
  <c r="N2527" i="3"/>
  <c r="N2526" i="3"/>
  <c r="N2525" i="3"/>
  <c r="N2524" i="3"/>
  <c r="N2520" i="3"/>
  <c r="N2519" i="3"/>
  <c r="N2518" i="3"/>
  <c r="N2517" i="3"/>
  <c r="N2515" i="3"/>
  <c r="N2514" i="3"/>
  <c r="N2513" i="3"/>
  <c r="N2512" i="3"/>
  <c r="N2511" i="3"/>
  <c r="N2510" i="3"/>
  <c r="N2509" i="3"/>
  <c r="N2508" i="3"/>
  <c r="N2507" i="3"/>
  <c r="N2506" i="3"/>
  <c r="N2505" i="3"/>
  <c r="N2504" i="3"/>
  <c r="N2502" i="3"/>
  <c r="N2501" i="3"/>
  <c r="N2500" i="3"/>
  <c r="N2499" i="3"/>
  <c r="N2498" i="3"/>
  <c r="N2497" i="3"/>
  <c r="N2496" i="3"/>
  <c r="N2495" i="3"/>
  <c r="N2494" i="3"/>
  <c r="N2493" i="3"/>
  <c r="N2492" i="3"/>
  <c r="N2490" i="3"/>
  <c r="N2489" i="3"/>
  <c r="N2488" i="3"/>
  <c r="N2487" i="3"/>
  <c r="N2486" i="3"/>
  <c r="N2485" i="3"/>
  <c r="N2484" i="3"/>
  <c r="N2483" i="3"/>
  <c r="N2481" i="3"/>
  <c r="N2480" i="3"/>
  <c r="N2479" i="3"/>
  <c r="N2478" i="3"/>
  <c r="N2475" i="3"/>
  <c r="N2474" i="3"/>
  <c r="N2473" i="3"/>
  <c r="N2472" i="3"/>
  <c r="N2471" i="3"/>
  <c r="N2469" i="3"/>
  <c r="N2468" i="3"/>
  <c r="N2467" i="3"/>
  <c r="N2466" i="3"/>
  <c r="N2464" i="3"/>
  <c r="N2463" i="3"/>
  <c r="N2462" i="3"/>
  <c r="N2461" i="3"/>
  <c r="N2460" i="3"/>
  <c r="N2459" i="3"/>
  <c r="N2458" i="3"/>
  <c r="N2457" i="3"/>
  <c r="N2456" i="3"/>
  <c r="N2455" i="3"/>
  <c r="N2454" i="3"/>
  <c r="N2453" i="3"/>
  <c r="N2452" i="3"/>
  <c r="N2451" i="3"/>
  <c r="N2450" i="3"/>
  <c r="N2448" i="3"/>
  <c r="N2447" i="3"/>
  <c r="N2446" i="3"/>
  <c r="N2445" i="3"/>
  <c r="N2443" i="3"/>
  <c r="N2442" i="3"/>
  <c r="N2441" i="3"/>
  <c r="N2440" i="3"/>
  <c r="N2439" i="3"/>
  <c r="N2438" i="3"/>
  <c r="N2437" i="3"/>
  <c r="N2436" i="3"/>
  <c r="N2435" i="3"/>
  <c r="N2434" i="3"/>
  <c r="N2433" i="3"/>
  <c r="N2432" i="3"/>
  <c r="N2431" i="3"/>
  <c r="N2430" i="3"/>
  <c r="N2429" i="3"/>
  <c r="N2428" i="3"/>
  <c r="N2426" i="3"/>
  <c r="N2425" i="3"/>
  <c r="N2424" i="3"/>
  <c r="N2423" i="3"/>
  <c r="N2421" i="3"/>
  <c r="N2420" i="3"/>
  <c r="N2419" i="3"/>
  <c r="N2418" i="3"/>
  <c r="N2416" i="3"/>
  <c r="N2415" i="3"/>
  <c r="N2414" i="3"/>
  <c r="N2413" i="3"/>
  <c r="N2412" i="3"/>
  <c r="N2411" i="3"/>
  <c r="N2409" i="3"/>
  <c r="N2406" i="3"/>
  <c r="N2405" i="3"/>
  <c r="N2404" i="3"/>
  <c r="N2403" i="3"/>
  <c r="N2402" i="3"/>
  <c r="N2401" i="3"/>
  <c r="N2400" i="3"/>
  <c r="N2399" i="3"/>
  <c r="N2398" i="3"/>
  <c r="N2397" i="3"/>
  <c r="N2395" i="3"/>
  <c r="N2394" i="3"/>
  <c r="N2393" i="3"/>
  <c r="N2392" i="3"/>
  <c r="N2391" i="3"/>
  <c r="N2390" i="3"/>
  <c r="N2389" i="3"/>
  <c r="N2388" i="3"/>
  <c r="N2387" i="3"/>
  <c r="N2386" i="3"/>
  <c r="N2385" i="3"/>
  <c r="N2384" i="3"/>
  <c r="N2383" i="3"/>
  <c r="N2382" i="3"/>
  <c r="N2380" i="3"/>
  <c r="N2379" i="3"/>
  <c r="N2376" i="3"/>
  <c r="N2375" i="3"/>
  <c r="N2374" i="3"/>
  <c r="N2373" i="3"/>
  <c r="N2371" i="3"/>
  <c r="N2370" i="3"/>
  <c r="N2369" i="3"/>
  <c r="N2368" i="3"/>
  <c r="N2367" i="3"/>
  <c r="N2366" i="3"/>
  <c r="N2365" i="3"/>
  <c r="N2364" i="3"/>
  <c r="N2363" i="3"/>
  <c r="N2362" i="3"/>
  <c r="N2361" i="3"/>
  <c r="N2359" i="3"/>
  <c r="N2356" i="3"/>
  <c r="N2355" i="3"/>
  <c r="N2353" i="3"/>
  <c r="N2352" i="3"/>
  <c r="N2351" i="3"/>
  <c r="N2349" i="3"/>
  <c r="N2348" i="3"/>
  <c r="N2347" i="3"/>
  <c r="N2345" i="3"/>
  <c r="N2344" i="3"/>
  <c r="N2343" i="3"/>
  <c r="N2342" i="3"/>
  <c r="N2341" i="3"/>
  <c r="N2340" i="3"/>
  <c r="N2338" i="3"/>
  <c r="N2337" i="3"/>
  <c r="N2336" i="3"/>
  <c r="N2333" i="3"/>
  <c r="N2331" i="3"/>
  <c r="N2330" i="3"/>
  <c r="N2329" i="3"/>
  <c r="N2328" i="3"/>
  <c r="N2326" i="3"/>
  <c r="N2325" i="3"/>
  <c r="N2324" i="3"/>
  <c r="N2323" i="3"/>
  <c r="N2322" i="3"/>
  <c r="N2320" i="3"/>
  <c r="N2319" i="3"/>
  <c r="N2318" i="3"/>
  <c r="N2317" i="3"/>
  <c r="N2314" i="3"/>
  <c r="N2312" i="3"/>
  <c r="N2311" i="3"/>
  <c r="N2310" i="3"/>
  <c r="N2309" i="3"/>
  <c r="N2308" i="3"/>
  <c r="N2306" i="3"/>
  <c r="N2305" i="3"/>
  <c r="N2304" i="3"/>
  <c r="N2303" i="3"/>
  <c r="N2301" i="3"/>
  <c r="N2300" i="3"/>
  <c r="N2299" i="3"/>
  <c r="N2298" i="3"/>
  <c r="N2297" i="3"/>
  <c r="N2296" i="3"/>
  <c r="N2295" i="3"/>
  <c r="N2294" i="3"/>
  <c r="N2293" i="3"/>
  <c r="N2292" i="3"/>
  <c r="N2291" i="3"/>
  <c r="N2290" i="3"/>
  <c r="N2289" i="3"/>
  <c r="N2287" i="3"/>
  <c r="N2286" i="3"/>
  <c r="N2285" i="3"/>
  <c r="N2284" i="3"/>
  <c r="N2283" i="3"/>
  <c r="N2282" i="3"/>
  <c r="N2280" i="3"/>
  <c r="N2279" i="3"/>
  <c r="N2278" i="3"/>
  <c r="N2277" i="3"/>
  <c r="N2276" i="3"/>
  <c r="N2275" i="3"/>
  <c r="N2273" i="3"/>
  <c r="N2272" i="3"/>
  <c r="N2271" i="3"/>
  <c r="N2270" i="3"/>
  <c r="N2269" i="3"/>
  <c r="N2268" i="3"/>
  <c r="N2267" i="3"/>
  <c r="N2266" i="3"/>
  <c r="N2265" i="3"/>
  <c r="N2264" i="3"/>
  <c r="N2263" i="3"/>
  <c r="N2262" i="3"/>
  <c r="N2261" i="3"/>
  <c r="N2259" i="3"/>
  <c r="N2258" i="3"/>
  <c r="N2257" i="3"/>
  <c r="N2256" i="3"/>
  <c r="N2255" i="3"/>
  <c r="N2252" i="3"/>
  <c r="N2251" i="3"/>
  <c r="N2250" i="3"/>
  <c r="N2249" i="3"/>
  <c r="N2248" i="3"/>
  <c r="N2247" i="3"/>
  <c r="N2246" i="3"/>
  <c r="N2245" i="3"/>
  <c r="N2244" i="3"/>
  <c r="N2243" i="3"/>
  <c r="N2242" i="3"/>
  <c r="N2241" i="3"/>
  <c r="N2240" i="3"/>
  <c r="N2239" i="3"/>
  <c r="N2238" i="3"/>
  <c r="N2237" i="3"/>
  <c r="N2236" i="3"/>
  <c r="N2235" i="3"/>
  <c r="N2234" i="3"/>
  <c r="N2233" i="3"/>
  <c r="N2232" i="3"/>
  <c r="N2231" i="3"/>
  <c r="N2230" i="3"/>
  <c r="N2229" i="3"/>
  <c r="N2228" i="3"/>
  <c r="N2227" i="3"/>
  <c r="N2226" i="3"/>
  <c r="N2225" i="3"/>
  <c r="N2224" i="3"/>
  <c r="N2222" i="3"/>
  <c r="N2221" i="3"/>
  <c r="N2220" i="3"/>
  <c r="N2219" i="3"/>
  <c r="N2218" i="3"/>
  <c r="N2217" i="3"/>
  <c r="N2216" i="3"/>
  <c r="N2215" i="3"/>
  <c r="N2214" i="3"/>
  <c r="N2213" i="3"/>
  <c r="N2212" i="3"/>
  <c r="N2211" i="3"/>
  <c r="N2210" i="3"/>
  <c r="N2209" i="3"/>
  <c r="N2208" i="3"/>
  <c r="N2207" i="3"/>
  <c r="N2206" i="3"/>
  <c r="N2205" i="3"/>
  <c r="N2204" i="3"/>
  <c r="N2203" i="3"/>
  <c r="N2202" i="3"/>
  <c r="N2201" i="3"/>
  <c r="N2200" i="3"/>
  <c r="N2199" i="3"/>
  <c r="N2198" i="3"/>
  <c r="N2197" i="3"/>
  <c r="N2196" i="3"/>
  <c r="N2195" i="3"/>
  <c r="N2194" i="3"/>
  <c r="N2193" i="3"/>
  <c r="N2192" i="3"/>
  <c r="N2190" i="3"/>
  <c r="N2189" i="3"/>
  <c r="N2188" i="3"/>
  <c r="N2187" i="3"/>
  <c r="N2186" i="3"/>
  <c r="N2185" i="3"/>
  <c r="N2184" i="3"/>
  <c r="N2183" i="3"/>
  <c r="N2182" i="3"/>
  <c r="N2181" i="3"/>
  <c r="N2180" i="3"/>
  <c r="N2179" i="3"/>
  <c r="N2178" i="3"/>
  <c r="N2177" i="3"/>
  <c r="N2176" i="3"/>
  <c r="N2175" i="3"/>
  <c r="N2174" i="3"/>
  <c r="N2173" i="3"/>
  <c r="N2172" i="3"/>
  <c r="N2171" i="3"/>
  <c r="N2170" i="3"/>
  <c r="N2169" i="3"/>
  <c r="N2168" i="3"/>
  <c r="N2166" i="3"/>
  <c r="N2165" i="3"/>
  <c r="N2164" i="3"/>
  <c r="N2163" i="3"/>
  <c r="N2160" i="3"/>
  <c r="N2158" i="3"/>
  <c r="N2157" i="3"/>
  <c r="N2156" i="3"/>
  <c r="N2155" i="3"/>
  <c r="N2154" i="3"/>
  <c r="N2153" i="3"/>
  <c r="N2152" i="3"/>
  <c r="N2151" i="3"/>
  <c r="N2150" i="3"/>
  <c r="N2149" i="3"/>
  <c r="N2148" i="3"/>
  <c r="N2147" i="3"/>
  <c r="N2146" i="3"/>
  <c r="N2145" i="3"/>
  <c r="N2144" i="3"/>
  <c r="N2143" i="3"/>
  <c r="N2142" i="3"/>
  <c r="N2141" i="3"/>
  <c r="N2140" i="3"/>
  <c r="N2138" i="3"/>
  <c r="N2137" i="3"/>
  <c r="N2136" i="3"/>
  <c r="N2135" i="3"/>
  <c r="N2134" i="3"/>
  <c r="N2133" i="3"/>
  <c r="N2132" i="3"/>
  <c r="N2131" i="3"/>
  <c r="N2130" i="3"/>
  <c r="N2129" i="3"/>
  <c r="N2128" i="3"/>
  <c r="N2127" i="3"/>
  <c r="N2126" i="3"/>
  <c r="N2125" i="3"/>
  <c r="N2124" i="3"/>
  <c r="N2123" i="3"/>
  <c r="N2121" i="3"/>
  <c r="N2120" i="3"/>
  <c r="N2119" i="3"/>
  <c r="N2118" i="3"/>
  <c r="N2115" i="3"/>
  <c r="N2114" i="3"/>
  <c r="N2113" i="3"/>
  <c r="N2112" i="3"/>
  <c r="N2111" i="3"/>
  <c r="N2110" i="3"/>
  <c r="N2109" i="3"/>
  <c r="N2108" i="3"/>
  <c r="N2107" i="3"/>
  <c r="N2106" i="3"/>
  <c r="N2105" i="3"/>
  <c r="N2104" i="3"/>
  <c r="N2103" i="3"/>
  <c r="N2102" i="3"/>
  <c r="N2101" i="3"/>
  <c r="N2100" i="3"/>
  <c r="N2099" i="3"/>
  <c r="N2098" i="3"/>
  <c r="N2097" i="3"/>
  <c r="N2095" i="3"/>
  <c r="N2094" i="3"/>
  <c r="N2093" i="3"/>
  <c r="N2092" i="3"/>
  <c r="N2091" i="3"/>
  <c r="N2090" i="3"/>
  <c r="N2089" i="3"/>
  <c r="N2088" i="3"/>
  <c r="N2087" i="3"/>
  <c r="N2086" i="3"/>
  <c r="N2085" i="3"/>
  <c r="N2084" i="3"/>
  <c r="N2083" i="3"/>
  <c r="N2082" i="3"/>
  <c r="N2081" i="3"/>
  <c r="N2080" i="3"/>
  <c r="N2079" i="3"/>
  <c r="N2078" i="3"/>
  <c r="N2077" i="3"/>
  <c r="N2076" i="3"/>
  <c r="N2075" i="3"/>
  <c r="N2074" i="3"/>
  <c r="N2073" i="3"/>
  <c r="N2072" i="3"/>
  <c r="N2068" i="3"/>
  <c r="N2067" i="3"/>
  <c r="N2066" i="3"/>
  <c r="N2065" i="3"/>
  <c r="N2064" i="3"/>
  <c r="N2063" i="3"/>
  <c r="N2062" i="3"/>
  <c r="N2061" i="3"/>
  <c r="N2060" i="3"/>
  <c r="N2059" i="3"/>
  <c r="N2057" i="3"/>
  <c r="N2056" i="3"/>
  <c r="N2055" i="3"/>
  <c r="N2054" i="3"/>
  <c r="N2053" i="3"/>
  <c r="N2052" i="3"/>
  <c r="N2051" i="3"/>
  <c r="N2050" i="3"/>
  <c r="N2049" i="3"/>
  <c r="N2048" i="3"/>
  <c r="N2047" i="3"/>
  <c r="N2046" i="3"/>
  <c r="N2045" i="3"/>
  <c r="N2044" i="3"/>
  <c r="N2043" i="3"/>
  <c r="N2042" i="3"/>
  <c r="N2041" i="3"/>
  <c r="N2040" i="3"/>
  <c r="N2039" i="3"/>
  <c r="N2038" i="3"/>
  <c r="N2037" i="3"/>
  <c r="N2036" i="3"/>
  <c r="N2035" i="3"/>
  <c r="N2034" i="3"/>
  <c r="N2033" i="3"/>
  <c r="N2031" i="3"/>
  <c r="N2030" i="3"/>
  <c r="N2029" i="3"/>
  <c r="N2028" i="3"/>
  <c r="N2027" i="3"/>
  <c r="N2026" i="3"/>
  <c r="N2025" i="3"/>
  <c r="N2024" i="3"/>
  <c r="N2023" i="3"/>
  <c r="N2022" i="3"/>
  <c r="N2020" i="3"/>
  <c r="N2019" i="3"/>
  <c r="N2018" i="3"/>
  <c r="N2017" i="3"/>
  <c r="N2016" i="3"/>
  <c r="N2015" i="3"/>
  <c r="N2014" i="3"/>
  <c r="N2013" i="3"/>
  <c r="N2012" i="3"/>
  <c r="N2011" i="3"/>
  <c r="N2010" i="3"/>
  <c r="N2009" i="3"/>
  <c r="N2008" i="3"/>
  <c r="N2007" i="3"/>
  <c r="N2006" i="3"/>
  <c r="N2005" i="3"/>
  <c r="N2004" i="3"/>
  <c r="N2003" i="3"/>
  <c r="N2002" i="3"/>
  <c r="N2001" i="3"/>
  <c r="N2000" i="3"/>
  <c r="N1999" i="3"/>
  <c r="N1998" i="3"/>
  <c r="N1997" i="3"/>
  <c r="N1995" i="3"/>
  <c r="N1994" i="3"/>
  <c r="N1993" i="3"/>
  <c r="N1992" i="3"/>
  <c r="N1991" i="3"/>
  <c r="N1990" i="3"/>
  <c r="N1989" i="3"/>
  <c r="N1988" i="3"/>
  <c r="N1987" i="3"/>
  <c r="N1986" i="3"/>
  <c r="N1985" i="3"/>
  <c r="N1984" i="3"/>
  <c r="N1983" i="3"/>
  <c r="N1981" i="3"/>
  <c r="N1980" i="3"/>
  <c r="N1978" i="3"/>
  <c r="N1977" i="3"/>
  <c r="N1976" i="3"/>
  <c r="N1975" i="3"/>
  <c r="N1974" i="3"/>
  <c r="N1973" i="3"/>
  <c r="N1972" i="3"/>
  <c r="N1969" i="3"/>
  <c r="N1968" i="3"/>
  <c r="N1967" i="3"/>
  <c r="N1966" i="3"/>
  <c r="N1965" i="3"/>
  <c r="N1964" i="3"/>
  <c r="N1963" i="3"/>
  <c r="N1962" i="3"/>
  <c r="N1961" i="3"/>
  <c r="N1960" i="3"/>
  <c r="N1959" i="3"/>
  <c r="N1958" i="3"/>
  <c r="N1957" i="3"/>
  <c r="N1956" i="3"/>
  <c r="N1955" i="3"/>
  <c r="N1954" i="3"/>
  <c r="N1953" i="3"/>
  <c r="N1952" i="3"/>
  <c r="N1951" i="3"/>
  <c r="N1950" i="3"/>
  <c r="N1949" i="3"/>
  <c r="N1948" i="3"/>
  <c r="N1947" i="3"/>
  <c r="N1946" i="3"/>
  <c r="N1945" i="3"/>
  <c r="N1944" i="3"/>
  <c r="N1943" i="3"/>
  <c r="N1942" i="3"/>
  <c r="N1941" i="3"/>
  <c r="N1940" i="3"/>
  <c r="N1939" i="3"/>
  <c r="N1938" i="3"/>
  <c r="N1937" i="3"/>
  <c r="N1936" i="3"/>
  <c r="N1935" i="3"/>
  <c r="N1933" i="3"/>
  <c r="N1932" i="3"/>
  <c r="N1931" i="3"/>
  <c r="N1930" i="3"/>
  <c r="N1929" i="3"/>
  <c r="N1928" i="3"/>
  <c r="N1927" i="3"/>
  <c r="N1926" i="3"/>
  <c r="N1925" i="3"/>
  <c r="N1924" i="3"/>
  <c r="N1923" i="3"/>
  <c r="N1922" i="3"/>
  <c r="N1921" i="3"/>
  <c r="N1920" i="3"/>
  <c r="N1919" i="3"/>
  <c r="N1918" i="3"/>
  <c r="N1917" i="3"/>
  <c r="N1916" i="3"/>
  <c r="N1915" i="3"/>
  <c r="N1914" i="3"/>
  <c r="N1913" i="3"/>
  <c r="N1912" i="3"/>
  <c r="N1911" i="3"/>
  <c r="N1910" i="3"/>
  <c r="N1909" i="3"/>
  <c r="N1908" i="3"/>
  <c r="N1907" i="3"/>
  <c r="N1906" i="3"/>
  <c r="N1905" i="3"/>
  <c r="N1904" i="3"/>
  <c r="N1903" i="3"/>
  <c r="N1902" i="3"/>
  <c r="N1901" i="3"/>
  <c r="N1900" i="3"/>
  <c r="N1899" i="3"/>
  <c r="N1898" i="3"/>
  <c r="N1897" i="3"/>
  <c r="N1895" i="3"/>
  <c r="N1894" i="3"/>
  <c r="N1893" i="3"/>
  <c r="N1892" i="3"/>
  <c r="N1890" i="3"/>
  <c r="N1889" i="3"/>
  <c r="N1888" i="3"/>
  <c r="N1887" i="3"/>
  <c r="N1886" i="3"/>
  <c r="N1885" i="3"/>
  <c r="N1884" i="3"/>
  <c r="N1883" i="3"/>
  <c r="N1882" i="3"/>
  <c r="N1880" i="3"/>
  <c r="N1879" i="3"/>
  <c r="N1878" i="3"/>
  <c r="N1877" i="3"/>
  <c r="N1876" i="3"/>
  <c r="N1875" i="3"/>
  <c r="N1874" i="3"/>
  <c r="N1873" i="3"/>
  <c r="N1872" i="3"/>
  <c r="N1871" i="3"/>
  <c r="N1870" i="3"/>
  <c r="N1868" i="3"/>
  <c r="N1867" i="3"/>
  <c r="N1866" i="3"/>
  <c r="N1865" i="3"/>
  <c r="N1864" i="3"/>
  <c r="N1863" i="3"/>
  <c r="N1862" i="3"/>
  <c r="N1861" i="3"/>
  <c r="N1860" i="3"/>
  <c r="N1859" i="3"/>
  <c r="N1858" i="3"/>
  <c r="N1857" i="3"/>
  <c r="N1856" i="3"/>
  <c r="N1855" i="3"/>
  <c r="N1854" i="3"/>
  <c r="N1853" i="3"/>
  <c r="N1852" i="3"/>
  <c r="N1851" i="3"/>
  <c r="N1850" i="3"/>
  <c r="N1849" i="3"/>
  <c r="N1848" i="3"/>
  <c r="N1847" i="3"/>
  <c r="N1846" i="3"/>
  <c r="N1845" i="3"/>
  <c r="N1844" i="3"/>
  <c r="N1843" i="3"/>
  <c r="N1842" i="3"/>
  <c r="N1841" i="3"/>
  <c r="N1840" i="3"/>
  <c r="N1838" i="3"/>
  <c r="N1837" i="3"/>
  <c r="N1836" i="3"/>
  <c r="N1835" i="3"/>
  <c r="N1834" i="3"/>
  <c r="N1833" i="3"/>
  <c r="N1832" i="3"/>
  <c r="N1829" i="3"/>
  <c r="N1828" i="3"/>
  <c r="N1827" i="3"/>
  <c r="N1826" i="3"/>
  <c r="N1825" i="3"/>
  <c r="N1823" i="3"/>
  <c r="N1822" i="3"/>
  <c r="N1821" i="3"/>
  <c r="N1820" i="3"/>
  <c r="N1819" i="3"/>
  <c r="N1818" i="3"/>
  <c r="N1816" i="3"/>
  <c r="N1815" i="3"/>
  <c r="N1814" i="3"/>
  <c r="N1813" i="3"/>
  <c r="N1812" i="3"/>
  <c r="N1810" i="3"/>
  <c r="N1809" i="3"/>
  <c r="N1808" i="3"/>
  <c r="N1807" i="3"/>
  <c r="N1806" i="3"/>
  <c r="N1804" i="3"/>
  <c r="N1803" i="3"/>
  <c r="N1802" i="3"/>
  <c r="N1801" i="3"/>
  <c r="N1799" i="3"/>
  <c r="N1798" i="3"/>
  <c r="N1797" i="3"/>
  <c r="N1796" i="3"/>
  <c r="N1795" i="3"/>
  <c r="N1794" i="3"/>
  <c r="N1792" i="3"/>
  <c r="N1791" i="3"/>
  <c r="N1790" i="3"/>
  <c r="N1789" i="3"/>
  <c r="N1788" i="3"/>
  <c r="N1787" i="3"/>
  <c r="N1785" i="3"/>
  <c r="N1784" i="3"/>
  <c r="N1783" i="3"/>
  <c r="N1782" i="3"/>
  <c r="N1780" i="3"/>
  <c r="N1779" i="3"/>
  <c r="N1778" i="3"/>
  <c r="N1777" i="3"/>
  <c r="N1776" i="3"/>
  <c r="N1775" i="3"/>
  <c r="N1774" i="3"/>
  <c r="N1773" i="3"/>
  <c r="N1772" i="3"/>
  <c r="N1770" i="3"/>
  <c r="N1769" i="3"/>
  <c r="N1768" i="3"/>
  <c r="N1767" i="3"/>
  <c r="N1766" i="3"/>
  <c r="N1765" i="3"/>
  <c r="N1763" i="3"/>
  <c r="N1762" i="3"/>
  <c r="N1760" i="3"/>
  <c r="N1759" i="3"/>
  <c r="N1758" i="3"/>
  <c r="N1757" i="3"/>
  <c r="N1756" i="3"/>
  <c r="N1755" i="3"/>
  <c r="N1754" i="3"/>
  <c r="N1753" i="3"/>
  <c r="N1752" i="3"/>
  <c r="N1751" i="3"/>
  <c r="N1749" i="3"/>
  <c r="N1747" i="3"/>
  <c r="N1746" i="3"/>
  <c r="N1745" i="3"/>
  <c r="N1744" i="3"/>
  <c r="N1743" i="3"/>
  <c r="N1742" i="3"/>
  <c r="N1741" i="3"/>
  <c r="N1740" i="3"/>
  <c r="N1739" i="3"/>
  <c r="N1736" i="3"/>
  <c r="N1735" i="3"/>
  <c r="N1734" i="3"/>
  <c r="N1733" i="3"/>
  <c r="N1732" i="3"/>
  <c r="N1731" i="3"/>
  <c r="N1730" i="3"/>
  <c r="N1729" i="3"/>
  <c r="N1728" i="3"/>
  <c r="N1727" i="3"/>
  <c r="N1726" i="3"/>
  <c r="N1725" i="3"/>
  <c r="N1724" i="3"/>
  <c r="N1723" i="3"/>
  <c r="N1722" i="3"/>
  <c r="N1721" i="3"/>
  <c r="N1720" i="3"/>
  <c r="N1719" i="3"/>
  <c r="N1718" i="3"/>
  <c r="N1717" i="3"/>
  <c r="N1716" i="3"/>
  <c r="N1715" i="3"/>
  <c r="N1714" i="3"/>
  <c r="N1713" i="3"/>
  <c r="N1712" i="3"/>
  <c r="N1711" i="3"/>
  <c r="N1710" i="3"/>
  <c r="N1709" i="3"/>
  <c r="N1708" i="3"/>
  <c r="N1707" i="3"/>
  <c r="N1706" i="3"/>
  <c r="N1705" i="3"/>
  <c r="N1704" i="3"/>
  <c r="N1703" i="3"/>
  <c r="N1702" i="3"/>
  <c r="N1701" i="3"/>
  <c r="N1700" i="3"/>
  <c r="N1699" i="3"/>
  <c r="N1697" i="3"/>
  <c r="N1696" i="3"/>
  <c r="N1695" i="3"/>
  <c r="N1694" i="3"/>
  <c r="N1693" i="3"/>
  <c r="N1692" i="3"/>
  <c r="N1691" i="3"/>
  <c r="N1690" i="3"/>
  <c r="N1689" i="3"/>
  <c r="N1688" i="3"/>
  <c r="N1687" i="3"/>
  <c r="N1686" i="3"/>
  <c r="N1685" i="3"/>
  <c r="N1684" i="3"/>
  <c r="N1683" i="3"/>
  <c r="N1682" i="3"/>
  <c r="N1681" i="3"/>
  <c r="N1680" i="3"/>
  <c r="N1679" i="3"/>
  <c r="N1678" i="3"/>
  <c r="N1677" i="3"/>
  <c r="N1676" i="3"/>
  <c r="N1675" i="3"/>
  <c r="N1674" i="3"/>
  <c r="N1673" i="3"/>
  <c r="N1672" i="3"/>
  <c r="N1671" i="3"/>
  <c r="N1670" i="3"/>
  <c r="N1669" i="3"/>
  <c r="N1668" i="3"/>
  <c r="N1667" i="3"/>
  <c r="N1666" i="3"/>
  <c r="N1665" i="3"/>
  <c r="N1664" i="3"/>
  <c r="N1663" i="3"/>
  <c r="N1662" i="3"/>
  <c r="N1661" i="3"/>
  <c r="N1660" i="3"/>
  <c r="N1659" i="3"/>
  <c r="N1658" i="3"/>
  <c r="N1657" i="3"/>
  <c r="N1656" i="3"/>
  <c r="N1654" i="3"/>
  <c r="N1653" i="3"/>
  <c r="N1652" i="3"/>
  <c r="N1651" i="3"/>
  <c r="N1650" i="3"/>
  <c r="N1649" i="3"/>
  <c r="N1648" i="3"/>
  <c r="N1647" i="3"/>
  <c r="N1646" i="3"/>
  <c r="N1645" i="3"/>
  <c r="N1644" i="3"/>
  <c r="N1643" i="3"/>
  <c r="N1642" i="3"/>
  <c r="N1641" i="3"/>
  <c r="N1640" i="3"/>
  <c r="N1639" i="3"/>
  <c r="N1638" i="3"/>
  <c r="N1637" i="3"/>
  <c r="N1636" i="3"/>
  <c r="N1635" i="3"/>
  <c r="N1634" i="3"/>
  <c r="N1633" i="3"/>
  <c r="N1632" i="3"/>
  <c r="N1631" i="3"/>
  <c r="N1629" i="3"/>
  <c r="N1628" i="3"/>
  <c r="N1627" i="3"/>
  <c r="N1626" i="3"/>
  <c r="N1625" i="3"/>
  <c r="N1624" i="3"/>
  <c r="N1623" i="3"/>
  <c r="N1622" i="3"/>
  <c r="N1621" i="3"/>
  <c r="N1620" i="3"/>
  <c r="N1619" i="3"/>
  <c r="N1618" i="3"/>
  <c r="N1617" i="3"/>
  <c r="N1616" i="3"/>
  <c r="N1615" i="3"/>
  <c r="N1614" i="3"/>
  <c r="N1613" i="3"/>
  <c r="N1612" i="3"/>
  <c r="N1611" i="3"/>
  <c r="N1610" i="3"/>
  <c r="N1609" i="3"/>
  <c r="N1608" i="3"/>
  <c r="N1607" i="3"/>
  <c r="N1606" i="3"/>
  <c r="N1605" i="3"/>
  <c r="N1604" i="3"/>
  <c r="N1603" i="3"/>
  <c r="N1602" i="3"/>
  <c r="N1601" i="3"/>
  <c r="N1600" i="3"/>
  <c r="N1599" i="3"/>
  <c r="N1598" i="3"/>
  <c r="N1597" i="3"/>
  <c r="N1596" i="3"/>
  <c r="N1595" i="3"/>
  <c r="N1594" i="3"/>
  <c r="N1593" i="3"/>
  <c r="N1592" i="3"/>
  <c r="N1591" i="3"/>
  <c r="N1590" i="3"/>
  <c r="N1589" i="3"/>
  <c r="N1588" i="3"/>
  <c r="N1587" i="3"/>
  <c r="N1586" i="3"/>
  <c r="N1585" i="3"/>
  <c r="N1584" i="3"/>
  <c r="N1583" i="3"/>
  <c r="N1582" i="3"/>
  <c r="N1581" i="3"/>
  <c r="N1580" i="3"/>
  <c r="N1579" i="3"/>
  <c r="N1577" i="3"/>
  <c r="N1576" i="3"/>
  <c r="N1575" i="3"/>
  <c r="N1574" i="3"/>
  <c r="N1573" i="3"/>
  <c r="N1572" i="3"/>
  <c r="N1571" i="3"/>
  <c r="N1570" i="3"/>
  <c r="N1569" i="3"/>
  <c r="N1568" i="3"/>
  <c r="N1567" i="3"/>
  <c r="N1566" i="3"/>
  <c r="N1565" i="3"/>
  <c r="N1564" i="3"/>
  <c r="N1563" i="3"/>
  <c r="N1562" i="3"/>
  <c r="N1561" i="3"/>
  <c r="N1560" i="3"/>
  <c r="N1559" i="3"/>
  <c r="N1558" i="3"/>
  <c r="N1557" i="3"/>
  <c r="N1556" i="3"/>
  <c r="N1555" i="3"/>
  <c r="N1554" i="3"/>
  <c r="N1553" i="3"/>
  <c r="N1552" i="3"/>
  <c r="N1550" i="3"/>
  <c r="N1549" i="3"/>
  <c r="N1548" i="3"/>
  <c r="N1547" i="3"/>
  <c r="N1546" i="3"/>
  <c r="N1545" i="3"/>
  <c r="N1543" i="3"/>
  <c r="N1542" i="3"/>
  <c r="N1541" i="3"/>
  <c r="N1540" i="3"/>
  <c r="N1539" i="3"/>
  <c r="N1538" i="3"/>
  <c r="N1537" i="3"/>
  <c r="N1536" i="3"/>
  <c r="N1535" i="3"/>
  <c r="N1534" i="3"/>
  <c r="N1533" i="3"/>
  <c r="N1532" i="3"/>
  <c r="N1531" i="3"/>
  <c r="N1530" i="3"/>
  <c r="N1529" i="3"/>
  <c r="N1528" i="3"/>
  <c r="N1527" i="3"/>
  <c r="N1526" i="3"/>
  <c r="N1524" i="3"/>
  <c r="N1523" i="3"/>
  <c r="N1522" i="3"/>
  <c r="N1521" i="3"/>
  <c r="N1520" i="3"/>
  <c r="N1519" i="3"/>
  <c r="N1518" i="3"/>
  <c r="N1517" i="3"/>
  <c r="N1516" i="3"/>
  <c r="N1515" i="3"/>
  <c r="N1513" i="3"/>
  <c r="N1512" i="3"/>
  <c r="N1511" i="3"/>
  <c r="N1510" i="3"/>
  <c r="N1509" i="3"/>
  <c r="N1508" i="3"/>
  <c r="N1507" i="3"/>
  <c r="N1506" i="3"/>
  <c r="N1505" i="3"/>
  <c r="N1504" i="3"/>
  <c r="N1503" i="3"/>
  <c r="N1502" i="3"/>
  <c r="N1501" i="3"/>
  <c r="N1499" i="3"/>
  <c r="N1498" i="3"/>
  <c r="N1497" i="3"/>
  <c r="N1496" i="3"/>
  <c r="N1495" i="3"/>
  <c r="N1494" i="3"/>
  <c r="N1493" i="3"/>
  <c r="N1492" i="3"/>
  <c r="N1491" i="3"/>
  <c r="N1489" i="3"/>
  <c r="N1488" i="3"/>
  <c r="N1487" i="3"/>
  <c r="N1486" i="3"/>
  <c r="N1485" i="3"/>
  <c r="N1483" i="3"/>
  <c r="N1482" i="3"/>
  <c r="N1481" i="3"/>
  <c r="N1480" i="3"/>
  <c r="N1479" i="3"/>
  <c r="N1478" i="3"/>
  <c r="N1477" i="3"/>
  <c r="N1476" i="3"/>
  <c r="N1475" i="3"/>
  <c r="N1473" i="3"/>
  <c r="N1472" i="3"/>
  <c r="N1471" i="3"/>
  <c r="N1470" i="3"/>
  <c r="N1469" i="3"/>
  <c r="N1468" i="3"/>
  <c r="N1467" i="3"/>
  <c r="N1466" i="3"/>
  <c r="N1465" i="3"/>
  <c r="N1464" i="3"/>
  <c r="N1463" i="3"/>
  <c r="N1462" i="3"/>
  <c r="N1460" i="3"/>
  <c r="N1459" i="3"/>
  <c r="N1458" i="3"/>
  <c r="N1455" i="3"/>
  <c r="N1454" i="3"/>
  <c r="N1453" i="3"/>
  <c r="N1452" i="3"/>
  <c r="N1451" i="3"/>
  <c r="N1450" i="3"/>
  <c r="N1449" i="3"/>
  <c r="N1448" i="3"/>
  <c r="N1447" i="3"/>
  <c r="N1446" i="3"/>
  <c r="N1445" i="3"/>
  <c r="N1444" i="3"/>
  <c r="N1443" i="3"/>
  <c r="N1442" i="3"/>
  <c r="N1441" i="3"/>
  <c r="N1440" i="3"/>
  <c r="N1439" i="3"/>
  <c r="N1438" i="3"/>
  <c r="N1437" i="3"/>
  <c r="N1436" i="3"/>
  <c r="N1435" i="3"/>
  <c r="N1434" i="3"/>
  <c r="N1432" i="3"/>
  <c r="N1431" i="3"/>
  <c r="N1430" i="3"/>
  <c r="N1429" i="3"/>
  <c r="N1428" i="3"/>
  <c r="N1427" i="3"/>
  <c r="N1426" i="3"/>
  <c r="N1424" i="3"/>
  <c r="N1423" i="3"/>
  <c r="N1422" i="3"/>
  <c r="N1421" i="3"/>
  <c r="N1420" i="3"/>
  <c r="N1419" i="3"/>
  <c r="N1417" i="3"/>
  <c r="N1416" i="3"/>
  <c r="N1415" i="3"/>
  <c r="N1414" i="3"/>
  <c r="N1413" i="3"/>
  <c r="N1412" i="3"/>
  <c r="N1408" i="3"/>
  <c r="N1407" i="3"/>
  <c r="N1406" i="3"/>
  <c r="N1405" i="3"/>
  <c r="N1404" i="3"/>
  <c r="N1403" i="3"/>
  <c r="N1402" i="3"/>
  <c r="N1401" i="3"/>
  <c r="N1400" i="3"/>
  <c r="N1399" i="3"/>
  <c r="N1398" i="3"/>
  <c r="N1397" i="3"/>
  <c r="N1396" i="3"/>
  <c r="N1395" i="3"/>
  <c r="N1394" i="3"/>
  <c r="N1393" i="3"/>
  <c r="N1392" i="3"/>
  <c r="N1390" i="3"/>
  <c r="N1389" i="3"/>
  <c r="N1388" i="3"/>
  <c r="N1387" i="3"/>
  <c r="N1386" i="3"/>
  <c r="N1385" i="3"/>
  <c r="N1384" i="3"/>
  <c r="N1383" i="3"/>
  <c r="N1382" i="3"/>
  <c r="N1381" i="3"/>
  <c r="N1380" i="3"/>
  <c r="N1379" i="3"/>
  <c r="N1378" i="3"/>
  <c r="N1377" i="3"/>
  <c r="N1376" i="3"/>
  <c r="N1375" i="3"/>
  <c r="N1374" i="3"/>
  <c r="N1373" i="3"/>
  <c r="N1372" i="3"/>
  <c r="N1371" i="3"/>
  <c r="N1370" i="3"/>
  <c r="N1369" i="3"/>
  <c r="N1368" i="3"/>
  <c r="N1367" i="3"/>
  <c r="N1366" i="3"/>
  <c r="N1365" i="3"/>
  <c r="N1364" i="3"/>
  <c r="N1363" i="3"/>
  <c r="N1362" i="3"/>
  <c r="N1361" i="3"/>
  <c r="N1360" i="3"/>
  <c r="N1359" i="3"/>
  <c r="N1358" i="3"/>
  <c r="N1357" i="3"/>
  <c r="N1356" i="3"/>
  <c r="N1355" i="3"/>
  <c r="N1354" i="3"/>
  <c r="N1353" i="3"/>
  <c r="N1352" i="3"/>
  <c r="N1351" i="3"/>
  <c r="N1350" i="3"/>
  <c r="N1349" i="3"/>
  <c r="N1348" i="3"/>
  <c r="N1347" i="3"/>
  <c r="N1346" i="3"/>
  <c r="N1345" i="3"/>
  <c r="N1344" i="3"/>
  <c r="N1343" i="3"/>
  <c r="N1342" i="3"/>
  <c r="N1341" i="3"/>
  <c r="N1340" i="3"/>
  <c r="N1339" i="3"/>
  <c r="N1338" i="3"/>
  <c r="N1337" i="3"/>
  <c r="N1336" i="3"/>
  <c r="N1334" i="3"/>
  <c r="N1333" i="3"/>
  <c r="N1332" i="3"/>
  <c r="N1331" i="3"/>
  <c r="N1330" i="3"/>
  <c r="N1329" i="3"/>
  <c r="N1328" i="3"/>
  <c r="N1327" i="3"/>
  <c r="N1326" i="3"/>
  <c r="N1325" i="3"/>
  <c r="N1324" i="3"/>
  <c r="N1323" i="3"/>
  <c r="N1322" i="3"/>
  <c r="N1321" i="3"/>
  <c r="N1320" i="3"/>
  <c r="N1319" i="3"/>
  <c r="N1318" i="3"/>
  <c r="N1317" i="3"/>
  <c r="N1316" i="3"/>
  <c r="N1315" i="3"/>
  <c r="N1314" i="3"/>
  <c r="N1313" i="3"/>
  <c r="N1312" i="3"/>
  <c r="N1311" i="3"/>
  <c r="N1310" i="3"/>
  <c r="N1309" i="3"/>
  <c r="N1308" i="3"/>
  <c r="N1307" i="3"/>
  <c r="N1306" i="3"/>
  <c r="N1305" i="3"/>
  <c r="N1304" i="3"/>
  <c r="N1303" i="3"/>
  <c r="N1302" i="3"/>
  <c r="N1301" i="3"/>
  <c r="N1300" i="3"/>
  <c r="N1299" i="3"/>
  <c r="N1298" i="3"/>
  <c r="N1297" i="3"/>
  <c r="N1296" i="3"/>
  <c r="N1295" i="3"/>
  <c r="N1293" i="3"/>
  <c r="N1292" i="3"/>
  <c r="N1291" i="3"/>
  <c r="N1290" i="3"/>
  <c r="N1289" i="3"/>
  <c r="N1288" i="3"/>
  <c r="N1287" i="3"/>
  <c r="N1286" i="3"/>
  <c r="N1285" i="3"/>
  <c r="N1284" i="3"/>
  <c r="N1283" i="3"/>
  <c r="N1282" i="3"/>
  <c r="N1281" i="3"/>
  <c r="N1280" i="3"/>
  <c r="N1279" i="3"/>
  <c r="N1278" i="3"/>
  <c r="N1277" i="3"/>
  <c r="N1276" i="3"/>
  <c r="N1275" i="3"/>
  <c r="N1274" i="3"/>
  <c r="N1273" i="3"/>
  <c r="N1272" i="3"/>
  <c r="N1271" i="3"/>
  <c r="N1270" i="3"/>
  <c r="N1269" i="3"/>
  <c r="N1268" i="3"/>
  <c r="N1267" i="3"/>
  <c r="N1266" i="3"/>
  <c r="N1265" i="3"/>
  <c r="N1264" i="3"/>
  <c r="N1263" i="3"/>
  <c r="N1262" i="3"/>
  <c r="N1261" i="3"/>
  <c r="N1259" i="3"/>
  <c r="N1258" i="3"/>
  <c r="N1257" i="3"/>
  <c r="N1256" i="3"/>
  <c r="N1255" i="3"/>
  <c r="N1254" i="3"/>
  <c r="N1253" i="3"/>
  <c r="N1252" i="3"/>
  <c r="N1251" i="3"/>
  <c r="N1250" i="3"/>
  <c r="N1249" i="3"/>
  <c r="N1248" i="3"/>
  <c r="N1247" i="3"/>
  <c r="N1246" i="3"/>
  <c r="N1245" i="3"/>
  <c r="N1244" i="3"/>
  <c r="N1243" i="3"/>
  <c r="N1242" i="3"/>
  <c r="N1241" i="3"/>
  <c r="N1240" i="3"/>
  <c r="N1239" i="3"/>
  <c r="N1238" i="3"/>
  <c r="N1237" i="3"/>
  <c r="N1236" i="3"/>
  <c r="N1235" i="3"/>
  <c r="N1234" i="3"/>
  <c r="N1233" i="3"/>
  <c r="N1232" i="3"/>
  <c r="N1231" i="3"/>
  <c r="N1230" i="3"/>
  <c r="N1229" i="3"/>
  <c r="N1228" i="3"/>
  <c r="N1227" i="3"/>
  <c r="N1226" i="3"/>
  <c r="N1225" i="3"/>
  <c r="N1224" i="3"/>
  <c r="N1223" i="3"/>
  <c r="N1222" i="3"/>
  <c r="N1221" i="3"/>
  <c r="N1220" i="3"/>
  <c r="N1219" i="3"/>
  <c r="N1218" i="3"/>
  <c r="N1217" i="3"/>
  <c r="N1216" i="3"/>
  <c r="N1215" i="3"/>
  <c r="N1214" i="3"/>
  <c r="N1213" i="3"/>
  <c r="N1212" i="3"/>
  <c r="N1211" i="3"/>
  <c r="N1210" i="3"/>
  <c r="N1209" i="3"/>
  <c r="N1208" i="3"/>
  <c r="N1206" i="3"/>
  <c r="N1205" i="3"/>
  <c r="N1204" i="3"/>
  <c r="N1203" i="3"/>
  <c r="N1202" i="3"/>
  <c r="N1201" i="3"/>
  <c r="N1200" i="3"/>
  <c r="N1199" i="3"/>
  <c r="N1198" i="3"/>
  <c r="N1197" i="3"/>
  <c r="N1196" i="3"/>
  <c r="N1195" i="3"/>
  <c r="N1194" i="3"/>
  <c r="N1193" i="3"/>
  <c r="N1192" i="3"/>
  <c r="N1191" i="3"/>
  <c r="N1190" i="3"/>
  <c r="N1189" i="3"/>
  <c r="N1188" i="3"/>
  <c r="N1187" i="3"/>
  <c r="N1186" i="3"/>
  <c r="N1185" i="3"/>
  <c r="N1184" i="3"/>
  <c r="N1183" i="3"/>
  <c r="N1182" i="3"/>
  <c r="N1181" i="3"/>
  <c r="N1179" i="3"/>
  <c r="N1178" i="3"/>
  <c r="N1177" i="3"/>
  <c r="N1176" i="3"/>
  <c r="N1175" i="3"/>
  <c r="N1174" i="3"/>
  <c r="N1173" i="3"/>
  <c r="N1172" i="3"/>
  <c r="N1171" i="3"/>
  <c r="N1170" i="3"/>
  <c r="N1169" i="3"/>
  <c r="N1168" i="3"/>
  <c r="N1167" i="3"/>
  <c r="N1166" i="3"/>
  <c r="N1165" i="3"/>
  <c r="N1164" i="3"/>
  <c r="N1163" i="3"/>
  <c r="N1162" i="3"/>
  <c r="N1161" i="3"/>
  <c r="N1160" i="3"/>
  <c r="N1159" i="3"/>
  <c r="N1158" i="3"/>
  <c r="N1157" i="3"/>
  <c r="N1156" i="3"/>
  <c r="N1155" i="3"/>
  <c r="N1154" i="3"/>
  <c r="N1153" i="3"/>
  <c r="N1152" i="3"/>
  <c r="N1151" i="3"/>
  <c r="N1150" i="3"/>
  <c r="N1149" i="3"/>
  <c r="N1148" i="3"/>
  <c r="N1147" i="3"/>
  <c r="N1146" i="3"/>
  <c r="N1145" i="3"/>
  <c r="N1144" i="3"/>
  <c r="N1143" i="3"/>
  <c r="N1142" i="3"/>
  <c r="N1141" i="3"/>
  <c r="N1140" i="3"/>
  <c r="N1139" i="3"/>
  <c r="N1138" i="3"/>
  <c r="N1137" i="3"/>
  <c r="N1136" i="3"/>
  <c r="N1135" i="3"/>
  <c r="N1134" i="3"/>
  <c r="N1133" i="3"/>
  <c r="N1132" i="3"/>
  <c r="N1131" i="3"/>
  <c r="N1130" i="3"/>
  <c r="N1129" i="3"/>
  <c r="N1128" i="3"/>
  <c r="N1127" i="3"/>
  <c r="N1126" i="3"/>
  <c r="N1125" i="3"/>
  <c r="N1124" i="3"/>
  <c r="N1123" i="3"/>
  <c r="N1122" i="3"/>
  <c r="N1121" i="3"/>
  <c r="N1120" i="3"/>
  <c r="N1119" i="3"/>
  <c r="N1118" i="3"/>
  <c r="N1117" i="3"/>
  <c r="N1116" i="3"/>
  <c r="N1115" i="3"/>
  <c r="N1114" i="3"/>
  <c r="N1113" i="3"/>
  <c r="N1112" i="3"/>
  <c r="N1111" i="3"/>
  <c r="N1110" i="3"/>
  <c r="N1109" i="3"/>
  <c r="N1108" i="3"/>
  <c r="N1107" i="3"/>
  <c r="N1106" i="3"/>
  <c r="N1105" i="3"/>
  <c r="N1104" i="3"/>
  <c r="N1103" i="3"/>
  <c r="N1102" i="3"/>
  <c r="N1101" i="3"/>
  <c r="N1100" i="3"/>
  <c r="N1099" i="3"/>
  <c r="N1098" i="3"/>
  <c r="N1097" i="3"/>
  <c r="N1096" i="3"/>
  <c r="N1095" i="3"/>
  <c r="N1094" i="3"/>
  <c r="N1093" i="3"/>
  <c r="N1092" i="3"/>
  <c r="N1091" i="3"/>
  <c r="N1090" i="3"/>
  <c r="N1089" i="3"/>
  <c r="N1088" i="3"/>
  <c r="N1087" i="3"/>
  <c r="N1082" i="3"/>
  <c r="N1081" i="3"/>
  <c r="N1080" i="3"/>
  <c r="N1079" i="3"/>
  <c r="N1078" i="3"/>
  <c r="N1077" i="3"/>
  <c r="N1076" i="3"/>
  <c r="N1075" i="3"/>
  <c r="N1074" i="3"/>
  <c r="N1073" i="3"/>
  <c r="N1072" i="3"/>
  <c r="N1071" i="3"/>
  <c r="N1070" i="3"/>
  <c r="N1069" i="3"/>
  <c r="N1068" i="3"/>
  <c r="N1067" i="3"/>
  <c r="N1066" i="3"/>
  <c r="N1065" i="3"/>
  <c r="N1063" i="3"/>
  <c r="N1062" i="3"/>
  <c r="N1061" i="3"/>
  <c r="N1060" i="3"/>
  <c r="N1059" i="3"/>
  <c r="N1058" i="3"/>
  <c r="N1057" i="3"/>
  <c r="N1056" i="3"/>
  <c r="N1055" i="3"/>
  <c r="N1054" i="3"/>
  <c r="N1053" i="3"/>
  <c r="N1052" i="3"/>
  <c r="N1051" i="3"/>
  <c r="N1050" i="3"/>
  <c r="N1049" i="3"/>
  <c r="N1048" i="3"/>
  <c r="N1047" i="3"/>
  <c r="N1046" i="3"/>
  <c r="N1045" i="3"/>
  <c r="N1044" i="3"/>
  <c r="N1043" i="3"/>
  <c r="N1042" i="3"/>
  <c r="N1041" i="3"/>
  <c r="N1040" i="3"/>
  <c r="N1039" i="3"/>
  <c r="N1038" i="3"/>
  <c r="N1037" i="3"/>
  <c r="N1036" i="3"/>
  <c r="N1035" i="3"/>
  <c r="N1034" i="3"/>
  <c r="N1033" i="3"/>
  <c r="N1032" i="3"/>
  <c r="N1031" i="3"/>
  <c r="N1030" i="3"/>
  <c r="N1027" i="3"/>
  <c r="N1026" i="3"/>
  <c r="N1025" i="3"/>
  <c r="N1024" i="3"/>
  <c r="N1023" i="3"/>
  <c r="N1022" i="3"/>
  <c r="N1021" i="3"/>
  <c r="N1020" i="3"/>
  <c r="N1019" i="3"/>
  <c r="N1018" i="3"/>
  <c r="N1017" i="3"/>
  <c r="N1016" i="3"/>
  <c r="N1015" i="3"/>
  <c r="N1014" i="3"/>
  <c r="N1013" i="3"/>
  <c r="N1012" i="3"/>
  <c r="N1011" i="3"/>
  <c r="N1010" i="3"/>
  <c r="N1009" i="3"/>
  <c r="N1008" i="3"/>
  <c r="N1007" i="3"/>
  <c r="N1006" i="3"/>
  <c r="N1005" i="3"/>
  <c r="N1004" i="3"/>
  <c r="N1003" i="3"/>
  <c r="N1002" i="3"/>
  <c r="N1001" i="3"/>
  <c r="N1000" i="3"/>
  <c r="N999" i="3"/>
  <c r="N998" i="3"/>
  <c r="N997" i="3"/>
  <c r="N996" i="3"/>
  <c r="N995" i="3"/>
  <c r="N994" i="3"/>
  <c r="N993" i="3"/>
  <c r="N992" i="3"/>
  <c r="N991" i="3"/>
  <c r="N990" i="3"/>
  <c r="N989" i="3"/>
  <c r="N988" i="3"/>
  <c r="N987" i="3"/>
  <c r="N986" i="3"/>
  <c r="N985" i="3"/>
  <c r="N984" i="3"/>
  <c r="N983" i="3"/>
  <c r="N982" i="3"/>
  <c r="N981" i="3"/>
  <c r="N980" i="3"/>
  <c r="N979" i="3"/>
  <c r="N978" i="3"/>
  <c r="N977" i="3"/>
  <c r="N976" i="3"/>
  <c r="N975" i="3"/>
  <c r="N974" i="3"/>
  <c r="N973" i="3"/>
  <c r="N972" i="3"/>
  <c r="N971" i="3"/>
  <c r="N970" i="3"/>
  <c r="N969" i="3"/>
  <c r="N968" i="3"/>
  <c r="N967" i="3"/>
  <c r="N966" i="3"/>
  <c r="N965" i="3"/>
  <c r="N964" i="3"/>
  <c r="N963" i="3"/>
  <c r="N962" i="3"/>
  <c r="N960" i="3"/>
  <c r="N959" i="3"/>
  <c r="N958" i="3"/>
  <c r="N957" i="3"/>
  <c r="N956" i="3"/>
  <c r="N955" i="3"/>
  <c r="N954" i="3"/>
  <c r="N953" i="3"/>
  <c r="N952" i="3"/>
  <c r="N951" i="3"/>
  <c r="N950" i="3"/>
  <c r="N949" i="3"/>
  <c r="N948" i="3"/>
  <c r="N947" i="3"/>
  <c r="N946" i="3"/>
  <c r="N945" i="3"/>
  <c r="N944" i="3"/>
  <c r="N943" i="3"/>
  <c r="N942" i="3"/>
  <c r="N941" i="3"/>
  <c r="N940" i="3"/>
  <c r="N939" i="3"/>
  <c r="N938" i="3"/>
  <c r="N937" i="3"/>
  <c r="N936" i="3"/>
  <c r="N935" i="3"/>
  <c r="N934" i="3"/>
  <c r="N930" i="3"/>
  <c r="N929" i="3"/>
  <c r="N927" i="3"/>
  <c r="N926" i="3"/>
  <c r="N925" i="3"/>
  <c r="N924" i="3"/>
  <c r="N921" i="3"/>
  <c r="N920" i="3"/>
  <c r="N919" i="3"/>
  <c r="N918" i="3"/>
  <c r="N916" i="3"/>
  <c r="N915" i="3"/>
  <c r="N914" i="3"/>
  <c r="N913" i="3"/>
  <c r="N912" i="3"/>
  <c r="N911" i="3"/>
  <c r="N910" i="3"/>
  <c r="N909" i="3"/>
  <c r="N908" i="3"/>
  <c r="N907" i="3"/>
  <c r="N906" i="3"/>
  <c r="N905" i="3"/>
  <c r="N904" i="3"/>
  <c r="N903" i="3"/>
  <c r="N902" i="3"/>
  <c r="N901" i="3"/>
  <c r="N900" i="3"/>
  <c r="N899" i="3"/>
  <c r="N898" i="3"/>
  <c r="N897" i="3"/>
  <c r="N896" i="3"/>
  <c r="N894" i="3"/>
  <c r="N893" i="3"/>
  <c r="N892" i="3"/>
  <c r="N891" i="3"/>
  <c r="N890" i="3"/>
  <c r="N889" i="3"/>
  <c r="N888" i="3"/>
  <c r="N887" i="3"/>
  <c r="N886" i="3"/>
  <c r="N885" i="3"/>
  <c r="N884" i="3"/>
  <c r="N883" i="3"/>
  <c r="N882" i="3"/>
  <c r="N881" i="3"/>
  <c r="N879" i="3"/>
  <c r="N878" i="3"/>
  <c r="N877" i="3"/>
  <c r="N876" i="3"/>
  <c r="N875" i="3"/>
  <c r="N873" i="3"/>
  <c r="N872" i="3"/>
  <c r="N871" i="3"/>
  <c r="N870" i="3"/>
  <c r="N869" i="3"/>
  <c r="N868" i="3"/>
  <c r="N867" i="3"/>
  <c r="N866" i="3"/>
  <c r="N865" i="3"/>
  <c r="N864" i="3"/>
  <c r="N863" i="3"/>
  <c r="N862" i="3"/>
  <c r="N861" i="3"/>
  <c r="N860" i="3"/>
  <c r="N859" i="3"/>
  <c r="N858" i="3"/>
  <c r="N857" i="3"/>
  <c r="N856" i="3"/>
  <c r="N855" i="3"/>
  <c r="N854" i="3"/>
  <c r="N853" i="3"/>
  <c r="N852" i="3"/>
  <c r="N851" i="3"/>
  <c r="N850" i="3"/>
  <c r="N849" i="3"/>
  <c r="N847" i="3"/>
  <c r="N846" i="3"/>
  <c r="N845" i="3"/>
  <c r="N844" i="3"/>
  <c r="N843" i="3"/>
  <c r="N842" i="3"/>
  <c r="N841" i="3"/>
  <c r="N840" i="3"/>
  <c r="N839" i="3"/>
  <c r="N838" i="3"/>
  <c r="N837" i="3"/>
  <c r="N836" i="3"/>
  <c r="N835" i="3"/>
  <c r="N834" i="3"/>
  <c r="N833" i="3"/>
  <c r="N832" i="3"/>
  <c r="N831" i="3"/>
  <c r="N830" i="3"/>
  <c r="N829" i="3"/>
  <c r="N828" i="3"/>
  <c r="N827" i="3"/>
  <c r="N826" i="3"/>
  <c r="N825" i="3"/>
  <c r="N824" i="3"/>
  <c r="N823" i="3"/>
  <c r="N822" i="3"/>
  <c r="N821" i="3"/>
  <c r="N820" i="3"/>
  <c r="N819" i="3"/>
  <c r="N818" i="3"/>
  <c r="N817" i="3"/>
  <c r="N816" i="3"/>
  <c r="N815" i="3"/>
  <c r="N814" i="3"/>
  <c r="N813" i="3"/>
  <c r="N811" i="3"/>
  <c r="N810" i="3"/>
  <c r="N809" i="3"/>
  <c r="N808" i="3"/>
  <c r="N807" i="3"/>
  <c r="N806" i="3"/>
  <c r="N805" i="3"/>
  <c r="N804" i="3"/>
  <c r="N803" i="3"/>
  <c r="N802" i="3"/>
  <c r="N801" i="3"/>
  <c r="N800" i="3"/>
  <c r="N795" i="3"/>
  <c r="N794" i="3"/>
  <c r="N793" i="3"/>
  <c r="N791" i="3"/>
  <c r="N790" i="3"/>
  <c r="N789" i="3"/>
  <c r="N788" i="3"/>
  <c r="N786" i="3"/>
  <c r="N785" i="3"/>
  <c r="N784" i="3"/>
  <c r="N783" i="3"/>
  <c r="N781" i="3"/>
  <c r="N780" i="3"/>
  <c r="N779" i="3"/>
  <c r="N778" i="3"/>
  <c r="N777" i="3"/>
  <c r="N776" i="3"/>
  <c r="N775" i="3"/>
  <c r="N773" i="3"/>
  <c r="N770" i="3"/>
  <c r="N769" i="3"/>
  <c r="N768" i="3"/>
  <c r="N767" i="3"/>
  <c r="N766" i="3"/>
  <c r="N765" i="3"/>
  <c r="N763" i="3"/>
  <c r="N762" i="3"/>
  <c r="N761" i="3"/>
  <c r="N760" i="3"/>
  <c r="N759" i="3"/>
  <c r="N758" i="3"/>
  <c r="N756" i="3"/>
  <c r="N755" i="3"/>
  <c r="N754" i="3"/>
  <c r="N752" i="3"/>
  <c r="N751" i="3"/>
  <c r="N750" i="3"/>
  <c r="N749" i="3"/>
  <c r="N747" i="3"/>
  <c r="N746" i="3"/>
  <c r="N745" i="3"/>
  <c r="N744" i="3"/>
  <c r="N743" i="3"/>
  <c r="N742" i="3"/>
  <c r="N741" i="3"/>
  <c r="N740" i="3"/>
  <c r="N739" i="3"/>
  <c r="N738" i="3"/>
  <c r="N737" i="3"/>
  <c r="N736" i="3"/>
  <c r="N735" i="3"/>
  <c r="N734" i="3"/>
  <c r="N733" i="3"/>
  <c r="N732" i="3"/>
  <c r="N731" i="3"/>
  <c r="N729" i="3"/>
  <c r="N728" i="3"/>
  <c r="N727" i="3"/>
  <c r="N726" i="3"/>
  <c r="N725" i="3"/>
  <c r="N724" i="3"/>
  <c r="N722" i="3"/>
  <c r="N721" i="3"/>
  <c r="N720" i="3"/>
  <c r="N719" i="3"/>
  <c r="N718" i="3"/>
  <c r="N717" i="3"/>
  <c r="N716" i="3"/>
  <c r="N715" i="3"/>
  <c r="N714" i="3"/>
  <c r="N713" i="3"/>
  <c r="N712" i="3"/>
  <c r="N711" i="3"/>
  <c r="N710" i="3"/>
  <c r="N708" i="3"/>
  <c r="N707" i="3"/>
  <c r="N706" i="3"/>
  <c r="N705" i="3"/>
  <c r="N704" i="3"/>
  <c r="N703" i="3"/>
  <c r="N699" i="3"/>
  <c r="N698" i="3"/>
  <c r="N697" i="3"/>
  <c r="N696" i="3"/>
  <c r="N695" i="3"/>
  <c r="N694" i="3"/>
  <c r="N691" i="3"/>
  <c r="N690" i="3"/>
  <c r="N689" i="3"/>
  <c r="N688" i="3"/>
  <c r="N687" i="3"/>
  <c r="N686" i="3"/>
  <c r="N685" i="3"/>
  <c r="N684" i="3"/>
  <c r="N683" i="3"/>
  <c r="N682" i="3"/>
  <c r="N680" i="3"/>
  <c r="N679" i="3"/>
  <c r="N678" i="3"/>
  <c r="N677" i="3"/>
  <c r="N676" i="3"/>
  <c r="N675" i="3"/>
  <c r="N674" i="3"/>
  <c r="N673" i="3"/>
  <c r="N672" i="3"/>
  <c r="N671" i="3"/>
  <c r="N670" i="3"/>
  <c r="N669" i="3"/>
  <c r="N668" i="3"/>
  <c r="N667" i="3"/>
  <c r="N666" i="3"/>
  <c r="N665" i="3"/>
  <c r="N664" i="3"/>
  <c r="N663" i="3"/>
  <c r="N662" i="3"/>
  <c r="N661" i="3"/>
  <c r="N660" i="3"/>
  <c r="N659" i="3"/>
  <c r="N658" i="3"/>
  <c r="N657" i="3"/>
  <c r="N656" i="3"/>
  <c r="N655" i="3"/>
  <c r="N654" i="3"/>
  <c r="N653" i="3"/>
  <c r="N652" i="3"/>
  <c r="N651" i="3"/>
  <c r="N650" i="3"/>
  <c r="N649" i="3"/>
  <c r="N648" i="3"/>
  <c r="N647" i="3"/>
  <c r="N646" i="3"/>
  <c r="N645" i="3"/>
  <c r="N643" i="3"/>
  <c r="N642" i="3"/>
  <c r="N641" i="3"/>
  <c r="N640" i="3"/>
  <c r="N639" i="3"/>
  <c r="N638" i="3"/>
  <c r="N636" i="3"/>
  <c r="N635" i="3"/>
  <c r="N634" i="3"/>
  <c r="N633" i="3"/>
  <c r="N632" i="3"/>
  <c r="N631" i="3"/>
  <c r="N630" i="3"/>
  <c r="N629" i="3"/>
  <c r="N628" i="3"/>
  <c r="N625" i="3"/>
  <c r="N624" i="3"/>
  <c r="N623" i="3"/>
  <c r="N622" i="3"/>
  <c r="N621" i="3"/>
  <c r="N620" i="3"/>
  <c r="N619" i="3"/>
  <c r="N618" i="3"/>
  <c r="N617" i="3"/>
  <c r="N616" i="3"/>
  <c r="N615" i="3"/>
  <c r="N614" i="3"/>
  <c r="N613" i="3"/>
  <c r="N612" i="3"/>
  <c r="N611" i="3"/>
  <c r="N610" i="3"/>
  <c r="N609" i="3"/>
  <c r="N608" i="3"/>
  <c r="N607" i="3"/>
  <c r="N606" i="3"/>
  <c r="N604" i="3"/>
  <c r="N603" i="3"/>
  <c r="N602" i="3"/>
  <c r="N601" i="3"/>
  <c r="N600" i="3"/>
  <c r="N599" i="3"/>
  <c r="N598" i="3"/>
  <c r="N597" i="3"/>
  <c r="N596" i="3"/>
  <c r="N595" i="3"/>
  <c r="N594" i="3"/>
  <c r="N592" i="3"/>
  <c r="N591" i="3"/>
  <c r="N590" i="3"/>
  <c r="N589" i="3"/>
  <c r="N588" i="3"/>
  <c r="N587" i="3"/>
  <c r="N586" i="3"/>
  <c r="N585" i="3"/>
  <c r="N584" i="3"/>
  <c r="N583" i="3"/>
  <c r="N582" i="3"/>
  <c r="N581" i="3"/>
  <c r="N580" i="3"/>
  <c r="N578" i="3"/>
  <c r="N577" i="3"/>
  <c r="N576" i="3"/>
  <c r="N575" i="3"/>
  <c r="N574" i="3"/>
  <c r="N573" i="3"/>
  <c r="N571" i="3"/>
  <c r="N570" i="3"/>
  <c r="N569" i="3"/>
  <c r="N568" i="3"/>
  <c r="N567" i="3"/>
  <c r="N566" i="3"/>
  <c r="N565" i="3"/>
  <c r="N564" i="3"/>
  <c r="N563" i="3"/>
  <c r="N562" i="3"/>
  <c r="N561" i="3"/>
  <c r="N560" i="3"/>
  <c r="N559" i="3"/>
  <c r="N557" i="3"/>
  <c r="N556" i="3"/>
  <c r="N555" i="3"/>
  <c r="N554" i="3"/>
  <c r="N553" i="3"/>
  <c r="N552" i="3"/>
  <c r="N551" i="3"/>
  <c r="N550" i="3"/>
  <c r="N549" i="3"/>
  <c r="N548" i="3"/>
  <c r="N547" i="3"/>
  <c r="N546" i="3"/>
  <c r="N544" i="3"/>
  <c r="N543" i="3"/>
  <c r="N542" i="3"/>
  <c r="N541" i="3"/>
  <c r="N540" i="3"/>
  <c r="N539" i="3"/>
  <c r="N538" i="3"/>
  <c r="N537" i="3"/>
  <c r="N536" i="3"/>
  <c r="N535" i="3"/>
  <c r="N534" i="3"/>
  <c r="N533" i="3"/>
  <c r="N532" i="3"/>
  <c r="N531" i="3"/>
  <c r="N530" i="3"/>
  <c r="N529" i="3"/>
  <c r="N528" i="3"/>
  <c r="N527" i="3"/>
  <c r="N526" i="3"/>
  <c r="N525" i="3"/>
  <c r="N523" i="3"/>
  <c r="N522" i="3"/>
  <c r="N521" i="3"/>
  <c r="N520" i="3"/>
  <c r="N519" i="3"/>
  <c r="N518" i="3"/>
  <c r="N517" i="3"/>
  <c r="N515" i="3"/>
  <c r="N514" i="3"/>
  <c r="N513" i="3"/>
  <c r="N512" i="3"/>
  <c r="N511" i="3"/>
  <c r="N510" i="3"/>
  <c r="N508" i="3"/>
  <c r="N507" i="3"/>
  <c r="N506" i="3"/>
  <c r="N505" i="3"/>
  <c r="N504" i="3"/>
  <c r="N503" i="3"/>
  <c r="N498" i="3"/>
  <c r="N497" i="3"/>
  <c r="N496" i="3"/>
  <c r="N495" i="3"/>
  <c r="N494" i="3"/>
  <c r="N493" i="3"/>
  <c r="N492" i="3"/>
  <c r="N490" i="3"/>
  <c r="N489" i="3"/>
  <c r="N488" i="3"/>
  <c r="N487" i="3"/>
  <c r="N486" i="3"/>
  <c r="N485" i="3"/>
  <c r="N484" i="3"/>
  <c r="N483" i="3"/>
  <c r="N482" i="3"/>
  <c r="N481" i="3"/>
  <c r="N480" i="3"/>
  <c r="N479" i="3"/>
  <c r="N478" i="3"/>
  <c r="N477" i="3"/>
  <c r="N476" i="3"/>
  <c r="N475" i="3"/>
  <c r="N474" i="3"/>
  <c r="N473" i="3"/>
  <c r="N470" i="3"/>
  <c r="N469" i="3"/>
  <c r="N468" i="3"/>
  <c r="N467" i="3"/>
  <c r="N465" i="3"/>
  <c r="N464" i="3"/>
  <c r="N463" i="3"/>
  <c r="N462" i="3"/>
  <c r="N461" i="3"/>
  <c r="N460" i="3"/>
  <c r="N459" i="3"/>
  <c r="N457" i="3"/>
  <c r="N456" i="3"/>
  <c r="N455" i="3"/>
  <c r="N454" i="3"/>
  <c r="N453" i="3"/>
  <c r="N451" i="3"/>
  <c r="N450" i="3"/>
  <c r="N449" i="3"/>
  <c r="N448" i="3"/>
  <c r="N447" i="3"/>
  <c r="N446" i="3"/>
  <c r="N445" i="3"/>
  <c r="N444" i="3"/>
  <c r="N443" i="3"/>
  <c r="N442" i="3"/>
  <c r="N440" i="3"/>
  <c r="N439" i="3"/>
  <c r="N438" i="3"/>
  <c r="N437" i="3"/>
  <c r="N436" i="3"/>
  <c r="N435" i="3"/>
  <c r="N434" i="3"/>
  <c r="N433" i="3"/>
  <c r="N432" i="3"/>
  <c r="N431" i="3"/>
  <c r="N430" i="3"/>
  <c r="N429" i="3"/>
  <c r="N428" i="3"/>
  <c r="N427" i="3"/>
  <c r="N426" i="3"/>
  <c r="N425" i="3"/>
  <c r="N424" i="3"/>
  <c r="N423" i="3"/>
  <c r="N422" i="3"/>
  <c r="N421" i="3"/>
  <c r="N420" i="3"/>
  <c r="N419" i="3"/>
  <c r="N418" i="3"/>
  <c r="N417" i="3"/>
  <c r="N416" i="3"/>
  <c r="N411" i="3"/>
  <c r="N410" i="3"/>
  <c r="N409" i="3"/>
  <c r="N408" i="3"/>
  <c r="N406" i="3"/>
  <c r="N405" i="3"/>
  <c r="N404" i="3"/>
  <c r="N403" i="3"/>
  <c r="N402" i="3"/>
  <c r="N401" i="3"/>
  <c r="N400" i="3"/>
  <c r="N399" i="3"/>
  <c r="N398" i="3"/>
  <c r="N397" i="3"/>
  <c r="N396" i="3"/>
  <c r="N395" i="3"/>
  <c r="N394" i="3"/>
  <c r="N392" i="3"/>
  <c r="N391" i="3"/>
  <c r="N390" i="3"/>
  <c r="N389" i="3"/>
  <c r="N388" i="3"/>
  <c r="N387" i="3"/>
  <c r="N386" i="3"/>
  <c r="N385" i="3"/>
  <c r="N383" i="3"/>
  <c r="N382" i="3"/>
  <c r="N381" i="3"/>
  <c r="N380" i="3"/>
  <c r="N379" i="3"/>
  <c r="N378" i="3"/>
  <c r="N377" i="3"/>
  <c r="N376" i="3"/>
  <c r="N373" i="3"/>
  <c r="N372" i="3"/>
  <c r="N371" i="3"/>
  <c r="N370" i="3"/>
  <c r="N369" i="3"/>
  <c r="N367" i="3"/>
  <c r="N366" i="3"/>
  <c r="N365" i="3"/>
  <c r="N364" i="3"/>
  <c r="N363" i="3"/>
  <c r="N362" i="3"/>
  <c r="N361" i="3"/>
  <c r="N360" i="3"/>
  <c r="N359" i="3"/>
  <c r="N358" i="3"/>
  <c r="N357" i="3"/>
  <c r="N356" i="3"/>
  <c r="N355" i="3"/>
  <c r="N354" i="3"/>
  <c r="N353" i="3"/>
  <c r="N351" i="3"/>
  <c r="N350" i="3"/>
  <c r="N349" i="3"/>
  <c r="N348" i="3"/>
  <c r="N347" i="3"/>
  <c r="N346" i="3"/>
  <c r="N345" i="3"/>
  <c r="N344" i="3"/>
  <c r="N343" i="3"/>
  <c r="N342" i="3"/>
  <c r="N340" i="3"/>
  <c r="N339" i="3"/>
  <c r="N338" i="3"/>
  <c r="N337" i="3"/>
  <c r="N336" i="3"/>
  <c r="N335" i="3"/>
  <c r="N334" i="3"/>
  <c r="N333" i="3"/>
  <c r="N332" i="3"/>
  <c r="N331"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5" i="3"/>
  <c r="N294" i="3"/>
  <c r="N293" i="3"/>
  <c r="N292" i="3"/>
  <c r="N291" i="3"/>
  <c r="N290" i="3"/>
  <c r="N289" i="3"/>
  <c r="N288" i="3"/>
  <c r="N287" i="3"/>
  <c r="N286" i="3"/>
  <c r="N285" i="3"/>
  <c r="N284" i="3"/>
  <c r="N283" i="3"/>
  <c r="N282" i="3"/>
  <c r="N280" i="3"/>
  <c r="N279" i="3"/>
  <c r="N278" i="3"/>
  <c r="N277" i="3"/>
  <c r="N276" i="3"/>
  <c r="N275" i="3"/>
  <c r="N274" i="3"/>
  <c r="N273" i="3"/>
  <c r="N272" i="3"/>
  <c r="N271" i="3"/>
  <c r="N270" i="3"/>
  <c r="N269" i="3"/>
  <c r="N268" i="3"/>
  <c r="N267" i="3"/>
  <c r="N266" i="3"/>
  <c r="N265" i="3"/>
  <c r="N264" i="3"/>
  <c r="N263" i="3"/>
  <c r="N262" i="3"/>
  <c r="N261" i="3"/>
  <c r="N260" i="3"/>
  <c r="N258" i="3"/>
  <c r="N257" i="3"/>
  <c r="N256" i="3"/>
  <c r="N255" i="3"/>
  <c r="N254" i="3"/>
  <c r="N253" i="3"/>
  <c r="N252" i="3"/>
  <c r="N251" i="3"/>
  <c r="N250" i="3"/>
  <c r="N249" i="3"/>
  <c r="N248" i="3"/>
  <c r="N247" i="3"/>
  <c r="N246" i="3"/>
  <c r="N245" i="3"/>
  <c r="N244" i="3"/>
  <c r="N243" i="3"/>
  <c r="N241" i="3"/>
  <c r="N240" i="3"/>
  <c r="N239" i="3"/>
  <c r="N238" i="3"/>
  <c r="N237" i="3"/>
  <c r="N236" i="3"/>
  <c r="N235" i="3"/>
  <c r="N234" i="3"/>
  <c r="N233" i="3"/>
  <c r="N232" i="3"/>
  <c r="N231" i="3"/>
  <c r="N229" i="3"/>
  <c r="N228" i="3"/>
  <c r="N227" i="3"/>
  <c r="N226" i="3"/>
  <c r="N225" i="3"/>
  <c r="N221" i="3"/>
  <c r="N220" i="3"/>
  <c r="N219" i="3"/>
  <c r="N218" i="3"/>
  <c r="N217" i="3"/>
  <c r="N216" i="3"/>
  <c r="N215" i="3"/>
  <c r="N214" i="3"/>
  <c r="N213" i="3"/>
  <c r="N212" i="3"/>
  <c r="N211" i="3"/>
  <c r="N210" i="3"/>
  <c r="N209" i="3"/>
  <c r="N207" i="3"/>
  <c r="N206" i="3"/>
  <c r="N205" i="3"/>
  <c r="N204" i="3"/>
  <c r="N203" i="3"/>
  <c r="N202" i="3"/>
  <c r="N201" i="3"/>
  <c r="N199" i="3"/>
  <c r="N198" i="3"/>
  <c r="N197" i="3"/>
  <c r="N196" i="3"/>
  <c r="N195" i="3"/>
  <c r="N194" i="3"/>
  <c r="N193" i="3"/>
  <c r="N192" i="3"/>
  <c r="N191" i="3"/>
  <c r="N190" i="3"/>
  <c r="N189" i="3"/>
  <c r="N188" i="3"/>
  <c r="N187" i="3"/>
  <c r="N186" i="3"/>
  <c r="N185" i="3"/>
  <c r="N184" i="3"/>
  <c r="N183" i="3"/>
  <c r="N180" i="3"/>
  <c r="N179" i="3"/>
  <c r="N178" i="3"/>
  <c r="N177" i="3"/>
  <c r="N176" i="3"/>
  <c r="N175" i="3"/>
  <c r="N174" i="3"/>
  <c r="N173" i="3"/>
  <c r="N172" i="3"/>
  <c r="N170" i="3"/>
  <c r="N169" i="3"/>
  <c r="N168" i="3"/>
  <c r="N167" i="3"/>
  <c r="N166" i="3"/>
  <c r="N165" i="3"/>
  <c r="N163" i="3"/>
  <c r="N162" i="3"/>
  <c r="N161" i="3"/>
  <c r="N160" i="3"/>
  <c r="N159" i="3"/>
  <c r="N158" i="3"/>
  <c r="N157" i="3"/>
  <c r="N156" i="3"/>
  <c r="N155" i="3"/>
  <c r="N154" i="3"/>
  <c r="N153" i="3"/>
  <c r="N152" i="3"/>
  <c r="N151" i="3"/>
  <c r="N150" i="3"/>
  <c r="N149" i="3"/>
  <c r="N148" i="3"/>
  <c r="N147" i="3"/>
  <c r="N145" i="3"/>
  <c r="N144" i="3"/>
  <c r="N143" i="3"/>
  <c r="N142" i="3"/>
  <c r="N141" i="3"/>
  <c r="N140" i="3"/>
  <c r="N139" i="3"/>
  <c r="N138" i="3"/>
  <c r="N137" i="3"/>
  <c r="N136" i="3"/>
  <c r="N134" i="3"/>
  <c r="N133" i="3"/>
  <c r="N132" i="3"/>
  <c r="N131" i="3"/>
  <c r="N130" i="3"/>
  <c r="N129" i="3"/>
  <c r="N128" i="3"/>
  <c r="N127" i="3"/>
  <c r="N126" i="3"/>
  <c r="N125" i="3"/>
  <c r="N124" i="3"/>
  <c r="N123" i="3"/>
  <c r="N122" i="3"/>
  <c r="N121" i="3"/>
  <c r="N120" i="3"/>
  <c r="N119" i="3"/>
  <c r="N118" i="3"/>
  <c r="N116" i="3"/>
  <c r="N115" i="3"/>
  <c r="N114" i="3"/>
  <c r="N113" i="3"/>
  <c r="N112" i="3"/>
  <c r="N111" i="3"/>
  <c r="N110" i="3"/>
  <c r="N109" i="3"/>
  <c r="N108" i="3"/>
  <c r="N107" i="3"/>
  <c r="N106"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M4020" i="3" l="1"/>
  <c r="N4026" i="3"/>
  <c r="N4020" i="3" s="1"/>
  <c r="N4018" i="3" s="1"/>
  <c r="M44" i="4" l="1"/>
  <c r="M4018" i="3"/>
  <c r="M43" i="4" s="1"/>
  <c r="N4017" i="3"/>
  <c r="M4017" i="3" l="1"/>
  <c r="M42" i="4"/>
  <c r="E4030" i="3" l="1"/>
  <c r="M3987" i="3"/>
  <c r="M3986" i="3" s="1"/>
  <c r="M3960" i="3" s="1"/>
  <c r="M3790" i="3" s="1"/>
  <c r="M3764" i="3" s="1"/>
  <c r="M3668" i="3" s="1"/>
  <c r="M3595" i="3" s="1"/>
  <c r="M3452" i="3" s="1"/>
  <c r="M3409" i="3" s="1"/>
  <c r="M3408" i="3" s="1"/>
  <c r="M3407" i="3" s="1"/>
  <c r="M3398" i="3" s="1"/>
  <c r="M3397" i="3" s="1"/>
  <c r="M3392" i="3" s="1"/>
  <c r="M3391" i="3" s="1"/>
  <c r="M3376" i="3" s="1"/>
  <c r="M3358" i="3" s="1"/>
  <c r="M3355" i="3" s="1"/>
  <c r="M3344" i="3" s="1"/>
  <c r="M3331" i="3" s="1"/>
  <c r="M3318" i="3" s="1"/>
  <c r="M3316" i="3" s="1"/>
  <c r="M3315" i="3" s="1"/>
  <c r="M3310" i="3" s="1"/>
  <c r="M3302" i="3" s="1"/>
  <c r="M3299" i="3" s="1"/>
  <c r="M3296" i="3" s="1"/>
  <c r="M3290" i="3" s="1"/>
  <c r="M3288" i="3" s="1"/>
  <c r="M3287" i="3" s="1"/>
  <c r="M3270" i="3" s="1"/>
  <c r="M3263" i="3" s="1"/>
  <c r="M3232" i="3" s="1"/>
  <c r="M3230" i="3" s="1"/>
  <c r="M3229" i="3" s="1"/>
  <c r="M3216" i="3" s="1"/>
  <c r="M3204" i="3" s="1"/>
  <c r="M3202" i="3" s="1"/>
  <c r="M3201" i="3" s="1"/>
  <c r="M3198" i="3" s="1"/>
  <c r="M3194" i="3" s="1"/>
  <c r="M3192" i="3" s="1"/>
  <c r="M3160" i="3" s="1"/>
  <c r="M3133" i="3" s="1"/>
  <c r="M3102" i="3" s="1"/>
  <c r="M3085" i="3" s="1"/>
  <c r="M3060" i="3" s="1"/>
  <c r="M3035" i="3" s="1"/>
  <c r="M3010" i="3" s="1"/>
  <c r="M2989" i="3" s="1"/>
  <c r="M2987" i="3" s="1"/>
  <c r="M2986" i="3" s="1"/>
  <c r="M2975" i="3" s="1"/>
  <c r="M2873" i="3" s="1"/>
  <c r="M2841" i="3" s="1"/>
  <c r="M2840" i="3" s="1"/>
  <c r="M2839" i="3" s="1"/>
  <c r="M2834" i="3" s="1"/>
  <c r="M2818" i="3" s="1"/>
  <c r="M2795" i="3" s="1"/>
  <c r="M2780" i="3" s="1"/>
  <c r="M2774" i="3" s="1"/>
  <c r="M2747" i="3" s="1"/>
  <c r="M2730" i="3" s="1"/>
  <c r="M2711" i="3" s="1"/>
  <c r="M2695" i="3" s="1"/>
  <c r="M2681" i="3" s="1"/>
  <c r="M2674" i="3" s="1"/>
  <c r="M2665" i="3" s="1"/>
  <c r="M2655" i="3" s="1"/>
  <c r="M2642" i="3" s="1"/>
  <c r="M2641" i="3" s="1"/>
  <c r="M2621" i="3" s="1"/>
  <c r="M2613" i="3" s="1"/>
  <c r="M2586" i="3" s="1"/>
  <c r="M2561" i="3" s="1"/>
  <c r="M2542" i="3" s="1"/>
  <c r="M2523" i="3" s="1"/>
  <c r="M2522" i="3" s="1"/>
  <c r="M2521" i="3" s="1"/>
  <c r="M2516" i="3" s="1"/>
  <c r="M2503" i="3" s="1"/>
  <c r="M2491" i="3" s="1"/>
  <c r="M2482" i="3" s="1"/>
  <c r="M2477" i="3" s="1"/>
  <c r="M2476" i="3" s="1"/>
  <c r="M2470" i="3" s="1"/>
  <c r="M2465" i="3" s="1"/>
  <c r="M2449" i="3" s="1"/>
  <c r="M2444" i="3" s="1"/>
  <c r="M2427" i="3" s="1"/>
  <c r="M2422" i="3" s="1"/>
  <c r="N3987" i="3"/>
  <c r="N3986" i="3" s="1"/>
  <c r="N3960" i="3" s="1"/>
  <c r="N3790" i="3" s="1"/>
  <c r="N3764" i="3" s="1"/>
  <c r="N3668" i="3" s="1"/>
  <c r="N3595" i="3" s="1"/>
  <c r="N3452" i="3" s="1"/>
  <c r="N3409" i="3" s="1"/>
  <c r="N3408" i="3" s="1"/>
  <c r="N3407" i="3" s="1"/>
  <c r="N3398" i="3" s="1"/>
  <c r="N3397" i="3" s="1"/>
  <c r="N3392" i="3" s="1"/>
  <c r="N3391" i="3" s="1"/>
  <c r="N3376" i="3" s="1"/>
  <c r="N3358" i="3" s="1"/>
  <c r="N3355" i="3" s="1"/>
  <c r="N3344" i="3" s="1"/>
  <c r="N3331" i="3" s="1"/>
  <c r="N3318" i="3" s="1"/>
  <c r="N3316" i="3" s="1"/>
  <c r="N3315" i="3" s="1"/>
  <c r="N3310" i="3" s="1"/>
  <c r="N3302" i="3" s="1"/>
  <c r="N3299" i="3" s="1"/>
  <c r="N3296" i="3" s="1"/>
  <c r="N3290" i="3" s="1"/>
  <c r="N3288" i="3" s="1"/>
  <c r="N3287" i="3" s="1"/>
  <c r="N3270" i="3" s="1"/>
  <c r="N3263" i="3" s="1"/>
  <c r="N3232" i="3" s="1"/>
  <c r="N3230" i="3" s="1"/>
  <c r="N3229" i="3" s="1"/>
  <c r="N3216" i="3" s="1"/>
  <c r="N3204" i="3" s="1"/>
  <c r="N3202" i="3" s="1"/>
  <c r="N3201" i="3" s="1"/>
  <c r="N3198" i="3" s="1"/>
  <c r="N3194" i="3" s="1"/>
  <c r="N3192" i="3" s="1"/>
  <c r="N3160" i="3" s="1"/>
  <c r="N3133" i="3" s="1"/>
  <c r="N3102" i="3" s="1"/>
  <c r="N3085" i="3" s="1"/>
  <c r="N3060" i="3" s="1"/>
  <c r="N3035" i="3" s="1"/>
  <c r="N3010" i="3" s="1"/>
  <c r="N2989" i="3" s="1"/>
  <c r="N2987" i="3" s="1"/>
  <c r="N2986" i="3" s="1"/>
  <c r="N2975" i="3" s="1"/>
  <c r="N2873" i="3" s="1"/>
  <c r="N2841" i="3" s="1"/>
  <c r="N2840" i="3" s="1"/>
  <c r="N2839" i="3" s="1"/>
  <c r="N2834" i="3" s="1"/>
  <c r="N2818" i="3" s="1"/>
  <c r="N2795" i="3" s="1"/>
  <c r="N2780" i="3" s="1"/>
  <c r="N2774" i="3" s="1"/>
  <c r="N2747" i="3" s="1"/>
  <c r="N2730" i="3" s="1"/>
  <c r="N2711" i="3" s="1"/>
  <c r="N2695" i="3" s="1"/>
  <c r="N2681" i="3" s="1"/>
  <c r="N2674" i="3" s="1"/>
  <c r="N2665" i="3" s="1"/>
  <c r="N2655" i="3" s="1"/>
  <c r="N2642" i="3" s="1"/>
  <c r="N2641" i="3" s="1"/>
  <c r="N2621" i="3" s="1"/>
  <c r="N2613" i="3" s="1"/>
  <c r="N2586" i="3" s="1"/>
  <c r="N2561" i="3" s="1"/>
  <c r="N2542" i="3" s="1"/>
  <c r="N2523" i="3" s="1"/>
  <c r="N2522" i="3" s="1"/>
  <c r="N2521" i="3" s="1"/>
  <c r="N2516" i="3" s="1"/>
  <c r="N2503" i="3" s="1"/>
  <c r="N2491" i="3" s="1"/>
  <c r="N2482" i="3" s="1"/>
  <c r="N2477" i="3" s="1"/>
  <c r="N2476" i="3" s="1"/>
  <c r="N2470" i="3" s="1"/>
  <c r="N2465" i="3" s="1"/>
  <c r="N2449" i="3" s="1"/>
  <c r="N2444" i="3" s="1"/>
  <c r="N2427" i="3" s="1"/>
  <c r="N2422" i="3" s="1"/>
  <c r="N2417" i="3" s="1"/>
  <c r="N2410" i="3" s="1"/>
  <c r="N2408" i="3" s="1"/>
  <c r="N2407" i="3" s="1"/>
  <c r="N2396" i="3" s="1"/>
  <c r="N2381" i="3" s="1"/>
  <c r="N2378" i="3" s="1"/>
  <c r="N2377" i="3" s="1"/>
  <c r="N2372" i="3" s="1"/>
  <c r="N2360" i="3" s="1"/>
  <c r="N2358" i="3" s="1"/>
  <c r="N2357" i="3" s="1"/>
  <c r="N2354" i="3" s="1"/>
  <c r="N2350" i="3" s="1"/>
  <c r="N2346" i="3" s="1"/>
  <c r="N2339" i="3" s="1"/>
  <c r="N2335" i="3" s="1"/>
  <c r="N2334" i="3" s="1"/>
  <c r="N2332" i="3" s="1"/>
  <c r="N2327" i="3" s="1"/>
  <c r="N2321" i="3" s="1"/>
  <c r="N2316" i="3" s="1"/>
  <c r="N2315" i="3" s="1"/>
  <c r="N2313" i="3" s="1"/>
  <c r="N2307" i="3" s="1"/>
  <c r="N2302" i="3" s="1"/>
  <c r="N2288" i="3" s="1"/>
  <c r="N2281" i="3" s="1"/>
  <c r="N2274" i="3" s="1"/>
  <c r="N2260" i="3" s="1"/>
  <c r="N2254" i="3" s="1"/>
  <c r="N2253" i="3" s="1"/>
  <c r="N2223" i="3" s="1"/>
  <c r="N2191" i="3" s="1"/>
  <c r="N2167" i="3" s="1"/>
  <c r="N2162" i="3" s="1"/>
  <c r="N2161" i="3" s="1"/>
  <c r="N2159" i="3" s="1"/>
  <c r="N2139" i="3" s="1"/>
  <c r="N2122" i="3" s="1"/>
  <c r="N2117" i="3" s="1"/>
  <c r="N2116" i="3" s="1"/>
  <c r="N2096" i="3" s="1"/>
  <c r="N2071" i="3" s="1"/>
  <c r="N2070" i="3" s="1"/>
  <c r="N2069" i="3" s="1"/>
  <c r="N2058" i="3" s="1"/>
  <c r="N2032" i="3" s="1"/>
  <c r="N2021" i="3" s="1"/>
  <c r="N1996" i="3" s="1"/>
  <c r="N1982" i="3" s="1"/>
  <c r="N1979" i="3" s="1"/>
  <c r="N1971" i="3" s="1"/>
  <c r="N1970" i="3" s="1"/>
  <c r="N1934" i="3" s="1"/>
  <c r="N1896" i="3" s="1"/>
  <c r="N1891" i="3" s="1"/>
  <c r="N1881" i="3" s="1"/>
  <c r="N1869" i="3" s="1"/>
  <c r="N1839" i="3" s="1"/>
  <c r="N1831" i="3" s="1"/>
  <c r="N1830" i="3" s="1"/>
  <c r="N1824" i="3" s="1"/>
  <c r="N1817" i="3" s="1"/>
  <c r="N1811" i="3" s="1"/>
  <c r="N1805" i="3" s="1"/>
  <c r="N1800" i="3" s="1"/>
  <c r="N1793" i="3" s="1"/>
  <c r="N1786" i="3" s="1"/>
  <c r="N1781" i="3" s="1"/>
  <c r="N1771" i="3" s="1"/>
  <c r="N1764" i="3" s="1"/>
  <c r="N1761" i="3" s="1"/>
  <c r="N1750" i="3" s="1"/>
  <c r="N1748" i="3" s="1"/>
  <c r="N1738" i="3" s="1"/>
  <c r="N1737" i="3" s="1"/>
  <c r="N1698" i="3" s="1"/>
  <c r="N1655" i="3" s="1"/>
  <c r="N1630" i="3" s="1"/>
  <c r="N1578" i="3" s="1"/>
  <c r="N1551" i="3" s="1"/>
  <c r="N1544" i="3" s="1"/>
  <c r="N1525" i="3" s="1"/>
  <c r="N1514" i="3" s="1"/>
  <c r="N1500" i="3" s="1"/>
  <c r="N1490" i="3" s="1"/>
  <c r="N1484" i="3" s="1"/>
  <c r="N1474" i="3" s="1"/>
  <c r="N1461" i="3" s="1"/>
  <c r="N1457" i="3" s="1"/>
  <c r="N1456" i="3" s="1"/>
  <c r="N1433" i="3" s="1"/>
  <c r="N1425" i="3" s="1"/>
  <c r="N1418" i="3" s="1"/>
  <c r="N1411" i="3" s="1"/>
  <c r="N1410" i="3" s="1"/>
  <c r="N1409" i="3" s="1"/>
  <c r="N1391" i="3" s="1"/>
  <c r="N1335" i="3" s="1"/>
  <c r="N1294" i="3" s="1"/>
  <c r="N1260" i="3" s="1"/>
  <c r="N1207" i="3" s="1"/>
  <c r="N1180" i="3" s="1"/>
  <c r="N1086" i="3" s="1"/>
  <c r="N1085" i="3" s="1"/>
  <c r="N1084" i="3" s="1"/>
  <c r="N1083" i="3" s="1"/>
  <c r="N1064" i="3" s="1"/>
  <c r="N1029" i="3" s="1"/>
  <c r="N1028" i="3" s="1"/>
  <c r="N961" i="3" s="1"/>
  <c r="N933" i="3" s="1"/>
  <c r="N932" i="3" s="1"/>
  <c r="N931" i="3" s="1"/>
  <c r="N928" i="3" s="1"/>
  <c r="N923" i="3" s="1"/>
  <c r="N922" i="3" s="1"/>
  <c r="N917" i="3" s="1"/>
  <c r="N895" i="3" s="1"/>
  <c r="N880" i="3" s="1"/>
  <c r="N874" i="3" s="1"/>
  <c r="N848" i="3" s="1"/>
  <c r="N812" i="3" s="1"/>
  <c r="N799" i="3" s="1"/>
  <c r="N798" i="3" s="1"/>
  <c r="N797" i="3" s="1"/>
  <c r="N796" i="3" s="1"/>
  <c r="N792" i="3" s="1"/>
  <c r="N787" i="3" s="1"/>
  <c r="N782" i="3" s="1"/>
  <c r="N774" i="3" s="1"/>
  <c r="N772" i="3" s="1"/>
  <c r="N771" i="3" s="1"/>
  <c r="N764" i="3" s="1"/>
  <c r="N757" i="3" s="1"/>
  <c r="N753" i="3" s="1"/>
  <c r="N748" i="3" s="1"/>
  <c r="N730" i="3" s="1"/>
  <c r="N723" i="3" s="1"/>
  <c r="N709" i="3" s="1"/>
  <c r="N702" i="3" s="1"/>
  <c r="N701" i="3" s="1"/>
  <c r="N700" i="3" s="1"/>
  <c r="N693" i="3" s="1"/>
  <c r="N692" i="3" s="1"/>
  <c r="N681" i="3" s="1"/>
  <c r="N644" i="3" s="1"/>
  <c r="N637" i="3" s="1"/>
  <c r="N627" i="3" s="1"/>
  <c r="N626" i="3" s="1"/>
  <c r="N605" i="3" s="1"/>
  <c r="N593" i="3" s="1"/>
  <c r="N579" i="3" s="1"/>
  <c r="N572" i="3" s="1"/>
  <c r="N558" i="3" s="1"/>
  <c r="N545" i="3" s="1"/>
  <c r="N524" i="3" s="1"/>
  <c r="N516" i="3" s="1"/>
  <c r="N509" i="3" s="1"/>
  <c r="N502" i="3" s="1"/>
  <c r="N501" i="3" s="1"/>
  <c r="N500" i="3" s="1"/>
  <c r="N499" i="3" s="1"/>
  <c r="N491" i="3" s="1"/>
  <c r="N472" i="3" s="1"/>
  <c r="N471" i="3" s="1"/>
  <c r="N466" i="3" s="1"/>
  <c r="N458" i="3" s="1"/>
  <c r="N452" i="3" s="1"/>
  <c r="N441" i="3" s="1"/>
  <c r="N415" i="3" s="1"/>
  <c r="N414" i="3" s="1"/>
  <c r="N413" i="3" s="1"/>
  <c r="N412" i="3" s="1"/>
  <c r="N407" i="3" s="1"/>
  <c r="N393" i="3" s="1"/>
  <c r="N384" i="3" s="1"/>
  <c r="N375" i="3" s="1"/>
  <c r="N374" i="3" s="1"/>
  <c r="N368" i="3" s="1"/>
  <c r="N352" i="3" s="1"/>
  <c r="N341" i="3" s="1"/>
  <c r="N330" i="3" s="1"/>
  <c r="N296" i="3" s="1"/>
  <c r="N281" i="3" s="1"/>
  <c r="N259" i="3" s="1"/>
  <c r="N242" i="3" s="1"/>
  <c r="N230" i="3" s="1"/>
  <c r="N224" i="3" s="1"/>
  <c r="N223" i="3" s="1"/>
  <c r="N222" i="3" s="1"/>
  <c r="N208" i="3" s="1"/>
  <c r="N200" i="3" s="1"/>
  <c r="N182" i="3" s="1"/>
  <c r="N181" i="3" s="1"/>
  <c r="N171" i="3" s="1"/>
  <c r="N164" i="3" s="1"/>
  <c r="N146" i="3" s="1"/>
  <c r="N135" i="3" s="1"/>
  <c r="N117" i="3" s="1"/>
  <c r="N105" i="3" s="1"/>
  <c r="N71" i="3" s="1"/>
  <c r="N70" i="3" s="1"/>
  <c r="N69" i="3" s="1"/>
  <c r="N68" i="3" s="1"/>
  <c r="N67" i="3" s="1"/>
  <c r="M36" i="4" l="1"/>
  <c r="M34" i="4"/>
  <c r="M39" i="4"/>
  <c r="M35" i="4"/>
  <c r="M37" i="4"/>
  <c r="M38" i="4"/>
  <c r="M4030" i="3"/>
  <c r="M4029" i="3" s="1"/>
  <c r="N4030" i="3"/>
  <c r="N4029" i="3" s="1"/>
  <c r="N4016" i="3" s="1"/>
  <c r="M2417" i="3"/>
  <c r="M2410" i="3" s="1"/>
  <c r="M2408" i="3" s="1"/>
  <c r="M2407" i="3" s="1"/>
  <c r="M2396" i="3" s="1"/>
  <c r="M2381" i="3" s="1"/>
  <c r="M2378" i="3" s="1"/>
  <c r="M2377" i="3" s="1"/>
  <c r="M2372" i="3" s="1"/>
  <c r="M2360" i="3" s="1"/>
  <c r="M2358" i="3" s="1"/>
  <c r="M2357" i="3" s="1"/>
  <c r="M2354" i="3" s="1"/>
  <c r="M2350" i="3" s="1"/>
  <c r="M2346" i="3" s="1"/>
  <c r="M2339" i="3" s="1"/>
  <c r="M2335" i="3" s="1"/>
  <c r="M2334" i="3" s="1"/>
  <c r="M2332" i="3" s="1"/>
  <c r="M2327" i="3" s="1"/>
  <c r="M2321" i="3" s="1"/>
  <c r="M2316" i="3" s="1"/>
  <c r="M2315" i="3" s="1"/>
  <c r="M2313" i="3" s="1"/>
  <c r="M2307" i="3" s="1"/>
  <c r="M2302" i="3" s="1"/>
  <c r="M2288" i="3" s="1"/>
  <c r="M2281" i="3" s="1"/>
  <c r="M2274" i="3" s="1"/>
  <c r="M2260" i="3" s="1"/>
  <c r="M2254" i="3" s="1"/>
  <c r="M2253" i="3" s="1"/>
  <c r="M2223" i="3" s="1"/>
  <c r="M2191" i="3" s="1"/>
  <c r="M2167" i="3" s="1"/>
  <c r="M2162" i="3" s="1"/>
  <c r="M2161" i="3" s="1"/>
  <c r="M2159" i="3" s="1"/>
  <c r="M2139" i="3" s="1"/>
  <c r="M2122" i="3" s="1"/>
  <c r="M2117" i="3" s="1"/>
  <c r="M2116" i="3" s="1"/>
  <c r="M2096" i="3" s="1"/>
  <c r="M2071" i="3" s="1"/>
  <c r="M2070" i="3" s="1"/>
  <c r="M46" i="4" l="1"/>
  <c r="M4016" i="3"/>
  <c r="M41" i="4" s="1"/>
  <c r="M2069" i="3"/>
  <c r="M33" i="4"/>
  <c r="M627" i="3"/>
  <c r="M2058" i="3" l="1"/>
  <c r="M2032" i="3" s="1"/>
  <c r="M2021" i="3" s="1"/>
  <c r="M1996" i="3" s="1"/>
  <c r="M1982" i="3" s="1"/>
  <c r="M1979" i="3" s="1"/>
  <c r="M1971" i="3" s="1"/>
  <c r="M1970" i="3" s="1"/>
  <c r="M1934" i="3" s="1"/>
  <c r="M1896" i="3" s="1"/>
  <c r="M1891" i="3" s="1"/>
  <c r="M1881" i="3" s="1"/>
  <c r="M1869" i="3" s="1"/>
  <c r="M1839" i="3" s="1"/>
  <c r="M1831" i="3" s="1"/>
  <c r="M1830" i="3" s="1"/>
  <c r="M1824" i="3" s="1"/>
  <c r="M1817" i="3" s="1"/>
  <c r="M1811" i="3" s="1"/>
  <c r="M1805" i="3" s="1"/>
  <c r="M1800" i="3" s="1"/>
  <c r="M1793" i="3" s="1"/>
  <c r="M1786" i="3" s="1"/>
  <c r="M1781" i="3" s="1"/>
  <c r="M1771" i="3" s="1"/>
  <c r="M1764" i="3" s="1"/>
  <c r="M1761" i="3" s="1"/>
  <c r="M1750" i="3" s="1"/>
  <c r="M1748" i="3" s="1"/>
  <c r="M1738" i="3" s="1"/>
  <c r="M1737" i="3" s="1"/>
  <c r="M1698" i="3" s="1"/>
  <c r="M1655" i="3" s="1"/>
  <c r="M1630" i="3" s="1"/>
  <c r="M1578" i="3" s="1"/>
  <c r="M1551" i="3" s="1"/>
  <c r="M1544" i="3" s="1"/>
  <c r="M1525" i="3" s="1"/>
  <c r="M1514" i="3" s="1"/>
  <c r="M1500" i="3" s="1"/>
  <c r="M1490" i="3" s="1"/>
  <c r="M1484" i="3" s="1"/>
  <c r="M1474" i="3" s="1"/>
  <c r="M1461" i="3" s="1"/>
  <c r="M1457" i="3" s="1"/>
  <c r="M1456" i="3" s="1"/>
  <c r="M1433" i="3" s="1"/>
  <c r="M1425" i="3" s="1"/>
  <c r="M1418" i="3" s="1"/>
  <c r="M1411" i="3" s="1"/>
  <c r="M1410" i="3" s="1"/>
  <c r="M1409" i="3" s="1"/>
  <c r="M32" i="4"/>
  <c r="M579" i="3"/>
  <c r="M1391" i="3" l="1"/>
  <c r="M1335" i="3" s="1"/>
  <c r="M1294" i="3" s="1"/>
  <c r="M1260" i="3" s="1"/>
  <c r="M1207" i="3" s="1"/>
  <c r="M1180" i="3" s="1"/>
  <c r="M1086" i="3" s="1"/>
  <c r="M1085" i="3" s="1"/>
  <c r="M31" i="4"/>
  <c r="M572" i="3"/>
  <c r="M1084" i="3" l="1"/>
  <c r="M30" i="4"/>
  <c r="M558" i="3"/>
  <c r="M1083" i="3" l="1"/>
  <c r="M29" i="4"/>
  <c r="M545" i="3"/>
  <c r="M524" i="3" s="1"/>
  <c r="M516" i="3" s="1"/>
  <c r="M509" i="3" s="1"/>
  <c r="M502" i="3" s="1"/>
  <c r="M501" i="3" s="1"/>
  <c r="M1064" i="3" l="1"/>
  <c r="M1029" i="3" s="1"/>
  <c r="M1028" i="3" s="1"/>
  <c r="M961" i="3" s="1"/>
  <c r="M933" i="3" s="1"/>
  <c r="M932" i="3" s="1"/>
  <c r="M931" i="3" s="1"/>
  <c r="M28" i="4"/>
  <c r="M928" i="3" l="1"/>
  <c r="M923" i="3" s="1"/>
  <c r="M922" i="3" s="1"/>
  <c r="M917" i="3" s="1"/>
  <c r="M895" i="3" s="1"/>
  <c r="M880" i="3" s="1"/>
  <c r="M874" i="3" s="1"/>
  <c r="M848" i="3" s="1"/>
  <c r="M812" i="3" s="1"/>
  <c r="M799" i="3" s="1"/>
  <c r="M798" i="3" s="1"/>
  <c r="M797" i="3" s="1"/>
  <c r="M27" i="4"/>
  <c r="M796" i="3" l="1"/>
  <c r="M26" i="4"/>
  <c r="M792" i="3" l="1"/>
  <c r="M787" i="3" s="1"/>
  <c r="M782" i="3" s="1"/>
  <c r="M774" i="3" s="1"/>
  <c r="M772" i="3" s="1"/>
  <c r="M771" i="3" s="1"/>
  <c r="M764" i="3" s="1"/>
  <c r="M757" i="3" s="1"/>
  <c r="M753" i="3" s="1"/>
  <c r="M748" i="3" s="1"/>
  <c r="M730" i="3" s="1"/>
  <c r="M723" i="3" s="1"/>
  <c r="M709" i="3" s="1"/>
  <c r="M702" i="3" s="1"/>
  <c r="M701" i="3" s="1"/>
  <c r="M25" i="4"/>
  <c r="M700" i="3" l="1"/>
  <c r="M24" i="4"/>
  <c r="M693" i="3" l="1"/>
  <c r="M692" i="3" s="1"/>
  <c r="M23" i="4"/>
  <c r="M681" i="3" l="1"/>
  <c r="M644" i="3" s="1"/>
  <c r="M637" i="3" s="1"/>
  <c r="M626" i="3" s="1"/>
  <c r="M605" i="3" s="1"/>
  <c r="M593" i="3" s="1"/>
  <c r="M500" i="3" s="1"/>
  <c r="M499" i="3" s="1"/>
  <c r="M22" i="4"/>
  <c r="M491" i="3" l="1"/>
  <c r="M472" i="3" s="1"/>
  <c r="M471" i="3" s="1"/>
  <c r="M466" i="3" s="1"/>
  <c r="M458" i="3" s="1"/>
  <c r="M452" i="3" s="1"/>
  <c r="M441" i="3" s="1"/>
  <c r="M415" i="3" s="1"/>
  <c r="M414" i="3" s="1"/>
  <c r="M413" i="3" s="1"/>
  <c r="M21" i="4"/>
  <c r="M412" i="3" l="1"/>
  <c r="M20" i="4"/>
  <c r="M407" i="3" l="1"/>
  <c r="M393" i="3" s="1"/>
  <c r="M384" i="3" s="1"/>
  <c r="M375" i="3" s="1"/>
  <c r="M374" i="3" s="1"/>
  <c r="M368" i="3" s="1"/>
  <c r="M352" i="3" s="1"/>
  <c r="M341" i="3" s="1"/>
  <c r="M330" i="3" s="1"/>
  <c r="M296" i="3" s="1"/>
  <c r="M281" i="3" s="1"/>
  <c r="M259" i="3" s="1"/>
  <c r="M242" i="3" s="1"/>
  <c r="M230" i="3" s="1"/>
  <c r="M224" i="3" s="1"/>
  <c r="M223" i="3" s="1"/>
  <c r="M222" i="3" s="1"/>
  <c r="M19" i="4"/>
  <c r="M208" i="3" l="1"/>
  <c r="M200" i="3" s="1"/>
  <c r="M182" i="3" s="1"/>
  <c r="M181" i="3" s="1"/>
  <c r="M171" i="3" s="1"/>
  <c r="M164" i="3" s="1"/>
  <c r="M146" i="3" s="1"/>
  <c r="M135" i="3" s="1"/>
  <c r="M117" i="3" s="1"/>
  <c r="M105" i="3" s="1"/>
  <c r="M71" i="3" s="1"/>
  <c r="M70" i="3" s="1"/>
  <c r="M69" i="3" s="1"/>
  <c r="M18" i="4"/>
  <c r="M68" i="3" l="1"/>
  <c r="M17" i="4"/>
  <c r="M67" i="3" l="1"/>
  <c r="M16" i="4"/>
  <c r="E4015" i="3" l="1"/>
  <c r="M15" i="4"/>
  <c r="N4015" i="3" l="1"/>
  <c r="N4014" i="3" s="1"/>
  <c r="N66" i="3" s="1"/>
  <c r="N13" i="3" s="1"/>
  <c r="N12" i="3" s="1"/>
  <c r="M4015" i="3"/>
  <c r="M4014" i="3" s="1"/>
  <c r="M40" i="4" l="1"/>
  <c r="M66" i="3"/>
  <c r="M13" i="3" l="1"/>
  <c r="M14" i="4"/>
  <c r="M13" i="4" l="1"/>
  <c r="M12" i="3"/>
  <c r="M12" i="4" s="1"/>
</calcChain>
</file>

<file path=xl/sharedStrings.xml><?xml version="1.0" encoding="utf-8"?>
<sst xmlns="http://schemas.openxmlformats.org/spreadsheetml/2006/main" count="14283" uniqueCount="7328">
  <si>
    <t>Projekt:</t>
  </si>
  <si>
    <t>Datum:</t>
  </si>
  <si>
    <t>Cena</t>
  </si>
  <si>
    <t>Globina rekapitulacije:</t>
  </si>
  <si>
    <t>OŠ S.J. CENTER</t>
  </si>
  <si>
    <t>11.2.2019</t>
  </si>
  <si>
    <t>Dozidava in rekonstrukcija objekta »VRTEC IN OŠ SIMON JENKO – PŠ CENTER</t>
  </si>
  <si>
    <t>Dokument:</t>
  </si>
  <si>
    <t>Uporabnik:</t>
  </si>
  <si>
    <t>Valuta / Currency:</t>
  </si>
  <si>
    <t>EUR</t>
  </si>
  <si>
    <t>Grega Bajželj</t>
  </si>
  <si>
    <t>WBS</t>
  </si>
  <si>
    <t>Oznaka</t>
  </si>
  <si>
    <t>Opis</t>
  </si>
  <si>
    <t>EM</t>
  </si>
  <si>
    <t>Količina</t>
  </si>
  <si>
    <t>DDV</t>
  </si>
  <si>
    <t>LastDDV</t>
  </si>
  <si>
    <t>Cena / EM</t>
  </si>
  <si>
    <t>IDNivo</t>
  </si>
  <si>
    <t>IDNivoPrej</t>
  </si>
  <si>
    <t>IDNivoTip</t>
  </si>
  <si>
    <t>Globina</t>
  </si>
  <si>
    <t>Znesek</t>
  </si>
  <si>
    <t>ZnesekBrut</t>
  </si>
  <si>
    <t>Opomba</t>
  </si>
  <si>
    <t>OrgOpis</t>
  </si>
  <si>
    <t>IDTipPost</t>
  </si>
  <si>
    <t>IDS_Jez_2</t>
  </si>
  <si>
    <t>1</t>
  </si>
  <si>
    <t>0.</t>
  </si>
  <si>
    <t>SPLOŠNI POGOJI</t>
  </si>
  <si>
    <t>1.1</t>
  </si>
  <si>
    <t>Pri pripravi ponudbe je potrebno upoštevati spodnje točke 1 - 50 splošnih zahtev za izdelavo ponudbe ter dodatne splošne pogoje za elektro in strojna del (zavedena spodaj), ki se ne zaračunavajo posebej in morajo biti upoštevane (so vključene) v ponudbenih cenah postavk iz popisa del!</t>
  </si>
  <si>
    <t>op</t>
  </si>
  <si>
    <t>1.2</t>
  </si>
  <si>
    <t>V kolikor je katerakoli od spodaj navedenih del navedena tudi v popisih, veljajo spodnje splošne zahteve za izdelavo ponudbe!</t>
  </si>
  <si>
    <t>1.3</t>
  </si>
  <si>
    <t>01</t>
  </si>
  <si>
    <t>Organizacija in oprema gradbišča.</t>
  </si>
  <si>
    <t>1.4</t>
  </si>
  <si>
    <t>02</t>
  </si>
  <si>
    <t>Čiščenje terena pred gradnjo, v času gradnje in po gradnji ter priprava in organizacija gradbišča. Stroške zaključnih del na gradbišču z odvozom odvečnega materiala in stroške vzpostavitve prvotnega stanja, kjer bo to potrebno.</t>
  </si>
  <si>
    <t>1.5</t>
  </si>
  <si>
    <t>03</t>
  </si>
  <si>
    <t>Zakoličba obstoječih komunalnih vodov pred začetkom gradnje.</t>
  </si>
  <si>
    <t>1.6</t>
  </si>
  <si>
    <t>04</t>
  </si>
  <si>
    <t>Cestne zapore in ustrezna signalizacija za celoten čas gradnje, stroški obvozov, obvestilnih tabel, obvestil v medijih in obveščanje prebivalcev v obliki pisnih obvestil.</t>
  </si>
  <si>
    <t>1.7</t>
  </si>
  <si>
    <t>05</t>
  </si>
  <si>
    <t>Izdelava poročila o ravnanju z gradbenimi odpadki v skladu z zakonodajo, vključno z vsemi stroški in taksami na pooblaščeni deponiji po izbiri izvajalca.</t>
  </si>
  <si>
    <t>1.8</t>
  </si>
  <si>
    <t>06</t>
  </si>
  <si>
    <t>Postavitev gradbiščne table skladno s trenutno veljavnimi predpisi.</t>
  </si>
  <si>
    <t>1.9</t>
  </si>
  <si>
    <t>07</t>
  </si>
  <si>
    <t xml:space="preserve">Stroški izdelave in dostave varnostnega načrta  (dva izvoda) naročniku v skladu s predpisi o zagotavljanju varnosti in zdravja pri delu, zagotoviti, da bo gradbišče urejeno v skladu z varnostnim načrtom. Načrte izvajalec preda v potrditev naročniku pet dni pred začetkom gradnje. </t>
  </si>
  <si>
    <t>1.10</t>
  </si>
  <si>
    <t>08</t>
  </si>
  <si>
    <t>Stroške vseh potrebnih ukrepov, ki so predpisani in določeni z veljavnimi predpisi o varstvu pri delu in varstvom pred požarom, ki jih mora izvajalec obvezno upoštevati.</t>
  </si>
  <si>
    <t>1.11</t>
  </si>
  <si>
    <t>09</t>
  </si>
  <si>
    <t>Škoda na objektih ob gradbišču, ki jo povzroči izvajalec.</t>
  </si>
  <si>
    <t>1.12</t>
  </si>
  <si>
    <t>10</t>
  </si>
  <si>
    <t>Ponovna vzpostavitev odstranjenih mejnikov, ki jih je izvajalec odstranil med svojim delom.</t>
  </si>
  <si>
    <t>1.13</t>
  </si>
  <si>
    <t>11</t>
  </si>
  <si>
    <t>Izdelava izvedenskega mnenja za objekte na katerih bi zaradi gradnje lahko prišlo do poškodb (določimo jih  s predstavnikom naročnika in z inženirjem).</t>
  </si>
  <si>
    <t>1.14</t>
  </si>
  <si>
    <t>12</t>
  </si>
  <si>
    <t>Sanacija oz. povrnitev v prvotno stanje vseh dostopnih poti, ki jih bo izvajalec uporabljal za vso gradbiščno logistiko.</t>
  </si>
  <si>
    <t>1.15</t>
  </si>
  <si>
    <t>13</t>
  </si>
  <si>
    <t>Stroške rednega obveščanja javnosti o morebitnih motnjah ter posledic nastalih zaradi motenj v času gradnje.</t>
  </si>
  <si>
    <t>1.16</t>
  </si>
  <si>
    <t>14</t>
  </si>
  <si>
    <t>Obnova obstoječih hišnih priključkov poškodovanih med gradnjo.</t>
  </si>
  <si>
    <t>1.17</t>
  </si>
  <si>
    <t>15</t>
  </si>
  <si>
    <t>Vse stroške glede posegov na obstoječi infrastrukturi, pri čemer se izvajalec z upravljalcem uskladi glede organizacije obnove,</t>
  </si>
  <si>
    <t>1.18</t>
  </si>
  <si>
    <t>16</t>
  </si>
  <si>
    <t>Vse stroške električne energije, vode, TK priključkov, razsvetljave,ogrevanja…</t>
  </si>
  <si>
    <t>1.19</t>
  </si>
  <si>
    <t>17</t>
  </si>
  <si>
    <t>Vse stroške zavarovanja opreme v času izvedbe del in delavcev ter materiala na gradbišču v času izvajanja del, od začetka do uporabnega dovolj.</t>
  </si>
  <si>
    <t>1.20</t>
  </si>
  <si>
    <t>18</t>
  </si>
  <si>
    <t>Vse stroške zunanjega in notranjega transporta, raztovarjanja, skladiščenja materiala na gradbišču, takse, zavarovanja, manipulativne stroške ter vsa pomožna dela.</t>
  </si>
  <si>
    <t>1.21</t>
  </si>
  <si>
    <t>19</t>
  </si>
  <si>
    <t>Vse stroške pridobitve potrebnih soglasij in dovoljenj v zvezi s prečkanji obstoječe infrastrukture, stroške zaščite vseh komunalnih naprav in stroške upravljavcev ali njihovih predstavnikov, stroške raznih pristojbin s tem v zvezi.</t>
  </si>
  <si>
    <t>1.22</t>
  </si>
  <si>
    <t>20</t>
  </si>
  <si>
    <t>Vse količine pri zemeljskih delih so v raščenem stanju.</t>
  </si>
  <si>
    <t>1.23</t>
  </si>
  <si>
    <t>21</t>
  </si>
  <si>
    <t>Stroške vseh predpisanih kontrol materialov, meritev, dokazil (izjav o lastnostih, ...) in garancij za materiale vgrajene v objekt, stroške nostrifikacije in meritev pooblaščenih institucij, potrebnih za uspešno primopredajo del, pri čemer morajo biti dokumenti obvezno prevedeni v slovenščino in nostrificirani od pooblaščene institucije v RS</t>
  </si>
  <si>
    <t>1.24</t>
  </si>
  <si>
    <t>22</t>
  </si>
  <si>
    <t>Geomehanski pregled, meritve nosilnosti podlage (temeljnih tal), izdelava poročil, nadzor geomehanika z vpisom v gradbeni dnevnik in izdelavo končnega poročila.</t>
  </si>
  <si>
    <t>1.25</t>
  </si>
  <si>
    <t>23</t>
  </si>
  <si>
    <t xml:space="preserve">Strošek ogrevanja v času izvajanja del, če so zunanje temp. neustrezne za normalno napredovanje del. </t>
  </si>
  <si>
    <t>1.26</t>
  </si>
  <si>
    <t>24</t>
  </si>
  <si>
    <t>Geodetski načrt potrjen od pooblaščene organizacije in projekt izvedenih del (PID)  z vsemi geodetskimi podatki  - predani v 4 izvodih tiskane oblike in v digitalni obliki, ki mora biti izdelan v skladu z veljavno zakonodajo ter zahtevami in navodili upravljavca komunalne infrastrukture. 
Vsi morebitni stroški soglasij, dovoljenj ter dokumentacij, ki so pogoj za pridobitev uporabnega dovoljenja, so vključeni v ceno in se ne zaračunavajo posebej.</t>
  </si>
  <si>
    <t>1.27</t>
  </si>
  <si>
    <t>25</t>
  </si>
  <si>
    <t xml:space="preserve">V ceni je zajeto tudi: droben potrošen material, spojni material, preizkus tesnosti, spiranje in dezinfekcija, tlačni preizkusi instalacij in vse potrebne meritve za uspešno opravljen teh. pregled, pridobitev pozitivnih izvedeniških mnenj, </t>
  </si>
  <si>
    <t>1.28</t>
  </si>
  <si>
    <t>26</t>
  </si>
  <si>
    <t>Navodila za obratovanje in vzdrževanje POV v 4 izvodih.</t>
  </si>
  <si>
    <t>1.29</t>
  </si>
  <si>
    <t>27</t>
  </si>
  <si>
    <t>V ceni je zajeta tudi vsa potrebna dokumentacija, ki je potrebna za tehnični pregled, pridobitev uporabnega dovoljenja in vris v kataster GJI (PVE) – Projekt za vpis v uradne evidence.</t>
  </si>
  <si>
    <t>1.30</t>
  </si>
  <si>
    <t>28</t>
  </si>
  <si>
    <t>Cena na enoto za več in manj dela se ne spreminja.</t>
  </si>
  <si>
    <t>1.31</t>
  </si>
  <si>
    <t>29</t>
  </si>
  <si>
    <t>Črpanje vode iz gradbene jame v času gradnje in dodatek na otežkočeno delo zaradi podtalnice ali površinske vode s stroški prečrpavanja vode iz izkopa.</t>
  </si>
  <si>
    <t>1.32</t>
  </si>
  <si>
    <t>30</t>
  </si>
  <si>
    <t>Ponudnik mora pred vgradnjo posameznih proizvodov inženirju in naročniku predhodno predložiti ustrezno dokumentacijo, ki dokazuje skladnost proizvodov z veljavno zakonodajo in ponujenimi proizvodi na podlagi podane ponudbe (izjave o lastnostih, tehnične spacifikacije, certifikate, …). Vgradnja proizvodov je dovoljena šele po potrditvi dokumentacije s strani inženirja.</t>
  </si>
  <si>
    <t>1.33</t>
  </si>
  <si>
    <t>31</t>
  </si>
  <si>
    <t>Pridobitev lokacije za začasne gradbiščne objekte in za priročno skladiščenje materiala, uporaba za ves čas gradnje, vzpostavitev prvotnega stanja po zaključku gradbenih del, morebitna prestavitev objektov in najemnina zemljišča za gradbiščne objekte in priročno skladišče materiala.</t>
  </si>
  <si>
    <t>1.34</t>
  </si>
  <si>
    <t>32</t>
  </si>
  <si>
    <t>Fotografiranje cestnih, krajinskih, stavbnih in drugih detajlov, pomembnih za ugotavljanje stanja pred gradnjo, med gradnjo in po sami gradnji. Foto elaborat se dela v najmanj dveh izvodih. En izvod prejme naročnik oziroma inženir. V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</si>
  <si>
    <t>1.35</t>
  </si>
  <si>
    <t>33</t>
  </si>
  <si>
    <t>Vsi stroški razpiranja gradbene jame, ki zagotavlja varno delo, kot tudi dodatek za morebiten otežkočen izkop</t>
  </si>
  <si>
    <t>1.36</t>
  </si>
  <si>
    <t>34</t>
  </si>
  <si>
    <t>Pred pričetkom gradbenih del je potrebno zaradi morebitnih presežnih mejnih vrednosti hrupa pri najbližjih stanovanjskih objektih pridobiti dovoljenje za začasno prekoračevanje hrupa.</t>
  </si>
  <si>
    <t>1.37</t>
  </si>
  <si>
    <t>35</t>
  </si>
  <si>
    <t>Vsa pripravljalna dela (začasni priključki za obratovanje gradbišča, ureditev priključitve na komunalne naprave (voda, elektrika, …) v času gradnje),</t>
  </si>
  <si>
    <t>1.38</t>
  </si>
  <si>
    <t>36</t>
  </si>
  <si>
    <t xml:space="preserve">Stroški izdelave načrta organizacije gradbišča, </t>
  </si>
  <si>
    <t>1.39</t>
  </si>
  <si>
    <t>37</t>
  </si>
  <si>
    <t>Zavarovanje gradbišča,</t>
  </si>
  <si>
    <t>1.40</t>
  </si>
  <si>
    <t>38</t>
  </si>
  <si>
    <t>Ograje ((kovinska ograja višine minimalno 2m za preprečavanje dostopa na gradbišče; ograja mora biti ustrezno fiksirana, da preprečuje padec le te), varovanje jarkov, označbe,)</t>
  </si>
  <si>
    <t>1.41</t>
  </si>
  <si>
    <t>39</t>
  </si>
  <si>
    <t>Zavarovanje in podpiranje obstoječih konstrukcij, da ne pride do poškodb,</t>
  </si>
  <si>
    <t>1.42</t>
  </si>
  <si>
    <t>40</t>
  </si>
  <si>
    <t>Tekoče odvažanje gradbenih odpadkov na pooblaščeno deponijo,</t>
  </si>
  <si>
    <t>1.43</t>
  </si>
  <si>
    <t>41</t>
  </si>
  <si>
    <t>Ponudnik mora upoštevati, da si mora pred izvedbo, dobavo in vgradnjo vseh elementov vidnih obdelav površin predhodno pridobiti soglasje projektanta in investitorja in dostaviti vzorce v potrditev.</t>
  </si>
  <si>
    <t>1.44</t>
  </si>
  <si>
    <t>42</t>
  </si>
  <si>
    <t>Vgrajeni materiali morajo biti v skladu z Uredbo o zelenem javnem naročanju (Uradni list RS št. 51/2017, 19.9.2017)</t>
  </si>
  <si>
    <t>1.45</t>
  </si>
  <si>
    <t>43</t>
  </si>
  <si>
    <t>V ponudbeni ceni mora izvajalec zajeti stroške izdelave tehnoekonomskega elaborata, projekta betona in vseh ostalih potrebnih elaboratov.</t>
  </si>
  <si>
    <t>1.46</t>
  </si>
  <si>
    <t>44</t>
  </si>
  <si>
    <t>Za vse vgrajene naprave mora biti zagotovljen pooblaščeni servis z odzivnim časom 24 ur.</t>
  </si>
  <si>
    <t>1.47</t>
  </si>
  <si>
    <t>45</t>
  </si>
  <si>
    <t>Stroški vseh potrebnih ukrepov, ki so predpisani in določeni z veljavnimi predpisi o varstvu pri delu in varstvom pred požarom, ki jih mora izvajalec obvezno upoštevati.</t>
  </si>
  <si>
    <t>1.48</t>
  </si>
  <si>
    <t>46</t>
  </si>
  <si>
    <t>Vsi stroški, povezani s sušenjem betonskih estrihov, ki ga bo potrebno izvesti pred polaganjem zaključnih tlakov. Upoštevati najem naprav za sušenje ter vse stroške, povezane z uporabo teh naprav.</t>
  </si>
  <si>
    <t>1.49</t>
  </si>
  <si>
    <t>47</t>
  </si>
  <si>
    <t>Vse stroške varovanja objekta pred vstopom nepooblaščenih oseb, ves čas gradnje, tudi ko gradbišče ne obratuje oziroma takrat ko bo to potrebno.</t>
  </si>
  <si>
    <t>1.50</t>
  </si>
  <si>
    <t>48</t>
  </si>
  <si>
    <t>Ponudnik  mora pri izvajanju del upoštevati vso veljavno zakonodajo, ki definira izvajanje gradbenih in rušitvenih del na gradbišču. Prav tako mora upoštevati, da se na gradbišču dela že odvijajo zato, mora skrbeti za stalno koordinacijo del z ostalimi izvajalci del in izvesti vse ukrepe, da lahko dela izvaja skupaj še z drugimi izvajalci (pripraviti ustrezen varnostni načrt, skleniti sporazum glede varstva pri delu, pripraviti organizacijo gradbišča, definirati skupne ukrepe...).</t>
  </si>
  <si>
    <t>1.51</t>
  </si>
  <si>
    <t>49</t>
  </si>
  <si>
    <t>Stroški čiščenja objekta med gradnjo in po gradnji.</t>
  </si>
  <si>
    <t>1.52</t>
  </si>
  <si>
    <t>50</t>
  </si>
  <si>
    <t>Vsi pomožni odri.</t>
  </si>
  <si>
    <t>2</t>
  </si>
  <si>
    <t>1.</t>
  </si>
  <si>
    <t>UPRAVIČEN DEL</t>
  </si>
  <si>
    <t>2.1</t>
  </si>
  <si>
    <t>ZAHODNI DEL</t>
  </si>
  <si>
    <t>2.1.1</t>
  </si>
  <si>
    <t>PRENOVA JEDILNICE</t>
  </si>
  <si>
    <t>2.1.1.1</t>
  </si>
  <si>
    <t>2.</t>
  </si>
  <si>
    <t>GRADBENA DELA</t>
  </si>
  <si>
    <t>2.1.1.1.1</t>
  </si>
  <si>
    <t>A.</t>
  </si>
  <si>
    <t>GRADBENA DELA PRENOVA JEDILNICE 1. FAZA:</t>
  </si>
  <si>
    <t>2.1.1.1.1.1</t>
  </si>
  <si>
    <t>I.</t>
  </si>
  <si>
    <t>RUŠITVENA DELA</t>
  </si>
  <si>
    <t>2.1.1.1.1.1.1</t>
  </si>
  <si>
    <t>Opomba:</t>
  </si>
  <si>
    <t>2.1.1.1.1.1.2</t>
  </si>
  <si>
    <t xml:space="preserve">Dela je izvajati v skladu z veljavnimi tehničnimi predpisi, normativi in upoštevati predpise iz varstva    pri delu, ter projektno dokumentacijo. </t>
  </si>
  <si>
    <t>2.1.1.1.1.1.3</t>
  </si>
  <si>
    <t>V cenah posameznih postavk upoštevati:</t>
  </si>
  <si>
    <t>2.1.1.1.1.1.4</t>
  </si>
  <si>
    <t>- izvedba po opisu v posameznih postavkah,</t>
  </si>
  <si>
    <t>2.1.1.1.1.1.5</t>
  </si>
  <si>
    <t>- vsa zavarovanja, eventuelna podpiranja obstoječih
  konstrukcij in odri, ter odstranitev le-teh po 
  končanih delih,</t>
  </si>
  <si>
    <t>2.1.1.1.1.1.6</t>
  </si>
  <si>
    <t>- rušenja je potrebno izvajati brez povzročanja 
  vibracij, ki bi lahko povzročile razpoke oz. poškodbe
  nosilnih elemetov objekta in elementov, ki se ne 
  rušijo,</t>
  </si>
  <si>
    <t>2.1.1.1.1.1.7</t>
  </si>
  <si>
    <t>- vsa nalaganja in razlaganje demontiranega materiala</t>
  </si>
  <si>
    <t>2.1.1.1.1.1.8</t>
  </si>
  <si>
    <t>- vse transporte iz objekta, transport v stalno 
  deponijo, kompletno s plačilom vseh komunalnih 
  pristojbin,</t>
  </si>
  <si>
    <t>2.1.1.1.1.1.9</t>
  </si>
  <si>
    <t>- izvajalec mora priložiti dokazila o deponiranju 
  ruševin od pooblaščene deponije,</t>
  </si>
  <si>
    <t>2.1.1.1.1.1.10</t>
  </si>
  <si>
    <t>- čiščenje,</t>
  </si>
  <si>
    <t>2.1.1.1.1.1.11</t>
  </si>
  <si>
    <t>- sočasno z izvedbo rušitvenih del se odstranjujejo 
  tudi vgrajene instalacije (kabli, cevi itd.) kar je 
  zajeto v cenah ostalih rušitvenih del in se ne
  obračunava dodatno.</t>
  </si>
  <si>
    <t>2.1.1.1.1.1.12</t>
  </si>
  <si>
    <t>Demontaža pohištva, iznos iz objekta in transportom ruševin na stalno deponijo s plačilom vseh komunalnih pristojbin in taks (pooblaščenim zbiralcem gradbenih odpadkov s strani Agencije RS za okolje), deponijo pridobi izvajalec.</t>
  </si>
  <si>
    <t>kpl</t>
  </si>
  <si>
    <t>2.1.1.1.1.1.13</t>
  </si>
  <si>
    <t>Odstranitev notranjih lesenih ali kovinskih vrat, vel. do 2m2 - vratno krilo in podboj, komplet z iznosom iz objekta in transportom ruševin na stalno deponijo s plačilom vseh komunalnih pristojbin in taks (pooblaščenim zbiralcem gradbenih odpadkov s strani Agencije RS za okolje), deponijo pridobi izvajalec.</t>
  </si>
  <si>
    <t>kos</t>
  </si>
  <si>
    <t>2.1.1.1.1.1.14</t>
  </si>
  <si>
    <t>3</t>
  </si>
  <si>
    <t>Odstranitev notranjih lesenih dvokrilnih vrat, vel. nad 2m2 - vratni krili in podboj, komplet z iznosom iz objekta in transportom v stalno deponijo s plačilom vseh komunalnih pristojbin in taks (pooblaščenim zbiralcem gradbenih odpadkov s strani Agencije RS za okolje), deponijo pridobi izvajalec.</t>
  </si>
  <si>
    <t>2.1.1.1.1.1.15</t>
  </si>
  <si>
    <t>4</t>
  </si>
  <si>
    <t xml:space="preserve">Rušenje tlaka v debelini do 25cm (klet - za tovorno dvigalo). Cca. 0,3 m3. Komplet s transportom iz objekta, transportom ruševin na stalno deponijo s plačilom vseh komunalnih pristojbin in taks (pooblaščenim zbiralcem gradbenih odpadkov s strani Agencije RS za okolje), deponijo pridobi izvajalec. Tlak v sestavi:
- finalni tlak: teracco ali keramika ali linolej z vsemi 
  obrobami, estrih
- podožni beton
</t>
  </si>
  <si>
    <t>2.1.1.1.1.1.16</t>
  </si>
  <si>
    <t>5</t>
  </si>
  <si>
    <t>Rušenje tlaka (jedilnica, sanitarije in garderobe), komplet s transportom iz objekta, transportom ruševin na stalno deponijo s plačilom vseh komunalnih pristojbin in taks (pooblaščenim zbiralcem gradbenih odpadkov s strani Agencije RS za okolje), deponijo pridobi izvajalec. Tlak v sestavi:
- finalni tlak: teracco ali keramika ali linolej ali parket 
  z obrobami
- estrih,
- nasutje.</t>
  </si>
  <si>
    <t>m2</t>
  </si>
  <si>
    <t>2.1.1.1.1.1.17</t>
  </si>
  <si>
    <t>6</t>
  </si>
  <si>
    <t>Zarez betonskega tlaka v kleti debeline do 20 cm »izrez za malotovorno dvigalo«.</t>
  </si>
  <si>
    <t>m</t>
  </si>
  <si>
    <t>2.1.1.1.1.1.18</t>
  </si>
  <si>
    <t>7</t>
  </si>
  <si>
    <t>Izdelava prebojev skozi obstoječe konstrukcije (strojno rezanje), vključno z vsemi potrebnimi deli,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</si>
  <si>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2.1.1.1.1.1.19</t>
  </si>
  <si>
    <t xml:space="preserve">-Ø 25cm , L=15cm
Opomba: Izdelava prebojev skozi obstoječe konstrukcije (strojno rezanje), vključno z vsemi potrebnimi deli, komplet s podpiranjem obstoječih konstrukcij in transportom ruševin iz objekta, transportom na stalno deponijo s plačilom vseh komunalnih pristojbin in taks (pooblaščenim zbiralcem gradbenih odpadkov s strani Agencije RS za okolje), deponijo pridobi izvajalec. Preboji dimenzij:
</t>
  </si>
  <si>
    <t>2.1.1.1.1.1.20</t>
  </si>
  <si>
    <t xml:space="preserve">-Ø 20cm , L=15cm
Opomba: Izdelava prebojev skozi obstoječe konstrukcije (strojno rezanje), vključno z vsemi potrebnimi deli, komplet s podpiranjem obstoječih konstrukcij in transportom ruševin iz objekta, transportom na stalno deponijo s plačilom vseh komunalnih pristojbin in taks (pooblaščenim zbiralcem gradbenih odpadkov s strani Agencije RS za okolje), deponijo pridobi izvajalec. Preboji dimenzij:
</t>
  </si>
  <si>
    <t>2.1.1.1.1.1.21</t>
  </si>
  <si>
    <t xml:space="preserve">-Ø 20cm , L=20cm
Opomba: Izdelava prebojev skozi obstoječe konstrukcije (strojno rezanje), vključno z vsemi potrebnimi deli, komplet s podpiranjem obstoječih konstrukcij in transportom ruševin iz objekta, transportom na stalno deponijo s plačilom vseh komunalnih pristojbin in taks (pooblaščenim zbiralcem gradbenih odpadkov s strani Agencije RS za okolje), deponijo pridobi izvajalec. Preboji dimenzij:
</t>
  </si>
  <si>
    <t>2.1.1.1.1.1.22</t>
  </si>
  <si>
    <t xml:space="preserve">-Ø 20cm , L=30cm
Opomba: Izdelava prebojev skozi obstoječe konstrukcije (strojno rezanje), vključno z vsemi potrebnimi deli, komplet s podpiranjem obstoječih konstrukcij in transportom ruševin iz objekta, transportom na stalno deponijo s plačilom vseh komunalnih pristojbin in taks (pooblaščenim zbiralcem gradbenih odpadkov s strani Agencije RS za okolje), deponijo pridobi izvajalec. Preboji dimenzij:
</t>
  </si>
  <si>
    <t>2.1.1.1.1.1.23</t>
  </si>
  <si>
    <t xml:space="preserve">-preboj do 0,5m2, L=15cm,
Opomba: Izdelava prebojev skozi obstoječe konstrukcije (strojno rezanje), vključno z vsemi potrebnimi deli, komplet s podpiranjem obstoječih konstrukcij in transportom ruševin iz objekta, transportom na stalno deponijo s plačilom vseh komunalnih pristojbin in taks (pooblaščenim zbiralcem gradbenih odpadkov s strani Agencije RS za okolje), deponijo pridobi izvajalec. Preboji dimenzij:
</t>
  </si>
  <si>
    <t>2.1.1.1.1.1.24</t>
  </si>
  <si>
    <t xml:space="preserve">-preboj do 0,5m2, L=20cm,
Opomba: Izdelava prebojev skozi obstoječe konstrukcije (strojno rezanje), vključno z vsemi potrebnimi deli, komplet s podpiranjem obstoječih konstrukcij in transportom ruševin iz objekta, transportom na stalno deponijo s plačilom vseh komunalnih pristojbin in taks (pooblaščenim zbiralcem gradbenih odpadkov s strani Agencije RS za okolje), deponijo pridobi izvajalec. Preboji dimenzij:
</t>
  </si>
  <si>
    <t>2.1.1.1.1.1.25</t>
  </si>
  <si>
    <t xml:space="preserve">-preboj do 0,5m2, L=25cm,
Opomba: Izdelava prebojev skozi obstoječe konstrukcije (strojno rezanje), vključno z vsemi potrebnimi deli, komplet s podpiranjem obstoječih konstrukcij in transportom ruševin iz objekta, transportom na stalno deponijo s plačilom vseh komunalnih pristojbin in taks (pooblaščenim zbiralcem gradbenih odpadkov s strani Agencije RS za okolje), deponijo pridobi izvajalec. Preboji dimenzij:
</t>
  </si>
  <si>
    <t>2.1.1.1.1.1.26</t>
  </si>
  <si>
    <t xml:space="preserve">-preboj do 0,5m2, L=60cm,
Opomba: Izdelava prebojev skozi obstoječe konstrukcije (strojno rezanje), vključno z vsemi potrebnimi deli, komplet s podpiranjem obstoječih konstrukcij in transportom ruševin iz objekta, transportom na stalno deponijo s plačilom vseh komunalnih pristojbin in taks (pooblaščenim zbiralcem gradbenih odpadkov s strani Agencije RS za okolje), deponijo pridobi izvajalec. Preboji dimenzij:
</t>
  </si>
  <si>
    <t>2.1.1.1.1.1.27</t>
  </si>
  <si>
    <t>8</t>
  </si>
  <si>
    <t>Rušenje opečnih sten skupaj z oblogami (omet, keramika), komplet s transportom iz objekta, ter transportom na stalno deponijo s plačilom vseh komunalnih pristojbin in taks (pooblaščenim zbiralcem gradbenih odpadkov s strani Agencije RS za okolje), deponijo pridobi izvajalec.</t>
  </si>
  <si>
    <t>m3</t>
  </si>
  <si>
    <t>2.1.1.1.1.1.28</t>
  </si>
  <si>
    <t>9</t>
  </si>
  <si>
    <t>Odstranjevanje obstoječe keramične obloge sten, kompletno z ometom (na stenah, ki se ne rušijo), s transportom ruševin iz objekta ter transportom v stalno deponijo s plačilom vseh komunalnih pristojbin in taks (pooblaščenim zbiralcem gradbenih odpadkov s strani Agencije RS za okolje), deponijo pridobi izvajalec.</t>
  </si>
  <si>
    <t>2.1.1.1.1.1.29</t>
  </si>
  <si>
    <t xml:space="preserve">Izdelava preboja v rebričasti plošči za izvedbo malotovornega dvigala: odprtina tlorisnih dim. 96 x111cm- komplet z rušenje stropne AB rebraste konstrukcije z ometom. V ceni upoštevati vsa potrebna podpiranja, strojni odrez, zaščite, transport ruševin iz objekta, transport v stalno deponijo s plačilom vseh komunalnih pristojbin in taks (pooblaščenim zbiralcem gradbenih odpadkov s strani Agencije RS za okolje), deponijo pridobi izvajalec. </t>
  </si>
  <si>
    <t>2.1.1.1.1.1.30</t>
  </si>
  <si>
    <t>Dolbljenje utorov v opečni steni, za potrebe inštalacij, s transportom ruševin iz objekta ter transportom v stalno deponijo  s plačilom vseh komunalnih pristojbin in taks (pooblaščenim zbiralcem gradbenih odpadkov s strani Agencije RS za okolje), deponijo pridobi izvajalec.  (količina ocenjena):</t>
  </si>
  <si>
    <t>2.1.1.1.1.1.31</t>
  </si>
  <si>
    <t>- elektroinštalacije, strojne (utor do 6 x6 cm),
Opomba: Dolbljenje utorov v opečni steni, za potrebe inštalacij, s transportom ruševin iz objekta ter transportom v stalno deponijo  s plačilom vseh komunalnih pristojbin in taks (pooblaščenim zbiralcem gradbenih odpadkov s strani Agencije RS za okolje), deponijo pridobi izvajalec.  (količina ocenjena):</t>
  </si>
  <si>
    <t>2.1.1.1.1.1.32</t>
  </si>
  <si>
    <t>- strojne instalacije (utor do 5x10 cm),
Opomba: Dolbljenje utorov v opečni steni, za potrebe inštalacij, s transportom ruševin iz objekta ter transportom v stalno deponijo  s plačilom vseh komunalnih pristojbin in taks (pooblaščenim zbiralcem gradbenih odpadkov s strani Agencije RS za okolje), deponijo pridobi izvajalec.  (količina ocenjena):</t>
  </si>
  <si>
    <t>2.1.1.1.1.1.33</t>
  </si>
  <si>
    <t>- strojne inštalacije (utor do 10x10 cm).
Opomba: Dolbljenje utorov v opečni steni, za potrebe inštalacij, s transportom ruševin iz objekta ter transportom v stalno deponijo  s plačilom vseh komunalnih pristojbin in taks (pooblaščenim zbiralcem gradbenih odpadkov s strani Agencije RS za okolje), deponijo pridobi izvajalec.  (količina ocenjena):</t>
  </si>
  <si>
    <t>2.1.1.1.1.2</t>
  </si>
  <si>
    <t>II.</t>
  </si>
  <si>
    <t>ZEMELJSKA DELA</t>
  </si>
  <si>
    <t>2.1.1.1.1.2.1</t>
  </si>
  <si>
    <t>Opombe:</t>
  </si>
  <si>
    <t>2.1.1.1.1.2.2</t>
  </si>
  <si>
    <t>- meritve temeljnih tal so v ceni,</t>
  </si>
  <si>
    <t>2.1.1.1.1.2.3</t>
  </si>
  <si>
    <t>- meritve posameznih slojev nasipa so v ceni,</t>
  </si>
  <si>
    <t>2.1.1.1.1.2.4</t>
  </si>
  <si>
    <t>- v cenah mora biti upoštevan odvoz viška izkopa na
  pooblaščeno deponijo z vsemi  pripadajočimi stroški</t>
  </si>
  <si>
    <t>2.1.1.1.1.2.5</t>
  </si>
  <si>
    <t>- izvajalec mora priložiti dokazila o deponiranju 
  izkopa od pooblaščene deponije.</t>
  </si>
  <si>
    <t>2.1.1.1.1.2.6</t>
  </si>
  <si>
    <t>- izvajalec mora odvažati vse odpadke, ki nastajajo 
  pri izvedbi, odvoz v pooblaščeno deponijo, dostaviti 
  ustrezna dokazila</t>
  </si>
  <si>
    <t>2.1.1.1.1.2.7</t>
  </si>
  <si>
    <t>Vse količine izkopov, nasipov, transportov in zasipov se obračunavajo v raščenem oziroma vgrajenem stanju!</t>
  </si>
  <si>
    <t>2.1.1.1.1.2.8</t>
  </si>
  <si>
    <t>Kombinira  jarkov v obstoječi kleti (za izvedbo nove temeljene plošče malotovornega dvigala, ojačitev obstoječih temeljev), komplet nakladanje in transport
ruševin na stalno deponijo s plačilom vseh komunalnih pristojbin in taks (pooblaščenim zbiralcem gradbenih odpadkov s strani Agencije RS za okolje), deponijo pridobi izvajalec.</t>
  </si>
  <si>
    <t>2.1.1.1.1.2.9</t>
  </si>
  <si>
    <t>- izkop v zemljini III.-IV. ktg,
Opomba: Kombiniran izkop jarkov v obstoječi kleti (za izvedbo nove temeljene plošče malotovornega dvigala, ojačitev obstoječih temeljev), komplet nakladanje in transport
v stalno deponijo z vsemi pripadajočimi stroški deponije:</t>
  </si>
  <si>
    <t>2.1.1.1.1.2.10</t>
  </si>
  <si>
    <t>Planiranje terena v ravnini (pod temelji in tlaki) s točnostjo ± 3 cm in utrjevanje do potrebne trdnosti.</t>
  </si>
  <si>
    <t>2.1.1.1.1.2.11</t>
  </si>
  <si>
    <t>Dobava in vgrajevanje tamponskega nasipa- nasip pod tlaki (klet) v obstoječem objektu, komplet z utrjevanjem in vsemi transporti v objekt.</t>
  </si>
  <si>
    <t>2.1.1.1.1.3</t>
  </si>
  <si>
    <t>III.</t>
  </si>
  <si>
    <t>BETONSKA DELA</t>
  </si>
  <si>
    <t>2.1.1.1.1.3.1</t>
  </si>
  <si>
    <t>2.1.1.1.1.3.2</t>
  </si>
  <si>
    <t>- v cenah upoštevati vse potrebne transporte 
  materiala do objekta in v objekt do mesta vgraditve,</t>
  </si>
  <si>
    <t>2.1.1.1.1.3.3</t>
  </si>
  <si>
    <t>- v cenah mora biti upoštevana tudi izdelava 
  preizkušancev in končna ocena vgrajenega
  betona</t>
  </si>
  <si>
    <t>2.1.1.1.1.3.4</t>
  </si>
  <si>
    <t>- izvajalec mora odvažati vse odpadke, ki nastajajo
  pri izvedbi, odvoz v pooblaščeno deponijo, dostaviti 
  ustrezna dokazila</t>
  </si>
  <si>
    <t>2.1.1.1.1.3.5</t>
  </si>
  <si>
    <t>Dobava in vgrajevanje podložnega betona  C 12/15 v debelini 10cm pod temelji:</t>
  </si>
  <si>
    <t>2.1.1.1.1.3.6</t>
  </si>
  <si>
    <t>v obstoječem objektu (klet-malotovorno dvigalo).
Opomba: Dobava in vgrajevanje podložnega betona  C 12/15 v debelini 10cm pod temelji:</t>
  </si>
  <si>
    <t>2.1.1.1.1.3.7</t>
  </si>
  <si>
    <t>Dobava in vgrajevanje betona C 25/30, XC2, (konstrukcija spada skladno s SIST EN 13670 v 2. izvedbeni razred); dobetoniranje obstoječih  AB temeljev  v obstoječem objektu (klet) prereza:</t>
  </si>
  <si>
    <t>2.1.1.1.1.3.8</t>
  </si>
  <si>
    <t>- 0,20- 0,30m3/m2, ( v objektu-klet).
Opomba: Dobava in vgrajevanje betona C 25/30, XC2, (konstrukcija spada skladno s SIST EN 13670 v 2. izvedbeni razred); dobetoniranje obstoječih  AB temeljev  v obstoječem objektu (klet) prereza:</t>
  </si>
  <si>
    <t>2.1.1.1.1.3.9</t>
  </si>
  <si>
    <t>Dobava in vgrajevanje betona C 25/30, XC2 (konstrukcija spada skladno s SIST EN 13670:2010 v 2. izvedbeni razred)  v AB temeljno ploščo in AB stene malotovornega dvigala:</t>
  </si>
  <si>
    <t>2.1.1.1.1.3.10</t>
  </si>
  <si>
    <t>- prereza 0,20- 0,30m3/m2 (poglobitve za 
  malotovorno dvigalo).
Opomba: Dobava in vgrajevanje betona C 25/30, XC2 (konstrukcija spada skladno s SIST EN 13670:2010 v 2. izvedbeni razred)  v AB temeljno ploščo in AB stene malotovornega dvigala:</t>
  </si>
  <si>
    <t>2.1.1.1.1.3.11</t>
  </si>
  <si>
    <t>Dobava in vgrajevanje betona C 25/30, XC1 (konstrukcija spada skladno s SIST EN 13670 v 2. izvedbeni razred) v AB vertikalne protipotresne vezi in stebre višine do 5,0 m:</t>
  </si>
  <si>
    <t>2.1.1.1.1.3.12</t>
  </si>
  <si>
    <t>- prereza  0,12-0,20m3/m1.
Opomba: Dobava in vgrajevanje betona C 25/30, XC1 (konstrukcija spada skladno s SIST EN 13670 v 2. izvedbeni razred) v AB vertikalne protipotresne vezi in stebre višine do 5,0 m:</t>
  </si>
  <si>
    <t>2.1.1.1.1.3.13</t>
  </si>
  <si>
    <t>Dobava in vgrajevanje betona C 25/30, XC1 (konstrukcija spada skladno s SIST EN 13670 v 2. izvedbeni razred)  v AB preklade, horizontalne vezi in nosilce:</t>
  </si>
  <si>
    <t>2.1.1.1.1.3.14</t>
  </si>
  <si>
    <t>- prereza do 0,04m3/m1,
Opomba: Dobava in vgrajevanje betona C 25/30, XC1 (konstrukcija spada skladno s SIST EN 13670 v 2. izvedbeni razred)  v AB preklade, horizontalne vezi in nosilce:</t>
  </si>
  <si>
    <t>2.1.1.1.1.3.15</t>
  </si>
  <si>
    <t>- prereza 0,04-0,08m3/m1.
Opomba: Dobava in vgrajevanje betona C 25/30, XC1 (konstrukcija spada skladno s SIST EN 13670 v 2. izvedbeni razred)  v AB preklade, horizontalne vezi in nosilce:</t>
  </si>
  <si>
    <t>2.1.1.1.1.3.16</t>
  </si>
  <si>
    <t xml:space="preserve">Dobava in vgraditev nabrekujočega traku širina 25cm-izvedba vodotesnega delovnega stika (AB temelj-AB stena). Izvedba po navodilih proizvajalca. </t>
  </si>
  <si>
    <t>2.1.1.1.1.3.17</t>
  </si>
  <si>
    <t>Dobava, krivljenje, polaganje in vezanje armature po statičnem izračunu in armaturnih načrtih. Armatura B500B.</t>
  </si>
  <si>
    <t>kg</t>
  </si>
  <si>
    <t>2.1.1.1.1.4</t>
  </si>
  <si>
    <t>IV.</t>
  </si>
  <si>
    <t>SANACIJSKA DELA</t>
  </si>
  <si>
    <t>2.1.1.1.1.4.1</t>
  </si>
  <si>
    <t>2.1.1.1.1.4.2</t>
  </si>
  <si>
    <t xml:space="preserve">Izvajalec ima možnost ogleda objekta pred izdelavo ponudbe, v ponudbi mora zajeti vsa potreba sanacijska dela. Dodatna sprememba količin ni možna. </t>
  </si>
  <si>
    <t>2.1.1.1.1.4.3</t>
  </si>
  <si>
    <t>V cenah po enoti upoštevati:</t>
  </si>
  <si>
    <t>2.1.1.1.1.4.4</t>
  </si>
  <si>
    <t>- vse potrebne delovne premične odre, vertikalne in 
  horizontalne transporte</t>
  </si>
  <si>
    <t>2.1.1.1.1.4.5</t>
  </si>
  <si>
    <t>- vse potrebne zaščite in varovanja in podpiranja 
  obstoječih konstrukcij</t>
  </si>
  <si>
    <t>2.1.1.1.1.4.6</t>
  </si>
  <si>
    <t>2.1.1.1.1.4.7</t>
  </si>
  <si>
    <t>Vrtanje lukenj v obstoječe betonske temelje do globine 30cm, razpršitev lukenj ter vgradnja sider v fino cementno malto (palice upoštevane pri armaturi).</t>
  </si>
  <si>
    <t>2.1.1.1.1.4.8</t>
  </si>
  <si>
    <t>Injektiranje razpok v opečnih stenah z nabrekujočo cementno silikatno injekcijsko maso (dodatek za ekspandiranje mase po podatkih proizvajalca) spomočjo injekcijskih nastavkov , ki se vgradijo na razdalji cca. 30cm po obojektranski zapori s hitrovezočo malto, razpoke širine  0,3-0,6mm, zid debelin 40-65cm.</t>
  </si>
  <si>
    <t>2.1.1.1.1.4.9</t>
  </si>
  <si>
    <t>Zaradi posega v talno ploščo kleti za malotovorno dvigalo je potrebno upoštevati, krpanje obstoječe hidroizolacije, prilagoditev novega stanja v kolikor se predvidi poseg v obstoječi temelj je potrebno upoštevati v oceni »zemeljska dela, beton C25/30, opaž, armaturo S500, sidranje v obstoječo konstrukcijo-armaturne palice«, izdelava podložnega betona na mestu posega ter krpanje finalnega tlaka tudi na mestih porušenih sten, kompletno z vsemi potrebnimi deli: prenosi, veznim materialom in sidranji v obstoječo konstrukcijo v kolikor bi bilo to potrebno. Ocena</t>
  </si>
  <si>
    <t>2.1.1.1.1.4.10</t>
  </si>
  <si>
    <t xml:space="preserve">Zaponitev večjih praznin v stenah (po odstranjenih instalacijah) z armiranim betonom, komplet z enostranskim opažem. </t>
  </si>
  <si>
    <t>2.1.1.1.1.5</t>
  </si>
  <si>
    <t>V.</t>
  </si>
  <si>
    <t>ZIDARSKA DELA</t>
  </si>
  <si>
    <t>2.1.1.1.1.5.1</t>
  </si>
  <si>
    <t>2.1.1.1.1.5.2</t>
  </si>
  <si>
    <t>- v ceni zid. del so zajeti vsi lahki premični odri viš. 
  do 2m in višine 4-5m, za zidanje in ometavanje, 
  čiščenje prostorov med in po končanih delih.</t>
  </si>
  <si>
    <t>2.1.1.1.1.5.3</t>
  </si>
  <si>
    <t>- izvajalec mora odvažati vse odpadke, ki nastajajo
  pri izvedbi, odvoz v pooblaščeno deponijo, dostaviti
  ustrezna dokazila</t>
  </si>
  <si>
    <t>2.1.1.1.1.5.4</t>
  </si>
  <si>
    <t>Popravilo obstoječega finalnega tlaka v kleti na območju posega, prilagoditev na novo predvideno stanje (v kolikor je potrebno popraviti toplotno in hidroizolacijo se jo upošteva v ceni), kompletno z vsemi pomožnimi deli in veznim materialom (ocenjeno cca 20m2).</t>
  </si>
  <si>
    <t>2.1.1.1.1.5.5</t>
  </si>
  <si>
    <t>Dobava in zazidava obstoječih odprtin z zidaki iz opečnega modularnega bloka, v grobi podaljšani malti 1:3:9.</t>
  </si>
  <si>
    <t>2.1.1.1.1.5.6</t>
  </si>
  <si>
    <t>Popravilo omata, dobava in izdelava grobega in finega ometa notranjih sten z grobo podaljšano malto 
1:3:9 in fino apneno malto 1:3 ter predhodnim cementnim obrizgom.(omet obstoječih sten).</t>
  </si>
  <si>
    <t>2.1.1.1.1.5.7</t>
  </si>
  <si>
    <t>Vgraditev raznih manjših predmetov, brez dobave (rešetke, sifoni itd.).</t>
  </si>
  <si>
    <t>2.1.1.1.1.5.8</t>
  </si>
  <si>
    <t>Zametavanje reg do 6/6cm instalacij. Količina je ocenjena, obračun po dejanskih izmerah.</t>
  </si>
  <si>
    <t>2.1.1.1.1.5.9</t>
  </si>
  <si>
    <t>Zametavanje reg do 5/10cm za instalacije. Količina je ocenjena, obračun po dejanskih izmerah.</t>
  </si>
  <si>
    <t>2.1.1.1.1.5.10</t>
  </si>
  <si>
    <t>Zametavanje reg do 10/10cm za instalacije. Količina je ocenjena, obračun po dejanskih izmerah.</t>
  </si>
  <si>
    <t>2.1.1.1.1.5.11</t>
  </si>
  <si>
    <t>Kronsko vrtanje lukenj skozi AB konstrukcije debeline 20-32cm, luknje dimenzij:</t>
  </si>
  <si>
    <t>2.1.1.1.1.5.12</t>
  </si>
  <si>
    <t>- Ø 10cm,
Opomba: Kronsko vrtanje lukenj skozi AB konstrukcije debeline 20-32cm, luknje dimenzij:</t>
  </si>
  <si>
    <t>2.1.1.1.1.5.13</t>
  </si>
  <si>
    <t>- Ø 20cm.
Opomba: Kronsko vrtanje lukenj skozi AB konstrukcije debeline 20-32cm, luknje dimenzij:</t>
  </si>
  <si>
    <t>2.1.1.1.1.5.14</t>
  </si>
  <si>
    <t>Razna pomoč gradbenih delavcev. Obračun po dejanskih stroških. Ocena:</t>
  </si>
  <si>
    <t>2.1.1.1.1.5.15</t>
  </si>
  <si>
    <t>KV
Opomba: Razna pomoč gradbenih delavcev. Obračun po dejanskih stroških. Ocena:</t>
  </si>
  <si>
    <t>h</t>
  </si>
  <si>
    <t>2.1.1.1.1.5.16</t>
  </si>
  <si>
    <t>PK
Opomba: Razna pomoč gradbenih delavcev. Obračun po dejanskih stroških. Ocena:</t>
  </si>
  <si>
    <t>2.1.1.1.1.5.17</t>
  </si>
  <si>
    <t>Dobava in vzidava talnih sifonov 15/15 cm (ocenjena količina).</t>
  </si>
  <si>
    <t>2.1.1.1.1.6</t>
  </si>
  <si>
    <t>VI.</t>
  </si>
  <si>
    <t>TESARSKA  DELA
Opomba: Opomba:</t>
  </si>
  <si>
    <t>2.1.1.1.1.6.1</t>
  </si>
  <si>
    <t>2.1.1.1.1.6.2</t>
  </si>
  <si>
    <t>- v ceni tesarskih del so zajeti vsi lahki premični odri
  viš. do 2m in višine 4-5m,</t>
  </si>
  <si>
    <t>2.1.1.1.1.6.3</t>
  </si>
  <si>
    <t>2.1.1.1.1.6.4</t>
  </si>
  <si>
    <t>Dobava in izdelava enostranskega opaža ravnih AB sten, (v obstoječem objektu-poglobitev za malotovorno dvigalo)</t>
  </si>
  <si>
    <t>2.1.1.1.1.6.5</t>
  </si>
  <si>
    <t>Dobava in izdelava opaža vertikalnih protipotresnih vezi in stebrov.</t>
  </si>
  <si>
    <t>2.1.1.1.1.6.6</t>
  </si>
  <si>
    <t>Dobava in izdelava opaža preklad, višina podpiranja 
do 3m.</t>
  </si>
  <si>
    <t>2.1.1.1.1.7</t>
  </si>
  <si>
    <t>VII.</t>
  </si>
  <si>
    <t>NOTRANJA KANALIZACIJA 
(horizontalna pod tlakom)</t>
  </si>
  <si>
    <t>2.1.1.1.1.7.1</t>
  </si>
  <si>
    <t>2.1.1.1.1.7.2</t>
  </si>
  <si>
    <t>- izvajalec mora odvažati vse odpadke, ki nastajajo
  pri izvedbi, odvoz v pooblaščeno deponijo, dostavit
  ustrezna dokazila</t>
  </si>
  <si>
    <t>2.1.1.1.1.7.3</t>
  </si>
  <si>
    <t>Komplet izdelava in montaža tipskega lovilca  maščobe z usedalnikom mulja NV2 in z vso potrebno opremo, RF pokrovi in z izvedbo vseh potrebnih betonskih plošč:
lovilec maščobe iz poliestra - skupni pretok 2l/s, vsebnost maščobe na iztoku 25mg/l, prostornina usedalnika 210 l in prostornina maščobe 490l. Upoštevati  vso potrebno opremo in protismradnim 
RF pokrovom 60x60cm (2kos, pokrov pripraviti za finalni tlak, upoštevati zalivanje z betonom), kompletno z zemeljskimi deli : izkopom, zasipom, obsipom ter izdelava priključka meteorne 
kanalizacije, upoštevati podložni beton, komplet z nakladanjem ruševin in transportom ruševin na stalno deponijo s plačilom vseh komunalnih pristojbin in taks (pooblaščenim zbiralcem gradbenih odpadkov s strani Agencije RS za okolje), deponijo pridobi izvajalec.</t>
  </si>
  <si>
    <t>2.1.1.1.1.7.4</t>
  </si>
  <si>
    <t>Dobava in polaganje PVC kanalizacijskih cevi na betonsko podlago v debelini 10cm, kompletno s tesnili, vsemi potrebnimi fazonskimi kosi in obbetoniranjem; horizontalna 
kanalizacija pod tlakom:</t>
  </si>
  <si>
    <t>2.1.1.1.1.7.5</t>
  </si>
  <si>
    <t xml:space="preserve"> - PVC DN 160mm,
Opomba: Dobava in polaganje PVC kanalizacijskih cevi na betonsko podlago v debelini 10cm, kompletno s tesnili, vsemi potrebnimi fazonskimi kosi in obbetoniranjem; horizontalna 
kanalizacija pod tlakom:</t>
  </si>
  <si>
    <t>2.1.1.1.1.7.6</t>
  </si>
  <si>
    <t xml:space="preserve"> - PVC DN 125mm,
Opomba: Dobava in polaganje PVC kanalizacijskih cevi na betonsko podlago v debelini 10cm, kompletno s tesnili, vsemi potrebnimi fazonskimi kosi in obbetoniranjem; horizontalna 
kanalizacija pod tlakom:</t>
  </si>
  <si>
    <t>2.1.1.1.1.7.7</t>
  </si>
  <si>
    <t xml:space="preserve"> - PVC DN 100mm,
Opomba: Dobava in polaganje PVC kanalizacijskih cevi na betonsko podlago v debelini 10cm, kompletno s tesnili, vsemi potrebnimi fazonskimi kosi in obbetoniranjem; horizontalna 
kanalizacija pod tlakom:</t>
  </si>
  <si>
    <t>2.1.1.1.1.7.8</t>
  </si>
  <si>
    <t xml:space="preserve"> - PVC DN 70mm,
Opomba: Dobava in polaganje PVC kanalizacijskih cevi na betonsko podlago v debelini 10cm, kompletno s tesnili, vsemi potrebnimi fazonskimi kosi in obbetoniranjem; horizontalna 
kanalizacija pod tlakom:</t>
  </si>
  <si>
    <t>2.1.1.1.1.7.9</t>
  </si>
  <si>
    <t xml:space="preserve"> - PVC DN 50mm.
Opomba: Dobava in polaganje PVC kanalizacijskih cevi na betonsko podlago v debelini 10cm, kompletno s tesnili, vsemi potrebnimi fazonskimi kosi in obbetoniranjem; horizontalna 
kanalizacija pod tlakom:</t>
  </si>
  <si>
    <t>2.1.1.1.2</t>
  </si>
  <si>
    <t>GRADBENA DELA PRENOVA JEDILNICE 2. FAZA:</t>
  </si>
  <si>
    <t>2.1.1.1.2.1</t>
  </si>
  <si>
    <t>2.1.1.1.2.1.1</t>
  </si>
  <si>
    <t>2.1.1.1.2.1.2</t>
  </si>
  <si>
    <t>2.1.1.1.2.1.3</t>
  </si>
  <si>
    <t>2.1.1.1.2.1.4</t>
  </si>
  <si>
    <t>2.1.1.1.2.1.5</t>
  </si>
  <si>
    <t>2.1.1.1.2.1.6</t>
  </si>
  <si>
    <t>2.1.1.1.2.1.7</t>
  </si>
  <si>
    <t>2.1.1.1.2.1.8</t>
  </si>
  <si>
    <t>2.1.1.1.2.1.9</t>
  </si>
  <si>
    <t>2.1.1.1.2.1.10</t>
  </si>
  <si>
    <t>2.1.1.1.2.1.11</t>
  </si>
  <si>
    <t>2.1.1.1.2.1.12</t>
  </si>
  <si>
    <t>2.1.1.1.2.1.13</t>
  </si>
  <si>
    <t>Odstranitev notranjih lesenih dvokrilnih vrat, vel. nad 2m2 - vratni krili in podboj, komplet z iznosom iz objekta in transportom ruševin na stalno deponijo s plačilom vseh komunalnih pristojbin in taks (pooblaščenim zbiralcem gradbenih odpadkov s strani Agencije RS za okolje), deponijo pridobi izvajalec.</t>
  </si>
  <si>
    <t>2.1.1.1.2.1.14</t>
  </si>
  <si>
    <t>Dolbljenje utorov v opečni steni, za potrebe inštalacij, s transportom ruševin iz objekta in transportom ruševin na stalno deponijo s plačilom vseh komunalnih pristojbin in taks (pooblaščenim zbiralcem gradbenih odpadkov s strani Agencije RS za okolje), deponijo pridobi izvajalec.  (količina ocenjena):</t>
  </si>
  <si>
    <t>2.1.1.1.2.1.15</t>
  </si>
  <si>
    <t>- elektroinštalacije, strojne (utor do 6 x6 cm),
Opomba: Dolbljenje utorov v opečni steni, za potrebe inštalacij, s transportom ruševin iz objekta in transportom ruševin na stalno deponijo s plačilom vseh komunalnih pristojbin in taks (pooblaščenim zbiralcem gradbenih odpadkov s strani Agencije RS za okolje), deponijo pridobi izvajalec.  (količina ocenjena):</t>
  </si>
  <si>
    <t>2.1.1.1.2.1.16</t>
  </si>
  <si>
    <t>- strojne instalacije (utor do 5x10 cm),
Opomba: Dolbljenje utorov v opečni steni, za potrebe inštalacij, s transportom ruševin iz objekta in transportom ruševin na stalno deponijo s plačilom vseh komunalnih pristojbin in taks (pooblaščenim zbiralcem gradbenih odpadkov s strani Agencije RS za okolje), deponijo pridobi izvajalec.  (količina ocenjena):</t>
  </si>
  <si>
    <t>2.1.1.1.2.1.17</t>
  </si>
  <si>
    <t>- strojne inštalacije (utor do 10x10 cm).
Opomba: Dolbljenje utorov v opečni steni, za potrebe inštalacij, s transportom ruševin iz objekta in transportom ruševin na stalno deponijo s plačilom vseh komunalnih pristojbin in taks (pooblaščenim zbiralcem gradbenih odpadkov s strani Agencije RS za okolje), deponijo pridobi izvajalec.  (količina ocenjena):</t>
  </si>
  <si>
    <t>2.1.1.1.2.2</t>
  </si>
  <si>
    <t>2.1.1.1.2.2.1</t>
  </si>
  <si>
    <t>2.1.1.1.2.2.2</t>
  </si>
  <si>
    <t xml:space="preserve">Izvajalec ima možnost ogleda objekta pred izdelavo ponudbe, v ponudbi mora zajeti vsa potreba sanacijska dela. Dodatna sprememba količin ni 
možna. </t>
  </si>
  <si>
    <t>2.1.1.1.2.2.3</t>
  </si>
  <si>
    <t>2.1.1.1.2.2.4</t>
  </si>
  <si>
    <t>2.1.1.1.2.2.5</t>
  </si>
  <si>
    <t>2.1.1.1.2.2.6</t>
  </si>
  <si>
    <t>2.1.1.1.2.2.7</t>
  </si>
  <si>
    <t>2.1.1.1.2.3</t>
  </si>
  <si>
    <t>2.1.1.1.2.3.1</t>
  </si>
  <si>
    <t>2.1.1.1.2.3.2</t>
  </si>
  <si>
    <t>2.1.1.1.2.3.3</t>
  </si>
  <si>
    <t>2.1.1.1.2.3.4</t>
  </si>
  <si>
    <t>2.1.1.1.2.3.5</t>
  </si>
  <si>
    <t>2.1.1.1.2.3.6</t>
  </si>
  <si>
    <t>2.1.1.1.2.3.7</t>
  </si>
  <si>
    <t>2.1.1.1.2.3.8</t>
  </si>
  <si>
    <t>2.1.1.1.2.3.9</t>
  </si>
  <si>
    <t>2.1.1.1.2.3.10</t>
  </si>
  <si>
    <t>- Ø 20cm,
Opomba: Kronsko vrtanje lukenj skozi AB konstrukcije debeline 20-32cm, luknje dimenzij:</t>
  </si>
  <si>
    <t>2.1.1.1.2.3.11</t>
  </si>
  <si>
    <t>2.1.1.1.2.3.12</t>
  </si>
  <si>
    <t>2.1.1.1.2.3.13</t>
  </si>
  <si>
    <t>2.1.1.2</t>
  </si>
  <si>
    <t>3.</t>
  </si>
  <si>
    <t>OBRTNIŠKA DELA</t>
  </si>
  <si>
    <t>2.1.1.2.1</t>
  </si>
  <si>
    <t>B.</t>
  </si>
  <si>
    <t>OBRTNIŠKA DELA PRENOVA JEDILNICE 1. FAZA:</t>
  </si>
  <si>
    <t>2.1.1.2.1.1</t>
  </si>
  <si>
    <t>ESTRIHI</t>
  </si>
  <si>
    <t>2.1.1.2.1.1.1</t>
  </si>
  <si>
    <t>2.1.1.2.1.1.2</t>
  </si>
  <si>
    <t>- v ceno izdelave plavajočih estrihov je všteta dobava
  vsega potrebnega materiala kot je navedeno v
  posameznih postavkah (estrih s superplastifikatorji,
  folije, toplotne izolacije, robni trak, armaturne mreže
  oziroma mikroarmatura), ter izdelavo potrebnih 
  dilatacij po projektu dilatacij ter polaganje robnega 
  traku deb. 1cm, ter opaž robov estrihov (kjer so 
  potrebni)</t>
  </si>
  <si>
    <t>2.1.1.2.1.1.3</t>
  </si>
  <si>
    <t>- estrihi morajo vsebovati dodatek za zmanjšanje 
  krčenja (superplastikator)</t>
  </si>
  <si>
    <t>2.1.1.2.1.1.4</t>
  </si>
  <si>
    <t>- izvajalec mora odvažati vse odpadke, ki nastajajo
  pri izvedbi, odvoz v pooblaščeno deponijo, dostaviti
  ustrezna dokazila.</t>
  </si>
  <si>
    <t>2.1.1.2.1.1.5</t>
  </si>
  <si>
    <t>Izdelava plavajočih estrihov, dobava, vgradnja, 
ravnanje ter strojna zagladitev; estrih v sestavi: 
- ekspandiran polistiren deb. 10cm, (kot na primer 
  stiropor EPS 100 ali enakovredno),
- PE folija,
- cementni estrih deb. 6,5cm, mikroarmiran 
  (kombinacija jeklena in PP vlakna).</t>
  </si>
  <si>
    <t>2.1.1.2.1.2</t>
  </si>
  <si>
    <t xml:space="preserve">KLJUČAVNIČARSKA DELA </t>
  </si>
  <si>
    <t>2.1.1.2.1.2.1</t>
  </si>
  <si>
    <t>2.1.1.2.1.2.2</t>
  </si>
  <si>
    <t>- izdelki so izdelani po shemah iz projekta, po
  detajlih in po dogovoru s projektantom, po 
  delavniških načrtih, vse delavniške načrte pred 
  izvedbo potrdi projektant,</t>
  </si>
  <si>
    <t>2.1.1.2.1.2.3</t>
  </si>
  <si>
    <t>- mere za izdelke vzeti na objektu,</t>
  </si>
  <si>
    <t>2.1.1.2.1.2.4</t>
  </si>
  <si>
    <t>- v cenah vkalkulirati vsa potrebna dela, material, 
  sidrni in vijačni material, pomožna dela (odri, 
  prenosi, dvigi ipd.),</t>
  </si>
  <si>
    <t>2.1.1.2.1.2.5</t>
  </si>
  <si>
    <t>- v ceni upoštevati pregled konstrukcije in vso 
  ustrezno dokumentacijo za tehnični pregled,</t>
  </si>
  <si>
    <t>2.1.1.2.1.2.6</t>
  </si>
  <si>
    <t>- izvajalec mora odvažati vse odpadke, ki nastajajo
  pri izvedbi, odvoz v pooblaščeno deponijo, dostaviti 
  ustrezna dokazila,</t>
  </si>
  <si>
    <t>2.1.1.2.1.2.7</t>
  </si>
  <si>
    <t>- jeklo kvalitete S235(skladno z EC),</t>
  </si>
  <si>
    <t>2.1.1.2.1.2.8</t>
  </si>
  <si>
    <t>- zvari I. kvalitete, a=0.7*debelina tanjše pločevine v
  stiku, sočelni zvari specialne kvalitete.</t>
  </si>
  <si>
    <t>2.1.1.2.1.2.9</t>
  </si>
  <si>
    <t>Izdelava, dobava in montaža jeklenih konstrukcij-ojačitve nad preboji skozi obstoječe konstrukcije. Vsa konstrukcija je antikokorozijsko zaščitena.
Ojačitve  se izdela po delavniškem načrtu, v sestavi: jekleni profili 2x NPI160, 2x NPU.</t>
  </si>
  <si>
    <t>2.1.1.2.1.2.10</t>
  </si>
  <si>
    <t>Izdelava, dobava montaža RF profilov na mestih, kjer se menja vrsta finalnega tlaka.</t>
  </si>
  <si>
    <t>2.1.1.2.1.2.11</t>
  </si>
  <si>
    <t>Izdelava, dobava in montaža nerjavne talne rešetke dim 800/300/1400mm za iztok fi70 komplet z vsem pritrdilnim materialom.</t>
  </si>
  <si>
    <t>2.1.1.2.1.3</t>
  </si>
  <si>
    <t>SUHOMONTAŽNA DELA
Opomba: Opomba:</t>
  </si>
  <si>
    <t>2.1.1.2.1.3.1</t>
  </si>
  <si>
    <t>- V ceno izdelave sten iz mavčno kartonskih plošč 
  so vštete tudi izdelave prebojev vsled instalacijskih 
  vodov, ojačitve v podkonstrukcijah pri vratih in oknih,</t>
  </si>
  <si>
    <t>2.1.1.2.1.3.2</t>
  </si>
  <si>
    <t>- spuščeni strop se izvaja po shemah in detajlih v 
  projektu, v cenah stropov morajo biti upoštevani vsi 
  izrezi (za luči, prezračevanje, revizijske odprtine…),</t>
  </si>
  <si>
    <t>2.1.1.2.1.3.3</t>
  </si>
  <si>
    <t>2.1.1.2.1.3.4</t>
  </si>
  <si>
    <t>- vsi potrebni delovni odri morajo biti zajeti v ceni!</t>
  </si>
  <si>
    <t>2.1.1.2.1.3.5</t>
  </si>
  <si>
    <t>- mavčnokartonske stene se vgrajuje pred izvedbo 
  estrihov.</t>
  </si>
  <si>
    <t>2.1.1.2.1.3.6</t>
  </si>
  <si>
    <t>- Sestava mavčnokartonskih plošč mora biti v  skladu z Uredbo o zelenem javnem naročanju (Uradni list RS št. 51/2017, 19.9.2017)</t>
  </si>
  <si>
    <t>2.1.1.2.1.3.7</t>
  </si>
  <si>
    <t>Dobava in montaža predelnih sten npr.: sistem KNAUF W 112 deb. 15,0cm ali enakovredno, z 
enojno kov. podkonstrukcijo in obojestransko dvoslojno oblogo iz mavčnokartonskih plošč (GKB) deb. 2x12,5mm, z vmesnim izolacijskim slojem iz min. volne. Vsi stiki so dvakrat bandažirani. Stene se montirajo na AB ploščo. Višine sten do 4,5m (upoštevati ustrezno kovinsko podkonstrukcijo!).</t>
  </si>
  <si>
    <t>2.1.1.2.1.3.8</t>
  </si>
  <si>
    <t>Dobava in montaža protipožarni predelnih sten npr.: sistem KNAUF W 112 deb. 15,0cm ali enakovredno, EI 60, z enojno kov. podkonstrukcijo in obojestransko dvoslojno oblogo iz ognjevarnih mavčnokartonskih plošč (GKF) deb. 2x12,5mm, z vmesnim izolacijskim slojem iz kamene volne. Vsi stiki so dvakrat bandažirani.</t>
  </si>
  <si>
    <t>2.1.1.2.1.3.9</t>
  </si>
  <si>
    <t xml:space="preserve">Doplačilo za vodoodporne mavčnokartonske plošče. </t>
  </si>
  <si>
    <t>2.1.1.2.1.3.10</t>
  </si>
  <si>
    <t xml:space="preserve">Dodatek za ojačitve v suhomontažni steni-oblogi za vgradnjo: </t>
  </si>
  <si>
    <t>2.1.1.2.1.3.11</t>
  </si>
  <si>
    <t xml:space="preserve">-wc z kotličkom,
Opomba: Dodatek za ojačitve v suhomontažni steni-oblogi za vgradnjo: </t>
  </si>
  <si>
    <t>2.1.1.2.1.3.12</t>
  </si>
  <si>
    <t xml:space="preserve">-pisoar,
Opomba: Dodatek za ojačitve v suhomontažni steni-oblogi za vgradnjo: </t>
  </si>
  <si>
    <t>2.1.1.2.1.3.13</t>
  </si>
  <si>
    <t xml:space="preserve">-umivalnik, trokadero.
Opomba: Dodatek za ojačitve v suhomontažni steni-oblogi za vgradnjo: </t>
  </si>
  <si>
    <t>2.1.1.2.1.3.14</t>
  </si>
  <si>
    <t>Dobava in montaža kasete za drsna vrata, odpiranje v suhomontažno steno deb. 15,0cm za vrata svetle mere 90x210cm (mere okvirja 182x220cm).</t>
  </si>
  <si>
    <t>2.1.1.2.1.3.15</t>
  </si>
  <si>
    <t>Dobava in montaža spuščenega stropa iz mineralnih plošč v rastru 60 x 60 cm. Gladke plošče v beli barvi, z ravnim robom (SK) se položijo v belo kovinsko podkonstrukcijo širine 24mm, komplet s podkonstrukcijo. Robni profil je 19/24mm. Strop spuščen cca. 80cm. Plošče so v razredu gradiva 
A2-s1,d0 po EN 13501-1 in stopnja požarne odpornosti REI po DIN 4102, 2.del, EN 20140-9.
Plošče so odporne na relativno zračno vlago do 
100%.  Montaža stropa se izvrši po navodilih proizvajalca (npr.: strop AMF Thermatex Aquatec, Knauf AMF in Heradesign stropni sistemi ali enakovredno).</t>
  </si>
  <si>
    <t>2.1.1.2.1.3.16</t>
  </si>
  <si>
    <t>Dobava in montaža vertikalnega zaključka spuščega stropa iz mavčnokartonskih plošč, kompletno s podkonstrukcijo in zaključnim profilom-kaskade med različnimi višinami spuščenega stropa:
- kaskada višine 50-55cm,
Vsi stiki dvakrat bandažirani.</t>
  </si>
  <si>
    <t>2.1.1.2.1.4</t>
  </si>
  <si>
    <t>KERAMIČARSKA DELA</t>
  </si>
  <si>
    <t>2.1.1.2.1.4.1</t>
  </si>
  <si>
    <t>2.1.1.2.1.4.2</t>
  </si>
  <si>
    <t>- nabavna vrednost keramike 20€/m2.</t>
  </si>
  <si>
    <t>2.1.1.2.1.4.3</t>
  </si>
  <si>
    <t>- ploščice I. kvalitete,</t>
  </si>
  <si>
    <t>2.1.1.2.1.4.4</t>
  </si>
  <si>
    <t>- cena mora vključevati dobavo vsega potrebnega 
  materila in vsa potrebna dela (transporti, rezanje,
  priprava lepila, polaganje, fugiranje..),</t>
  </si>
  <si>
    <t>2.1.1.2.1.4.5</t>
  </si>
  <si>
    <t>- vzorce pred izvedbo potrdi projektant in predstavnik
  investitorja,</t>
  </si>
  <si>
    <t>2.1.1.2.1.4.6</t>
  </si>
  <si>
    <t>- izvajalec mora odvažati vse odpadke, ki nastajajo
  pri izvedbi, odvoz v pooblaščeno deponijo, dostaviti
  ustrezna dokazila,</t>
  </si>
  <si>
    <t>2.1.1.2.1.4.7</t>
  </si>
  <si>
    <t>- pri polaganju talne keramike v mokrih prostorih je
  potrebno izvesti ustrezne padce proti talnim 
  sifonom,</t>
  </si>
  <si>
    <t>2.1.1.2.1.4.8</t>
  </si>
  <si>
    <t>- polaganje po shemah projektanta.</t>
  </si>
  <si>
    <t>2.1.1.2.1.4.9</t>
  </si>
  <si>
    <t>1a</t>
  </si>
  <si>
    <t>Dobava in polaganje obloge tlaka s talno granitogres keramiko dim. 20/20cm (v mokrih prostorih) z vsemi pomožnimi deli in prenosi. (keramika kot na primer: RAGNO initech NERO MATT črna mat ali enakovredno). Lepljenje keramike s fleksibilnim debeloslojnim lepilom.  Protizdrsnost R10.</t>
  </si>
  <si>
    <t>2.1.1.2.1.4.10</t>
  </si>
  <si>
    <t>1b</t>
  </si>
  <si>
    <t>Dobava in polaganje obloge tlaka s talno granitogres keramiko dim. 30/30cm (v mokrih prostorih) z vsemi pomožnimi deli in prenosi. (keramika kot na primer: TAURUS PORFYR: STROMBOLI A12/S črna mat ali enakovredno). Lepljenje keramike s fleksibilnim debeloslojnim lepilom.  Protizdrsnost R10.</t>
  </si>
  <si>
    <t>2.1.1.2.1.4.11</t>
  </si>
  <si>
    <t>Dobava in vgraditev tipskih PVC zaokrožnih profilov na stiku talna-stenska keramika komplet z vogalnimi elementi, profili z radijem 18 mm, barva profilov v barvi keramike.</t>
  </si>
  <si>
    <t>2.1.1.2.1.4.12</t>
  </si>
  <si>
    <t xml:space="preserve">Dobava in polaganje nizkostenske obloge viš. 10 cm 
z granitogress ploščicami, s polaganjem na lepilo na stene. </t>
  </si>
  <si>
    <t>2.1.1.2.1.4.13</t>
  </si>
  <si>
    <t>Dobava in vgraditev stenskih keramične ploščic 20/20cm z vzorcem-rožo z vsemi pomožnimi deli in prenosi. POZOR! Cena na KOS (keramika kot na primer: RAGNO unitech:
- INCISO 2 LIME, LUX
- INCISO 2 ARANCIO, LUX ali 
  enakovredno).</t>
  </si>
  <si>
    <t>2.1.1.2.1.4.14</t>
  </si>
  <si>
    <t>Dobava in vgraditev stenskih keramične ploščic 20/20cm z vzorcem-rožo z vsemi pomožnimi deli in prenosi. (keramika kot na primer: RAGNO unitech:
- INCISO 2 LIME, LUX
- INCISO 2 ARANCIO, LUX ali 
  enakovredno).</t>
  </si>
  <si>
    <t>2.1.1.2.1.4.15</t>
  </si>
  <si>
    <t>Doplačilo za vgraditev talnega sifona (brez dobave).</t>
  </si>
  <si>
    <t>2.1.1.2.1.4.16</t>
  </si>
  <si>
    <t>Dobava in montaža tipskih Inox zaokrožnih profilov na stiku talna-stenska keramika, komplet z vogalnimi elementi, radij profilov je 18 mm.(kletni prostori-kjer 
se vrši obdelava hrane).</t>
  </si>
  <si>
    <t>2.1.1.2.1.4.17</t>
  </si>
  <si>
    <t>Dobava in montaža Inox zaokrožnih zunanjih vogalnih profilov - zaščita stenskih zunanjih vogalov obloženih s keramiko.</t>
  </si>
  <si>
    <t>2.1.1.2.1.4.18</t>
  </si>
  <si>
    <t>Dobava in montaža PVC letvic- vogalnikov.</t>
  </si>
  <si>
    <t>2.1.1.2.1.4.19</t>
  </si>
  <si>
    <t>Dobava in vgraditev ogledal v sanitarijah-lepljeno na steno brez vmesne keramike, ogledala iz varnostnega stekla, robovi zaobljeni, točne mere vzeti na licu mesta. Ogledala dim.:</t>
  </si>
  <si>
    <t>2.1.1.2.1.4.20</t>
  </si>
  <si>
    <t>- dim. 60/60 cm,
Opomba: Dobava in vgraditev ogledal v sanitarijah-lepljeno na steno brez vmesne keramike, ogledala iz varnostnega stekla, robovi zaobljeni, točne mere vzeti na licu mesta. Ogledala dim.:</t>
  </si>
  <si>
    <t>2.1.1.2.1.4.21</t>
  </si>
  <si>
    <t>- dim. 180/60 cm.
Opomba: Dobava in vgraditev ogledal v sanitarijah-lepljeno na steno brez vmesne keramike, ogledala iz varnostnega stekla, robovi zaobljeni, točne mere vzeti na licu mesta. Ogledala dim.:</t>
  </si>
  <si>
    <t>2.1.1.2.1.5</t>
  </si>
  <si>
    <t>PODOPOLAGALSKA DELA</t>
  </si>
  <si>
    <t>2.1.1.2.1.5.1</t>
  </si>
  <si>
    <t>2.1.1.2.1.5.2</t>
  </si>
  <si>
    <t>- izvajalec pred izvedbo dostavi vzorce, ki jih potrdi 
  projektant in investitor,</t>
  </si>
  <si>
    <t>2.1.1.2.1.5.3</t>
  </si>
  <si>
    <t>2.1.1.2.1.5.4</t>
  </si>
  <si>
    <t>- parketarska dela morajo biti izvršena po določilih
  veljavnih normativov in v soglasju s tehničnimi pogoji
  za polaganje parketa. Potrebni materiali za ta dela
  morajo ustrezati dolo ilom veljavnih SIST standardov.</t>
  </si>
  <si>
    <t>2.1.1.2.1.5.5</t>
  </si>
  <si>
    <t>Zamenja se ves finalni tlak s podlago v prostoru ki je namenjen jedilnici.</t>
  </si>
  <si>
    <t>2.1.1.2.1.5.6</t>
  </si>
  <si>
    <t>-</t>
  </si>
  <si>
    <t>Rušenje tlaka, komplet s transportom iz objekta, transportom v stalno deponijo vključno s plačilom 
vseh komunalnih pristojbin. Tlak v sestavi:
- finalni tlak: teracco ali keramika ali linolej ali parket 
  z obrobami
- estrih,
- nasutje.</t>
  </si>
  <si>
    <t>2.1.1.2.1.5.7</t>
  </si>
  <si>
    <t>Rušenje tlaka (pritličje-razredi), komplet s transportom iz objekta, transportom v stalno deponijo vključno s plačilom vseh komunalnih pristojbin. Tlak v sestavi:
- parket z vsemi obrobami,
- deske 2,5cm,
- podložni beton.</t>
  </si>
  <si>
    <t>2.1.1.2.1.5.8</t>
  </si>
  <si>
    <t>Kombinirani izkop zemlje v pritličju (poglobitev za izvedbo novega nasutja in tlakov), komplet s transportom iz objekta ter transportom v stalno deponijo s plačilom vseh komunalnih pristojbin in taks (pooblaščenim zbiralcem gradbenih odpadkov s strani Agencije RS za okolje), deponijo pridobi izvajalec.
- izkop v zemljini III.-IV. ktg,</t>
  </si>
  <si>
    <t>2.1.1.2.1.5.9</t>
  </si>
  <si>
    <t>Dobava in vgrajevanje tamponskega nasipa- nasip pod tlaki (pritličje-nepodkleteni del) v obstoječem objektu, komplet z utrjevanjem in vsemi transporti v objekt.</t>
  </si>
  <si>
    <t>2.1.1.2.1.5.10</t>
  </si>
  <si>
    <t>Dobava in vgrajevanje podložnega betona C 12/15 v debelini 10 cm pod tlaki, komplet z zalikanjem svežega betona (priprava za polaganje hidroizolacije):</t>
  </si>
  <si>
    <t>2.1.1.2.1.5.11</t>
  </si>
  <si>
    <t>Dobava in izdelava horizontalne hidroizolacije; 1x hladni bitumenski premaz in 1x plastomer bitumenski varilni trak z nosilcem steklenega voala z ustreznimi preklopi (kot na primer: IZOTEKT V4 ali enakovredno), s predhodnim čiščenjem betonske podlage komplet z izravnavo stikov s cementno malto. Varilni trak polno varjen na podlago.</t>
  </si>
  <si>
    <t>2.1.1.2.1.5.12</t>
  </si>
  <si>
    <t>Izdelava zaokrožnice na stikih horizontalne in vertikalne konstrukcije, kot podlaga za hidroizolacijo.</t>
  </si>
  <si>
    <t>2.1.1.2.1.5.13</t>
  </si>
  <si>
    <t>Izdelava plavajočih estrihov, dobava, vgradnja, 
ravnanje ter strojna zagladitev; estrih v sestavi: 
- ekspandiran polistiren deb. 10cm, (kot na primer 
  stiropor EPS 100 ali enakovredno),
- PE folija,
- cementni estrih deb. 6,5 cm, mikroarmiran 
  (kombinacija jeklena in PP vlakna).</t>
  </si>
  <si>
    <t>2.1.1.2.1.5.14</t>
  </si>
  <si>
    <t>Dobava in polaganje vinilne talne obloge v rolah, z lepljenjem z lepilom, varjenjem stikov, vključno s polaganjem izravnalne mase in stenskim zaključkom-zaokrožnico do višine 10cm. Vertikalna zaokrožnica se izvede iz enake obloge kot tlak (neprekinjeno) do višine 10cm, radij 25mm, komplet s podložno polkrožno letvijo in zaključnim protiprašnim profilom.(talna obloga kot na primer Tarkett-Tapiflex Excellence 65 ali enakovredno). Barve talne obloge:zelena, rumena in oranžna z drobnimi kvadratki. Protizdrsnost R10.</t>
  </si>
  <si>
    <t>2.1.1.2.1.6</t>
  </si>
  <si>
    <t>MIZARSKA DELA</t>
  </si>
  <si>
    <t>2.1.1.2.1.6.1</t>
  </si>
  <si>
    <t>2.1.1.2.1.6.2</t>
  </si>
  <si>
    <t>- izdelki so izdelani po shemah iz projekta in po 
  dogovoru s projektantom,</t>
  </si>
  <si>
    <t>2.1.1.2.1.6.3</t>
  </si>
  <si>
    <t>- pred izvedbo mora materiale in barve potrditi 
  investitor, glede na izbrano notranjo opremo in 
  barvno shemo,</t>
  </si>
  <si>
    <t>2.1.1.2.1.6.4</t>
  </si>
  <si>
    <t>- mere za izdelke je vzeti na objektu,</t>
  </si>
  <si>
    <t>2.1.1.2.1.6.5</t>
  </si>
  <si>
    <t>- rešetke za vrata dobavi izvajalec instalacij,</t>
  </si>
  <si>
    <t>2.1.1.2.1.6.6</t>
  </si>
  <si>
    <t>2.1.1.2.1.6.7</t>
  </si>
  <si>
    <t>- izvajalec mora upoštevati Soft izvedbo podboja in 
  vratnega krila.</t>
  </si>
  <si>
    <t>2.1.1.2.1.6.8</t>
  </si>
  <si>
    <t>NOTRANJA VRATA</t>
  </si>
  <si>
    <t>2.1.1.2.1.6.9</t>
  </si>
  <si>
    <t xml:space="preserve">Dobava in montaža notranjih lesenih vrat komplet s kovinskimi suhomontažnimi podboji, barva bela RAL 9003. Krilo leseno-ultrapas bele barve, opremljeno z vsem okovjem, ključavnico, RF kljuko (kot na primer tip Marseille ali enakovredno), ščiti , RFzaustavljalec vrat z gumo. Vrata so prehodnih dimenzij: </t>
  </si>
  <si>
    <t>2.1.1.2.1.6.10</t>
  </si>
  <si>
    <t xml:space="preserve">- V1 dim. 80x210cm, širina podboja 15cm,
Opomba: Dobava in montaža notranjih lesenih vrat komplet s kovinskimi suhomontažnimi podboji, barva bela RAL 9003. Krilo leseno-ultrapas bele barve, opremljeno z vsem okovjem, ključavnico, RF kljuko (kot na primer tip Marseille ali enakovredno), ščiti , RFzaustavljalec vrat z gumo. Vrata so prehodnih dimenzij: </t>
  </si>
  <si>
    <t>2.1.1.2.1.6.11</t>
  </si>
  <si>
    <t xml:space="preserve">- doplačilo za dobavo in montažo samozapirala,
Opomba: Dobava in montaža notranjih lesenih vrat komplet s kovinskimi suhomontažnimi podboji, barva bela RAL 9003. Krilo leseno-ultrapas bele barve, opremljeno z vsem okovjem, ključavnico, RF kljuko (kot na primer tip Marseille ali enakovredno), ščiti , RFzaustavljalec vrat z gumo. Vrata so prehodnih dimenzij: </t>
  </si>
  <si>
    <t>2.1.1.2.1.6.12</t>
  </si>
  <si>
    <t xml:space="preserve">- doplačilo za vgraditev rešetke 425x125mm.
Opomba: Dobava in montaža notranjih lesenih vrat komplet s kovinskimi suhomontažnimi podboji, barva bela RAL 9003. Krilo leseno-ultrapas bele barve, opremljeno z vsem okovjem, ključavnico, RF kljuko (kot na primer tip Marseille ali enakovredno), ščiti , RFzaustavljalec vrat z gumo. Vrata so prehodnih dimenzij: </t>
  </si>
  <si>
    <t>2.1.1.2.1.6.13</t>
  </si>
  <si>
    <t xml:space="preserve">Dobava in montaža notranjih lesenih vrat komplet z lesenimi suhomontažnimi podboji-ultrapas bele barve. Krilo leseno-ultrapas bele barve, opremljeno z vsem okovjem, ključavnico, RF kljuko  (kot na primer tip Marseille ali enakovredno) ščiti, RFzaustavljalec vrat z gumo. Vrata so prehodnih dimenzij: </t>
  </si>
  <si>
    <t>2.1.1.2.1.6.14</t>
  </si>
  <si>
    <t xml:space="preserve">- V2 dim. 100x210cm, širina podboja 50cm,
Opomba: Dobava in montaža notranjih lesenih vrat komplet z lesenimi suhomontažnimi podboji-ultrapas bele barve. Krilo leseno-ultrapas bele barve, opremljeno z vsem okovjem, ključavnico, RF kljuko  (kot na primer tip Marseille ali enakovredno) ščiti, RFzaustavljalec vrat z gumo. Vrata so prehodnih dimenzij: </t>
  </si>
  <si>
    <t>2.1.1.2.1.6.15</t>
  </si>
  <si>
    <t>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</si>
  <si>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2.1.1.2.1.6.16</t>
  </si>
  <si>
    <t xml:space="preserve">'- V3 notranja zasteklena alu stena 150 x 110 cm. Okvirji Alu RAL 9003.Steno sestavlja 1 polje s fiksno zasteklitvijo v lesenem okvirju, širina podboja 50cm.
Opomba: Dobava in montaža notranjih lesenih asimetričnih dvokrilnih vrat komplet z lesenimi suhomontažnimi podboji -ultrapas barva bela .Eno krilo je opremljeno z vsem okovjem, ključavnico, RF kljuko (kot na primer tip Marseille ali enakovredno), ščiti in RFzaustavljalec vrat z gumo, drugo krilo z zatičem. Vrata so prehodnih dimenzij: </t>
  </si>
  <si>
    <t>2.1.1.2.1.6.17</t>
  </si>
  <si>
    <t>Dobava in montaža notranjih drsnih vrat na vgrajeno kovinsko kaseto za odpiranje v steno, komplet s kovinskim podbojem v barvi RAL 9003 z vsemi vodili. Krilo je leseno-ultrapas bela barva, z RF vtopno rozeto. Vrata so enokrilna, svetlih dimenzij:</t>
  </si>
  <si>
    <t>2.1.1.2.1.6.18</t>
  </si>
  <si>
    <t>- DV1 dim. 90x210cm. 
Opomba: Dobava in montaža notranjih drsnih vrat na vgrajeno kovinsko kaseto za odpiranje v steno, komplet s kovinskim podbojem v barvi RAL 9003 z vsemi vodili. Krilo je leseno-ultrapas bela barva, z RF vtopno rozeto. Vrata so enokrilna, svetlih dimenzij:</t>
  </si>
  <si>
    <t>2.1.1.2.1.6.19</t>
  </si>
  <si>
    <t>- doplačilo za vgraditev rešetke 425x225mm.
Opomba: Dobava in montaža notranjih drsnih vrat na vgrajeno kovinsko kaseto za odpiranje v steno, komplet s kovinskim podbojem v barvi RAL 9003 z vsemi vodili. Krilo je leseno-ultrapas bela barva, z RF vtopno rozeto. Vrata so enokrilna, svetlih dimenzij:</t>
  </si>
  <si>
    <t>2.1.1.2.1.6.20</t>
  </si>
  <si>
    <t>Dobava in montaža notranjih drsnih vrat na vgrajeno vodilo, komplet z vsemi vodili, v barvi RAL 9003. Krilo je leseno-ultrapas bela barva, z RF vtopno rozeto. Vrata so enokrilna, svetlih dimenzij:</t>
  </si>
  <si>
    <t>2.1.1.2.1.6.21</t>
  </si>
  <si>
    <t>- DV2 dim. 90x210cm.
Opomba: Dobava in montaža notranjih drsnih vrat na vgrajeno vodilo, komplet z vsemi vodili, v barvi RAL 9003. Krilo je leseno-ultrapas bela barva, z RF vtopno rozeto. Vrata so enokrilna, svetlih dimenzij:</t>
  </si>
  <si>
    <t>2.1.1.2.1.6.22</t>
  </si>
  <si>
    <t>- DV3 dim. 121x210cm.
Opomba: Dobava in montaža notranjih drsnih vrat na vgrajeno vodilo, komplet z vsemi vodili, v barvi RAL 9003. Krilo je leseno-ultrapas bela barva, z RF vtopno rozeto. Vrata so enokrilna, svetlih dimenzij:</t>
  </si>
  <si>
    <t>2.1.1.2.1.6.23</t>
  </si>
  <si>
    <t>- doplačilo za vgraditev rešetke 425x225mm.
Opomba: Dobava in montaža notranjih drsnih vrat na vgrajeno vodilo, komplet z vsemi vodili, v barvi RAL 9003. Krilo je leseno-ultrapas bela barva, z RF vtopno rozeto. Vrata so enokrilna, svetlih dimenzij:</t>
  </si>
  <si>
    <t>2.1.1.2.1.6.24</t>
  </si>
  <si>
    <t>PROTIPOŽARNA NOTRANJA VRATA</t>
  </si>
  <si>
    <t>2.1.1.2.1.6.25</t>
  </si>
  <si>
    <t>Dobava in montaža notranjih protipožarnih vrat, komplet s protipožarnim podbojem: kovinski podboj RAL 9003 in leseno krilo, EI 30 C (vsi sestavni deli morajo imeti ustrezne ateste v skladu s ŠPV). Krilo leseno-ultrapas,  barva bela RAL 9003, z vsem okovjem, RF kljuko, ključavnico, samozapiralom.
Vrata so prehodnih dimenzij:</t>
  </si>
  <si>
    <t>2.1.1.2.1.6.26</t>
  </si>
  <si>
    <t>- PV1 dim. 80x210cm (širina podboja 10cm).
Opomba: Dobava in montaža notranjih protipožarnih vrat, komplet s protipožarnim podbojem: kovinski podboj RAL 9003 in leseno krilo, EI 30 C (vsi sestavni deli morajo imeti ustrezne ateste v skladu s ŠPV). Krilo leseno-ultrapas,  barva bela RAL 9003, z vsem okovjem, RF kljuko, ključavnico, samozapiralom.</t>
  </si>
  <si>
    <t>2.1.1.2.1.6.27</t>
  </si>
  <si>
    <t>SANITARNE STENE</t>
  </si>
  <si>
    <t>2.1.1.2.1.6.28</t>
  </si>
  <si>
    <t>Dobava in montaža tipskih sanitarnih pregradnih sten iz kompaktnih laminatnih plošč komplet s podkonstrukcijo, tečaji, okovjem, kljuko oziroma zatičem, nogicami (kot na primer Ravago_ATM  Standard ali enakovredno). Stene dimenzij (skupaj z nogicami):</t>
  </si>
  <si>
    <t>2.1.1.2.1.6.29</t>
  </si>
  <si>
    <t>- stena SS1, vel. 180x210cm, z vgrajenimi vrati 
 (80x205 cm-1kos),
Opomba: Dobava in montaža tipskih sanitarnih pregradnih sten iz kompaktnih laminatnih plošč komplet s podkonstrukcijo, tečaji, okovjem, kljuko oziroma zatičem, nogicami (kot na primer Ravago_ATM  Standard ali enakovredno). Stene dimenzij (skupaj z nogicami):</t>
  </si>
  <si>
    <t>2.1.1.2.1.6.30</t>
  </si>
  <si>
    <t>- stena SS2 vel. 70x210cm (pritrditev na steno).
Opomba: Dobava in montaža tipskih sanitarnih pregradnih sten iz kompaktnih laminatnih plošč komplet s podkonstrukcijo, tečaji, okovjem, kljuko oziroma zatičem, nogicami (kot na primer Ravago_ATM  Standard ali enakovredno). Stene dimenzij (skupaj z nogicami):</t>
  </si>
  <si>
    <t>2.1.1.2.1.6.31</t>
  </si>
  <si>
    <t>- stena SS3, drsna vrata dim. 90x210, komplet z
   vodili in vstopno RF rozeto 90x210,
Opomba: Dobava in montaža tipskih sanitarnih pregradnih sten iz kompaktnih laminatnih plošč komplet s podkonstrukcijo, tečaji, okovjem, kljuko oziroma zatičem, nogicami (kot na primer Ravago_ATM  Standard ali enakovredno). Stene dimenzij (skupaj z nogicami):</t>
  </si>
  <si>
    <t>2.1.1.2.1.6.32</t>
  </si>
  <si>
    <t>LESENE NOTRANJE POLICE</t>
  </si>
  <si>
    <t>2.1.1.2.1.6.33</t>
  </si>
  <si>
    <t>Izdelava, dobava in montaža notranjih okenskih polic iz iverala oplaščene z ultrapasom, deb. 2cm in širine 67 cm, s postforming zaključkom.</t>
  </si>
  <si>
    <t>2.1.1.2.1.7</t>
  </si>
  <si>
    <t>POŽARNA ALU VRATA</t>
  </si>
  <si>
    <t>2.1.1.2.1.7.1</t>
  </si>
  <si>
    <t>2.1.1.2.1.7.2</t>
  </si>
  <si>
    <t>- izdelki so izdelani po shemah iz projekta, po 
  detajlih in po dogovoru s projektantom,</t>
  </si>
  <si>
    <t>2.1.1.2.1.7.3</t>
  </si>
  <si>
    <t>- vse stike med stenami in priključki sten izdelati po 
  detajlih proizvajalca,</t>
  </si>
  <si>
    <t>2.1.1.2.1.7.4</t>
  </si>
  <si>
    <t>- pred izvedbo je potrebno izdelati delavniške načrte, 
  ki jih potrdi projektant,</t>
  </si>
  <si>
    <t>2.1.1.2.1.7.5</t>
  </si>
  <si>
    <t>2.1.1.2.1.7.6</t>
  </si>
  <si>
    <t xml:space="preserve"> - v cenah je vkalkulirati vsa pomožna dela (odri, 
  prenosi, dvigi ipd.),</t>
  </si>
  <si>
    <t>2.1.1.2.1.7.7</t>
  </si>
  <si>
    <t>2.1.1.2.1.7.8</t>
  </si>
  <si>
    <t>- sistemski ključ opredeli investitor z izvajalcem pred
  izvedbo!</t>
  </si>
  <si>
    <t>2.1.1.2.1.7.9</t>
  </si>
  <si>
    <t>Izdelava, dobava in montaža protipožarnih notranjih zasteklitev, izdelanih iz ALU požarno odpornih profilov in požarna varnostna zasteklitev; EI30, atest (vsi sestavni deli morajo imeti ustrezne ateste v skladu s ŠPV): notranja požarna dvokrilna asimetrična vrata, zidarska mera 150x210cm,  EI 30C, atest, Alu protipožarni profili RAL 7012, protipožarno varnostno steklo. Steno sestavljata 2 polji: dvokrilna asimetrična vrata, EI 30C, protipožarni okvir in protipožarnim, varnostnim steklom (atest), eno krilo svetle širine 100cm opremljeno RF kljuka obojestransko, cilindrično ključavnico, samozapiralom.
Folija po načrtu notranje opreme.
Vrata so prehodnih dimenzij:</t>
  </si>
  <si>
    <t>2.1.1.2.1.7.10</t>
  </si>
  <si>
    <t>- PV2 dim. 150x210cm.</t>
  </si>
  <si>
    <t>2.1.1.2.1.8</t>
  </si>
  <si>
    <t>VIII.</t>
  </si>
  <si>
    <t>DVIGALA</t>
  </si>
  <si>
    <t>2.1.1.2.1.8.1</t>
  </si>
  <si>
    <t>2.1.1.2.1.8.2</t>
  </si>
  <si>
    <t>V ceni dvigala morajo biti vključeno:</t>
  </si>
  <si>
    <t>2.1.1.2.1.8.3</t>
  </si>
  <si>
    <t>- izvajalec mora predložiti vsa navodila za
  varno delo in vzdrževanje, ter potrebno
  dokumentacijo za tehnični pregled,</t>
  </si>
  <si>
    <t>2.1.1.2.1.8.4</t>
  </si>
  <si>
    <t>- dokumentacija (PZI, PID, navodila za obratovanje),</t>
  </si>
  <si>
    <t>2.1.1.2.1.8.5</t>
  </si>
  <si>
    <t>- izdelavo delavniških izvedbenih načrtov, ki
  jih je pred dokončno izdelavo dvigala dati
  v potrditev projektantu in nadzorniku,</t>
  </si>
  <si>
    <t>2.1.1.2.1.8.6</t>
  </si>
  <si>
    <t>- potrebne delovne odre, oziroma dobavo in 
  montažo montažnih obešal,</t>
  </si>
  <si>
    <t>2.1.1.2.1.8.7</t>
  </si>
  <si>
    <t>- šolanje skrbnika dvigala,</t>
  </si>
  <si>
    <t>2.1.1.2.1.8.8</t>
  </si>
  <si>
    <t>- izvajalec mora odvažati vse odpadke, ki nastajajo
  pri izvedbi, odvoz v pooblaščeno deponijo; odvoz 
  zajeti v cenah po enoti.</t>
  </si>
  <si>
    <t>2.1.1.2.1.8.9</t>
  </si>
  <si>
    <t>Izdelava, dobava in montaža malo tovornega dvigala:
- nosilnost: 300kg,
- višina dviga: 3,5m,
- število postaj: 2 (vrata na nasprotni strani),
- dimenzija jaška: 1000x1150mm,
- vrata jaška: enokrilna, ročno odpiranje, nerjaveča 
  pločevina (požarna EI30),
- velikost kabine: 600x1000x1000mm,
- kabina: prehodna, v celoti iz nerjaveče pločevine,
- možnost obratovanja le s kontaktnim ključem,
- samonosilna konstrukcija je uključena v ceno. 
  Izdelana je iz pocinkanih specialnih profilov.
- dvigalo mora biti povezano na infra net sistem (varnost v primeru okvare)
- priključna moč: 1,1kW 1N-230V.</t>
  </si>
  <si>
    <t>2.1.1.2.1.8.10</t>
  </si>
  <si>
    <t>Izdelava, dobava in montaža kovinskih enokrilnih protipožarnih vrat, kompletno s kovinskim protipožarnim podbojem, EI 30C2 (EI 30C1: 1x malo tovorno dvigalo), z vso standardno opremo, RF kljuko in cilindrično ključavnico. Krilo in podboj antikorozijsko zaščitena in finalno pleskana RAL 9003. Priloženi A testi in certifikati. Vrata svetlih dimenzij:
PV- 75 x 210 cm</t>
  </si>
  <si>
    <t>2.1.1.2.1.9</t>
  </si>
  <si>
    <t>IX.</t>
  </si>
  <si>
    <t>SLIKOPLESKARSKA DELA</t>
  </si>
  <si>
    <t>2.1.1.2.1.9.1</t>
  </si>
  <si>
    <t>2.1.1.2.1.9.2</t>
  </si>
  <si>
    <t>- v cenah slikoplesk. del so zajeti vsi premični odri
  višine 2m in 4-5m. Fasadni oder je zajet pri 
  tesarskih delih,</t>
  </si>
  <si>
    <t>2.1.1.2.1.9.3</t>
  </si>
  <si>
    <t>- zaščite ter čiščenje prostorov med in po končanih 
  delih,</t>
  </si>
  <si>
    <t>2.1.1.2.1.9.4</t>
  </si>
  <si>
    <t>- v ceni zajeti tudi vsa predhodna pripravljalna dela
  za pripravo podlage (očiščenje površine prahu, 
  madežev in drugih nečistoč, impregnacija…),</t>
  </si>
  <si>
    <t>2.1.1.2.1.9.5</t>
  </si>
  <si>
    <t>- za izbrane barve potrebno pred izvedbo izdelati 
  vzorec dim. 1,0 m2, ki ga potrjuje projektant,</t>
  </si>
  <si>
    <t>2.1.1.2.1.9.6</t>
  </si>
  <si>
    <t>2.1.1.2.1.9.7</t>
  </si>
  <si>
    <t>- tip barve in vzorec se izdela po načrtu grafične 
  opreme.</t>
  </si>
  <si>
    <t>2.1.1.2.1.9.8</t>
  </si>
  <si>
    <t>Dvakratno glajenje in brušenje novih fino ometanih zidov in suhomontažnih sten in oblog z notranjim kitom ter dvakratno beljenje z notranjo zidno belo barvo.</t>
  </si>
  <si>
    <t>2.1.1.2.1.9.9</t>
  </si>
  <si>
    <t>Dvakratno glajenje in brušenje ometanih stropov z notranjim kitom ter dvakratno beljenje z notranjo belo barvo.</t>
  </si>
  <si>
    <t>2.1.1.2.1.9.10</t>
  </si>
  <si>
    <t>Dvakratno glajenje in brušenje spuščenega stropa in kaskad iz mavčnokartonskih plošč z notranjim kitom ter dvakratno beljenje z notranjo belo barvo.</t>
  </si>
  <si>
    <t>2.1.1.2.1.9.11</t>
  </si>
  <si>
    <t>Slikanje sten z latexom - mat.</t>
  </si>
  <si>
    <t>2.1.1.2.1.9.12</t>
  </si>
  <si>
    <t>Dobava in vgrajevanje vogalnikov.</t>
  </si>
  <si>
    <t>2.1.1.2.1.9.13</t>
  </si>
  <si>
    <t>Kitanje horizontalnega stika stena-spuščen strop z akrilnim kitom bele barve.</t>
  </si>
  <si>
    <t>2.1.1.2.1.9.14</t>
  </si>
  <si>
    <t>Kitanje in badažiranje vertikalnega stika suhomontažna stena -zidana stena, beton.</t>
  </si>
  <si>
    <t>2.1.1.2.1.9.15</t>
  </si>
  <si>
    <t>Naprava dekorativne stene v oranžni barvi, stena se barva s tremi barvami, ki so oljne mat po NCS lestvici po pasovih različnih širin; 
NCS S1070 Y30R - svetla, v ceni je potrebno upoštevati zaščito, vse premaze in pripravo stene 
(glej načrt grafične opreme).</t>
  </si>
  <si>
    <t>2.1.1.2.1.10</t>
  </si>
  <si>
    <t>X.</t>
  </si>
  <si>
    <t>RAZNA DELA</t>
  </si>
  <si>
    <t>2.1.1.2.1.10.1</t>
  </si>
  <si>
    <t>2.1.1.2.1.10.2</t>
  </si>
  <si>
    <t>- izvajalec mora odvažati vse odpadke, ki nastajajo
  pri izvedbi, odvoz v pooblaščeno deponijo, dostaviti 
  ustrezna dokazila.</t>
  </si>
  <si>
    <t>2.1.1.2.1.10.3</t>
  </si>
  <si>
    <t>Dobava in montaža gasilnih aparatov po požarnem redu :</t>
  </si>
  <si>
    <t>2.1.1.2.1.10.4</t>
  </si>
  <si>
    <t>aparati ročni - 6 kg (prah ABC),
Opomba: Dobava in montaža gasilnih aparatov po požarnem redu :</t>
  </si>
  <si>
    <t>2.1.1.2.1.10.5</t>
  </si>
  <si>
    <t>Dobava in montaža sistemskega zaklepanja vrat (generalni ključ in ostali ključi) z vsemi potrebnimi cilindri.</t>
  </si>
  <si>
    <t>2.1.1.2.2</t>
  </si>
  <si>
    <t>OBRTNIŠKA DELA PRENOVA JEDILNICE 2. FAZA:</t>
  </si>
  <si>
    <t>2.1.1.2.2.1</t>
  </si>
  <si>
    <t>SUHOMONTAŽNA DELA</t>
  </si>
  <si>
    <t>2.1.1.2.2.1.1</t>
  </si>
  <si>
    <t>2.1.1.2.2.1.2</t>
  </si>
  <si>
    <t>2.1.1.2.2.1.3</t>
  </si>
  <si>
    <t>2.1.1.2.2.1.4</t>
  </si>
  <si>
    <t>2.1.1.2.2.1.5</t>
  </si>
  <si>
    <t>2.1.1.2.2.1.6</t>
  </si>
  <si>
    <t>2.1.1.2.2.1.7</t>
  </si>
  <si>
    <t>2.1.1.2.2.1.8</t>
  </si>
  <si>
    <t>2.1.1.2.2.2</t>
  </si>
  <si>
    <t>2.1.1.2.2.2.1</t>
  </si>
  <si>
    <t>2.1.1.2.2.2.2</t>
  </si>
  <si>
    <t>2.1.1.2.2.2.3</t>
  </si>
  <si>
    <t>2.1.1.2.2.2.4</t>
  </si>
  <si>
    <t>2.1.1.2.2.2.5</t>
  </si>
  <si>
    <t>2.1.1.2.2.2.6</t>
  </si>
  <si>
    <t>Rušenje tlaka, komplet s transportom iz objekta, transportom v stalno deponijo  s plačilom vseh komunalnih pristojbin in taks (pooblaščenim zbiralcem gradbenih odpadkov s strani Agencije RS za okolje), deponijo pridobi izvajalec. Tlak v sestavi:
- finalni tlak: teracco ali keramika ali linolej ali parket 
  z obrobami
- estrih,
- nasutje.</t>
  </si>
  <si>
    <t>2.1.1.2.2.2.7</t>
  </si>
  <si>
    <t>2.1.1.2.2.2.8</t>
  </si>
  <si>
    <t>2.1.1.2.2.3</t>
  </si>
  <si>
    <t>2.1.1.2.2.3.1</t>
  </si>
  <si>
    <t>2.1.1.2.2.3.2</t>
  </si>
  <si>
    <t>2.1.1.2.2.3.3</t>
  </si>
  <si>
    <t>2.1.1.2.2.3.4</t>
  </si>
  <si>
    <t>2.1.1.2.2.3.5</t>
  </si>
  <si>
    <t>- za izbrane barve potrebno pred izvedbo izdelati 
  vzorec dim. 1,0m2, ki ga potrjuje projektant,</t>
  </si>
  <si>
    <t>2.1.1.2.2.3.6</t>
  </si>
  <si>
    <t>2.1.1.2.2.3.7</t>
  </si>
  <si>
    <t>2.1.1.2.2.3.8</t>
  </si>
  <si>
    <t>2.1.1.2.2.3.9</t>
  </si>
  <si>
    <t>2.1.1.2.2.3.10</t>
  </si>
  <si>
    <t>2.1.1.2.2.3.11</t>
  </si>
  <si>
    <t>2.1.1.2.2.3.12</t>
  </si>
  <si>
    <t>2.1.1.2.2.3.13</t>
  </si>
  <si>
    <t>2.1.1.2.2.4</t>
  </si>
  <si>
    <t>2.1.1.2.2.4.1</t>
  </si>
  <si>
    <t>2.1.1.2.2.4.2</t>
  </si>
  <si>
    <t>2.1.1.2.2.4.3</t>
  </si>
  <si>
    <t>2.1.1.2.2.4.4</t>
  </si>
  <si>
    <t>2.1.2</t>
  </si>
  <si>
    <t>FASADA IN ZUNANJE STAVBNO POHIŠTVO</t>
  </si>
  <si>
    <t>2.1.2.1</t>
  </si>
  <si>
    <t>2.1.2.1.1</t>
  </si>
  <si>
    <t>GRADBENA DELA FASADA:</t>
  </si>
  <si>
    <t>2.1.2.1.1.1</t>
  </si>
  <si>
    <t>2.1.2.1.1.1.1</t>
  </si>
  <si>
    <t>2.1.2.1.1.1.2</t>
  </si>
  <si>
    <t>2.1.2.1.1.1.3</t>
  </si>
  <si>
    <t>2.1.2.1.1.1.4</t>
  </si>
  <si>
    <t>- izvedba po opisu v posameznih postavkah</t>
  </si>
  <si>
    <t>2.1.2.1.1.1.5</t>
  </si>
  <si>
    <t>- vsa zavarovanja, eventuelna podpiranja obstoječih konstrukcij in odri, ter odstranitev le-teh po končanih delih</t>
  </si>
  <si>
    <t>2.1.2.1.1.1.6</t>
  </si>
  <si>
    <t>- rušenja je potrebno izvajati brez povzročanja vibracij, ki bi lahko povzročile razpoke oz. poškodbe nosilnih elemetov objekta in elementov, ki se ne rušijo,</t>
  </si>
  <si>
    <t>2.1.2.1.1.1.7</t>
  </si>
  <si>
    <t>2.1.2.1.1.1.8</t>
  </si>
  <si>
    <t>- vse transporte iz objekta, transport v stalno 
deponijo, kompletno s plačilom vseh komunalnih pristojbin</t>
  </si>
  <si>
    <t>2.1.2.1.1.1.9</t>
  </si>
  <si>
    <t>-izvajalec mora priložiti dokazila o deponiranju ruševin od pooblaščene deponije.</t>
  </si>
  <si>
    <t>2.1.2.1.1.1.10</t>
  </si>
  <si>
    <t>- vse zaščite obstoječih konstrukcij, prostorov, opreme itd.</t>
  </si>
  <si>
    <t>2.1.2.1.1.1.11</t>
  </si>
  <si>
    <t>- čiščenje</t>
  </si>
  <si>
    <t>2.1.2.1.1.1.12</t>
  </si>
  <si>
    <t xml:space="preserve">Odstranjevanje obstoječega fasadnega ometa, kompletno s čiščenjem in pranje opečne površine, s transportom v stalno deponijo s plačilom vseh komunalnih pristojbin in taks (pooblaščenim zbiralcem gradbenih odpadkov s strani Agencije RS za okolje), deponijo pridobi izvajalec. </t>
  </si>
  <si>
    <t>2.1.2.1.1.1.13</t>
  </si>
  <si>
    <t xml:space="preserve">Demontaža strelovoda, s transportom ruševin z objekta ter transportom v stalno deponijo  s plačilom vseh komunalnih pristojbin in taks (pooblaščenim zbiralcem gradbenih odpadkov s strani Agencije RS za okolje), deponijo pridobi izvajalec. </t>
  </si>
  <si>
    <t>2.1.2.1.1.1.14</t>
  </si>
  <si>
    <t xml:space="preserve">Demontaža slemena in grebena iz azbestne kritine, komplet z vsemi potrebnimi ukrepi z ravnanjem z nevarnmi odpadki, s transportom ruševin z objekta ter transportom v stalno pooblaščeno deponijo (azbestni odpadki) vključno s plačilom vseh komunalnih pristojbin. </t>
  </si>
  <si>
    <t>2.1.2.1.1.1.15</t>
  </si>
  <si>
    <t xml:space="preserve">Demontaža kritine iz valovite azbestne kritine, komplet z vsemi potrebnimi ukrepi z ravnanjem z nevarnmi odpadki, s transportom ruševin z objekta ter transportom v stalno pooblaščeno deponijo (azbestni odpadki) vključno s plačilom vseh komunalnih pristojbin  in taks (pooblaščenim zbiralcem gradbenih odpadkov s strani Agencije RS za okolje), deponijo pridobi izvajalec. </t>
  </si>
  <si>
    <t>2.1.2.1.1.1.16</t>
  </si>
  <si>
    <t xml:space="preserve">Demontaža lesenih letev 10/5cm (letvanje za azbestno valovito kritino), s transportom ruševin z objekta ter transportom v stalno deponijo s plačilom vseh komunalnih pristojbin in taks (pooblaščenim zbiralcem gradbenih odpadkov s strani Agencije RS za okolje), deponijo pridobi izvajalec.  </t>
  </si>
  <si>
    <t>2.1.2.1.1.1.17</t>
  </si>
  <si>
    <t xml:space="preserve">Demontaža opaža strešine iz desk, pod pločevinasto kritino (v kapu in žlotah), s transportom ruševin z objekta ter transportom v stalno deponijo s plačilom vseh komunalnih pristojbin in taks (pooblaščenim zbiralcem gradbenih odpadkov s strani Agencije RS za okolje), deponijo pridobi izvajalec.   </t>
  </si>
  <si>
    <t>2.1.2.1.1.1.18</t>
  </si>
  <si>
    <t xml:space="preserve">Demontaža pločevinaste kritine (v kapu in žlote), s transportom ruševin z objekta ter transportom v stalno deponijo  s plačilom vseh komunalnih pristojbin in taks (pooblaščenim zbiralcem gradbenih odpadkov s strani Agencije RS za okolje), deponijo pridobi izvajalec.   </t>
  </si>
  <si>
    <t>2.1.2.1.1.1.19</t>
  </si>
  <si>
    <t xml:space="preserve">Demontaža pločevinastih oblog žlebov  komplet z oblogo kapnega venca skupne  r.š. cca. 1,5m, s transportom ruševin z objekta ter transportom v stalno deponijo s plačilom vseh komunalnih pristojbin in taks (pooblaščenim zbiralcem gradbenih odpadkov s strani Agencije RS za okolje), deponijo pridobi izvajalec.   </t>
  </si>
  <si>
    <t>2.1.2.1.1.1.20</t>
  </si>
  <si>
    <t xml:space="preserve">Demontaža vertikalnih strešnih odtokov, s transportom ruševin z objekta ter transportom v stalno deponijo s plačilom vseh komunalnih pristojbin in taks (pooblaščenim zbiralcem gradbenih odpadkov s strani Agencije RS za okolje), deponijo pridobi izvajalec.   </t>
  </si>
  <si>
    <t>2.1.2.1.1.1.21</t>
  </si>
  <si>
    <t xml:space="preserve">Demontaža pločevinastih oblog: dimnikov, zidne obrobe itd., s transportom ruševin z objekta ter transportom v stalno deponijo s plačilom vseh komunalnih pristojbin in taks (pooblaščenim zbiralcem gradbenih odpadkov s strani Agencije RS za okolje), deponijo pridobi izvajalec.   </t>
  </si>
  <si>
    <t>2.1.2.1.1.1.22</t>
  </si>
  <si>
    <t xml:space="preserve">Demontaža lesene strešne konstrukcije ostrešja, s transportom ruševin z objekta ter transportom v stalno deponijo  s plačilom vseh komunalnih pristojbin in taks (pooblaščenim zbiralcem gradbenih odpadkov s strani Agencije RS za okolje), deponijo pridobi izvajalec.   </t>
  </si>
  <si>
    <t>2.1.2.1.1.1.23</t>
  </si>
  <si>
    <t xml:space="preserve">Rušenje nadstreška iz valovite PVC kritine in 
kovinske konstrukcije (cca10m2), s transportom ruševin z objekta, ter transportom v stalno deponijo  s plačilom vseh komunalnih pristojbin in taks (pooblaščenim zbiralcem gradbenih odpadkov s strani Agencije RS za okolje), deponijo pridobi izvajalec.    </t>
  </si>
  <si>
    <t>2.1.2.1.1.1.24</t>
  </si>
  <si>
    <t xml:space="preserve">Odstranitev ravne kritine (hidroizolacija) in obrob na AB plošči nadstreška vhod jug (26m2), komplet s transportom v stalno deponijo s plačilom vseh komunalnih pristojbin in taks (pooblaščenim zbiralcem gradbenih odpadkov s strani Agencije RS za okolje), deponijo pridobi izvajalec.    </t>
  </si>
  <si>
    <t>2.1.2.1.1.1.25</t>
  </si>
  <si>
    <t xml:space="preserve">Odstanitev kamnite police na fasadnem podstavku (pazljivo odstranjevanje, podstavek se ohrani), s transportom ruševin z objekta ter transportom v stalno deponijo  s plačilom vseh komunalnih pristojbin in taks (pooblaščenim zbiralcem gradbenih odpadkov s strani Agencije RS za okolje), deponijo pridobi izvajalec.    </t>
  </si>
  <si>
    <t>2.1.2.1.1.2</t>
  </si>
  <si>
    <t>2.1.2.1.1.2.1</t>
  </si>
  <si>
    <t>2.1.2.1.1.2.2</t>
  </si>
  <si>
    <t>2.1.2.1.1.2.3</t>
  </si>
  <si>
    <t>2.1.2.1.1.2.4</t>
  </si>
  <si>
    <t>-vse potrebne delovne premične odre, vertikalne in horizontalne transporte</t>
  </si>
  <si>
    <t>2.1.2.1.1.2.5</t>
  </si>
  <si>
    <t>-vse potrebne zaščite in varovanja in podpiranja obstoječih konstrukcij</t>
  </si>
  <si>
    <t>2.1.2.1.1.2.6</t>
  </si>
  <si>
    <t>-izvajalec mora odvažati vse odpadke, ki nastajajo pri izvedbi, odvoz v pooblaščeno deponijo, dostaviti ustrezna dokazila</t>
  </si>
  <si>
    <t>2.1.2.1.1.2.7</t>
  </si>
  <si>
    <t>*Izdelava nove  AB vezi v kapu podstrešja ostrešja v primeru, da se ob menjavi ostrešja ugotovi , da je obstoječa vez opečna (nižji del ob stiku s steno višjega dela):
rušenje opečne vezi, dobava in vezanje armature, opaž vezi, dobava in vgrajevanje betona C25/30.</t>
  </si>
  <si>
    <t>2.1.2.1.1.2.8</t>
  </si>
  <si>
    <t>Dolbenje površne betonskih stopnic in podesta (vhod) -priprava površine za polaganje kamna.</t>
  </si>
  <si>
    <t>2.1.2.1.1.2.9</t>
  </si>
  <si>
    <t>Dimnik</t>
  </si>
  <si>
    <t>2.1.2.1.1.2.10</t>
  </si>
  <si>
    <t>Rušenje obstoječega dimnika v dimenzijah 
2,10 x 4,85 in višini 2,50 m1. Pri rušenju je potrebno upoštevati transport odpadnega materiala s strehe in odvoz na stalno deponijo,  s plačilom vseh komunalnih pristojbin in taks (pooblaščenim zbiralcem gradbenih odpadkov s strani Agencije RS za okolje), deponijo pridobi izvajalec.  V ceni zajeti fasadni oder - upoštevan od prve plošče v objektu (plošča podstrešja);
 - fasadni oder višine 6,10 m1 (101 m2),
 - rušenje dimnika (od vmesne plošče nad streho do vrha dimnika)z odvozom 2,10 x 4,85 x 2,5 m1 
   (25,50 m3),
- dobava in vgrajevanje betona komplet z opažem in armaturo (vmesna plošča).
- ojačitev obstoječega dimnika (od tlaka podstrešja do nove vmesne AB plošče) 
Opomba: Dimnik</t>
  </si>
  <si>
    <t>2.1.2.1.1.3</t>
  </si>
  <si>
    <t>2.1.2.1.1.3.1</t>
  </si>
  <si>
    <t>2.1.2.1.1.3.2</t>
  </si>
  <si>
    <t>-v cenah upoštevati vse potrebne transporte materiala do objekta in v objekt do mesta vgraditve,</t>
  </si>
  <si>
    <t>2.1.2.1.1.3.3</t>
  </si>
  <si>
    <t>-v cenah mora biti upoštevana tudi izdelava preizkušancev in končna ocena vgrajenega
betona</t>
  </si>
  <si>
    <t>2.1.2.1.1.3.4</t>
  </si>
  <si>
    <t>2.1.2.1.1.3.5</t>
  </si>
  <si>
    <t>Izdelava betonskih ležišč na obstoječih opečnih stebrih ostrašja za sidranje novega ostrešja: dolbenje, opaž, beton, armatura, komplet s sidranjem.</t>
  </si>
  <si>
    <t>2.1.2.1.1.4</t>
  </si>
  <si>
    <t>2.1.2.1.1.4.1</t>
  </si>
  <si>
    <t>2.1.2.1.1.4.2</t>
  </si>
  <si>
    <t>- v ceni zid. del so zajeti vsi lahki premični odri viš. do 2 m za zidanje in ometavanje, čiščenje prostorov med in po končanih delih.</t>
  </si>
  <si>
    <t>2.1.2.1.1.4.3</t>
  </si>
  <si>
    <t>2.1.2.1.1.4.4</t>
  </si>
  <si>
    <t>Dobava in izdelava izravnave fasade za izvedbo kontaktne fasade; izravnava obrizg in grobi omet.</t>
  </si>
  <si>
    <t>2.1.2.1.1.4.5</t>
  </si>
  <si>
    <t>2.1.2.1.1.4.6</t>
  </si>
  <si>
    <t>2.1.2.1.1.4.7</t>
  </si>
  <si>
    <t>2.1.2.1.1.5</t>
  </si>
  <si>
    <t>TESARSKA  DELA</t>
  </si>
  <si>
    <t>2.1.2.1.1.5.1</t>
  </si>
  <si>
    <t>2.1.2.1.1.5.2</t>
  </si>
  <si>
    <t>2.1.2.1.1.5.3</t>
  </si>
  <si>
    <t>2.1.2.1.1.5.4</t>
  </si>
  <si>
    <t>Dobava in postavitev cevnega fasadnega odra komplet z amortizacijo za celoten čas gradnje, vsi dostopi, zaščite, potrebne prestavitve (odstranitev fasadnih ometov in izdelave fasade), komplet z zaščito z juto; oder višine do 14 m.</t>
  </si>
  <si>
    <t>2.1.2.1.2</t>
  </si>
  <si>
    <t>GRADBENA DELA ZUNANJE STAVBNO POHIŠTVO:</t>
  </si>
  <si>
    <t>2.1.2.1.2.1</t>
  </si>
  <si>
    <t>2.1.2.1.2.1.1</t>
  </si>
  <si>
    <t>2.1.2.1.2.1.2</t>
  </si>
  <si>
    <t>2.1.2.1.2.1.3</t>
  </si>
  <si>
    <t>2.1.2.1.2.1.4</t>
  </si>
  <si>
    <t>2.1.2.1.2.1.5</t>
  </si>
  <si>
    <t>- vsa zavarovanja in zaščite, eventuelna podpiranja obstoječih konstrukcij in odri, ter odstranitev le-teh po končanih delih</t>
  </si>
  <si>
    <t>2.1.2.1.2.1.6</t>
  </si>
  <si>
    <t>2.1.2.1.2.1.7</t>
  </si>
  <si>
    <t>2.1.2.1.2.1.8</t>
  </si>
  <si>
    <t>2.1.2.1.2.1.9</t>
  </si>
  <si>
    <t>2.1.2.1.2.1.10</t>
  </si>
  <si>
    <t>2.1.2.1.2.1.11</t>
  </si>
  <si>
    <t xml:space="preserve">Odstranitev  zunanjih lesenih delno zasteklenih dvokrilnih vrat, vel. nad 2 m2 - vratni krili in podboj, komplet z iznosom iz objekta in transportom v stalno deponijo s plačilom vseh komunalnih pristojbin in taks (pooblaščenim zbiralcem gradbenih odpadkov s strani Agencije RS za okolje), deponijo pridobi izvajalec. </t>
  </si>
  <si>
    <t>2.1.2.1.2.1.12</t>
  </si>
  <si>
    <t xml:space="preserve">Odstranitev lesenih oken (dvojna), vel. 2 do 4 m2 - okenska krila, podboj, zunanja alu+kamnita in notranja lesena polica, komplet z iznosom iz objekta in transportom v stalno deponijo s plačilom vseh komunalnih pristojbin in taks (pooblaščenim zbiralcem gradbenih odpadkov s strani Agencije RS za okolje), deponijo pridobi izvajalec. </t>
  </si>
  <si>
    <t>2.1.2.1.2.1.13</t>
  </si>
  <si>
    <t xml:space="preserve">Odstranitev lesenih oken (dvojna), vel. 4 do 6 m2 - okenska krila, podboj, zunanja alu+kamnita in notranja lesena polica, komplet z iznosom iz objekta in transportom v stalno deponijo s plačilom vseh komunalnih pristojbin in taks (pooblaščenim zbiralcem gradbenih odpadkov s strani Agencije RS za okolje), deponijo pridobi izvajalec. </t>
  </si>
  <si>
    <t>2.1.2.1.2.1.14</t>
  </si>
  <si>
    <t xml:space="preserve">Odstranitev lesenih oken (dvojna), vel. 8 do 10 m2 - okenska krila, podboj, zunanja alu+kamnita in notranja lesena polica, komplet z iznosom iz objekta in transportom v stalno deponijo s plačilom vseh komunalnih pristojbin in taks (pooblaščenim zbiralcem gradbenih odpadkov s strani Agencije RS za okolje), deponijo pridobi izvajalec. </t>
  </si>
  <si>
    <t>2.1.2.1.2.1.15</t>
  </si>
  <si>
    <t xml:space="preserve">Odstranitev lesenih oken (enojna), vel. do 2 m2 - okenska krila, podboj, zunanja alu+kamnita in notranja lesena polica, komplet z iznosom iz objekta in transportom v stalno deponijo vključno s plačilom vseh komunalnih pristojbin in taks (pooblaščenim zbiralcem gradbenih odpadkov s strani Agencije RS za okolje), deponijo pridobi izvajalec. </t>
  </si>
  <si>
    <t>2.1.2.1.2.1.16</t>
  </si>
  <si>
    <t xml:space="preserve">Odstranitev oken s copelit zasteklitvijo, z okvirji, vel. 4 do 6 m2, s policami, zaščitnimi mrežami na notranji strani, komplet z iznosom iz objekta in transportom v stalno deponijo vključno s plačilom vseh komunalnih pristojbin in taks (pooblaščenim zbiralcem gradbenih odpadkov s strani Agencije RS za okolje), deponijo pridobi izvajalec. </t>
  </si>
  <si>
    <t>2.1.2.1.2.1.17</t>
  </si>
  <si>
    <t xml:space="preserve">Odstranitev  zunanjih polic pri novih pvc oknih (zaradi izvedbe izolacije fasade- preozke police), komplet z iznosom iz objekta in transportom v stalno deponijo vključno s plačilom vseh komunalnih pristojbin in taks (pooblaščenim zbiralcem gradbenih odpadkov s strani Agencije RS za okolje), deponijo pridobi izvajalec. </t>
  </si>
  <si>
    <t>2.1.2.1.2.1.18</t>
  </si>
  <si>
    <t xml:space="preserve">Izdelava prebojev v obstoječih opečnih stenah (povečanje odprtin za vrata, okna, dolbenje za ojačitve…), strojno rezanje komplet s transportom iz objekta, transportom v stalno deponijo vključno s plačilom vseh komunalnih pristojbin in taks (pooblaščenim zbiralcem gradbenih odpadkov s strani Agencije RS za okolje), deponijo pridobi izvajalec. </t>
  </si>
  <si>
    <t>2.1.2.1.2.2</t>
  </si>
  <si>
    <t>2.1.2.1.2.2.1</t>
  </si>
  <si>
    <t>2.1.2.1.2.2.2</t>
  </si>
  <si>
    <t>2.1.2.1.2.2.3</t>
  </si>
  <si>
    <t>2.1.2.1.2.2.4</t>
  </si>
  <si>
    <t>Priprava špalet za RAL montažo oken in montažo polic: odbijanje opečnih robov, izravnava z ometom ali po potrebi z dodatnimi obzidavami.</t>
  </si>
  <si>
    <t>2.1.2.1.2.2.5</t>
  </si>
  <si>
    <t>2.1.2.1.2.2.6</t>
  </si>
  <si>
    <t>2.1.2.1.2.2.7</t>
  </si>
  <si>
    <t>2.1.2.2</t>
  </si>
  <si>
    <t>2.1.2.2.1</t>
  </si>
  <si>
    <t>OBRTNIŠKA DELA FASADA:</t>
  </si>
  <si>
    <t>2.1.2.2.1.1</t>
  </si>
  <si>
    <t>TESARSKA-KROVSKA - KLEPARSKA DELA</t>
  </si>
  <si>
    <t>2.1.2.2.1.1.1</t>
  </si>
  <si>
    <t>2.1.2.2.1.1.1.1</t>
  </si>
  <si>
    <t>2.1.2.2.1.1.1.2</t>
  </si>
  <si>
    <t>- izvajalec mora med izvedbo krovsko tesarskih del po potrebi izvajati zaščito obstoječih površin podstrešja, da ob padavinah ne pride do zamakanja objekta.</t>
  </si>
  <si>
    <t>2.1.2.2.1.1.1.3</t>
  </si>
  <si>
    <t>-vse potrebne delovne  odre, vertikalne in horizontalne transporte</t>
  </si>
  <si>
    <t>2.1.2.2.1.1.1.4</t>
  </si>
  <si>
    <t>-izvajalec mora odvažati vse odpadke, ki nastajajo pri izvedbi, odvoz v pooblaščeno deponijo, dostaviti ustrezna dokazila.</t>
  </si>
  <si>
    <t>2.1.2.2.1.1.1.5</t>
  </si>
  <si>
    <t>-izvajalec mora pred izvedbo dostaviti vzorce kritine in pločevine v potrditev projektantu.</t>
  </si>
  <si>
    <t>2.1.2.2.1.1.1.6</t>
  </si>
  <si>
    <t>Fasadni oder je zajet v popisu tesarskih del</t>
  </si>
  <si>
    <t>2.1.2.2.1.1.2</t>
  </si>
  <si>
    <t>a/</t>
  </si>
  <si>
    <t>TESARSKA DELA-OSTREŠJE</t>
  </si>
  <si>
    <t>2.1.2.2.1.1.2.1</t>
  </si>
  <si>
    <t>Izdelava, dobava  in montaža nove lesene strešne konstrukcije (večkapnica), poraba lesa do 0,05m3/m2, komplet z vsemi sidranji in dobavo vsega sidrnega materiala. Ves konstrukcijski les je premazan z zaščitnim premazom proti vsem vrstam lesnih škodljivcev in trohnenju.</t>
  </si>
  <si>
    <t>2.1.2.2.1.1.2.2</t>
  </si>
  <si>
    <t>Dobava in izdelava poglobljene žlote iz lesno vlaknenih plošč deb. 16mm (kot na primer: AGEPAN plošče ali enakovredno).</t>
  </si>
  <si>
    <t>2.1.2.2.1.1.2.3</t>
  </si>
  <si>
    <t>Dobava in montaža lesno vlaknenih plošč deb. 16mm (kot na primer: AGEPAN plošče ali enakovredno) v kapnem delu strešine (podloga za pločevinasto kritino v kapnem delu)</t>
  </si>
  <si>
    <t>2.1.2.2.1.1.2.4</t>
  </si>
  <si>
    <t>Dobava in montaža parapropustne sekundarne kritine (kot na primer Tyvek ali enakovredno), komplet s tesnenjem stikov.</t>
  </si>
  <si>
    <t>2.1.2.2.1.1.2.5</t>
  </si>
  <si>
    <t xml:space="preserve">Dobava in montaža  letev dim. 8x5 cm vzdolžno po špirovcih. Letve so zaščitene z zaščitnim premazom proti vsem vrstam lesnih škodljivcev in trohnenju. </t>
  </si>
  <si>
    <t>2.1.2.2.1.1.2.6</t>
  </si>
  <si>
    <t xml:space="preserve">Letvanje z letvami  8 x 5  cm prečno na špirovce za kritje z valovito vlaknocementno kritino.  Letve so zaščitene z zaščitnim premazom proti vsem vrstam lesnih škodljivcev in trohnenju. </t>
  </si>
  <si>
    <t>2.1.2.2.1.1.3</t>
  </si>
  <si>
    <t>b/</t>
  </si>
  <si>
    <t>KROVSKA DELA</t>
  </si>
  <si>
    <t>2.1.2.2.1.1.3.1</t>
  </si>
  <si>
    <t>Dobava in pokrivanje večkapne strehe z valovito vlaknocementno kritino (5 valna) komplet z vsem pritrdilnim materialom, rezanjem plošč (v žlotah..,), tesnenjem vzdolžnih preklopov s trajnoelastičnim kitom ter dobavo in montažo tipskih točkovnih snegolovov  (naklon 9° in 15°-19°). Barva kritine svetlosiva..</t>
  </si>
  <si>
    <t>2.1.2.2.1.1.3.2</t>
  </si>
  <si>
    <t>Dobava in pokrivanje slemena z vlaknocementnimi  trodelnimi slemenjaki -prezračevano sleme, komplet z vsem pripadajočimi zaključnimi elementi in  pritrdilnim materialom.</t>
  </si>
  <si>
    <t>2.1.2.2.1.1.3.3</t>
  </si>
  <si>
    <t>Dobava in pokrivanje prezačevanih grebenov z vlaknocementnimi slemenjakom, aerotrakom , vsemi potrebnimi dodatnimi lesenimi grebenskimi letvami, potrebnimi zaključki in pritrdilnim materialom.</t>
  </si>
  <si>
    <t>2.1.2.2.1.1.3.4</t>
  </si>
  <si>
    <t>Dobava in montaža tipskih PVC odzračnikov v barvi kritine, komplet z vsem pripadajočim pritrdilnim in tesnilnim materialom. Odzračnik je sestavljen iz iz strešnika, nastavka in kape. potrebnimi zaključki in pritrdilnim materialom.</t>
  </si>
  <si>
    <t>2.1.2.2.1.1.3.5</t>
  </si>
  <si>
    <t xml:space="preserve">Dobava in polaganje toplotne izolacije na tlaku podstrešja v sestavi:
</t>
  </si>
  <si>
    <t>2.1.2.2.1.1.3.6</t>
  </si>
  <si>
    <t xml:space="preserve">Pohodni pas:
-parna zapora (folija) z izvedbo vseh zrakotesnih stikov (po obodu, vmesni stiki, preboji) z vsemi potrebnimi tesnilnimi trakovi in pripadajočim materialom
-toplotna izolacija: mineralna volna v skupni deb. 36 cm (kot na primer  TERVOL DF v treh slojih ali enakovredno),
-pohodne lesene plošče (kot na primer Agepan ali enakovredno).
Opomba: Dobava in polaganje toplotne izolacije na tlaku podstrešja v sestavi:
</t>
  </si>
  <si>
    <t>2.1.2.2.1.1.3.7</t>
  </si>
  <si>
    <t xml:space="preserve">Nepohodni del:
-parna zapora (folija) z izvedbo vseh zrakotesnih stikov (po obodu, vmesni stiki, preboji) z vsemi potrebnimi tesnilnimi trakovi in pripadajočim materialom
-toplotna izolacija: mineralna volna v roli v dveh slojih (18cm+18cm) v skupni deb. 36 cm (kot na primer Knauf insulation Clasic 037  v dveh slojih ali enakovredno),
-zaščitna folija.
Opomba: Dobava in polaganje toplotne izolacije na tlaku podstrešja v sestavi:
</t>
  </si>
  <si>
    <t>2.1.2.2.1.1.4</t>
  </si>
  <si>
    <t>c/</t>
  </si>
  <si>
    <t>KLEPARSKA DELA</t>
  </si>
  <si>
    <t>2.1.2.2.1.1.4.1</t>
  </si>
  <si>
    <t xml:space="preserve">Dobava in montaža strešnega okna dim. 68 x 118cm,  z odpiranjem na stran (za dostop na streho). Okno velikosti 66/118cm, komplet z obrobo za valovito kritino in vsem montažnim in ustreznim tesnilnim materialom-naklon strehe 15°. (strešno okno kot na primer: Velux GXL 66/118 ali enakovredno). </t>
  </si>
  <si>
    <t>2.1.2.2.1.1.4.2</t>
  </si>
  <si>
    <t>Dobava, izdelava in montaža pločevine na strešini (kapni del v širini 2m, kompletno z obdelavo žlot in grebenov), iz alu barvane pločevine, deb. 0,8 mm vključno s pritrdilnim materialom).</t>
  </si>
  <si>
    <t>2.1.2.2.1.1.4.3</t>
  </si>
  <si>
    <t>Dobava, izdelava in montaža pločevine v žloti (na območju kritine iz valovite pločevine), iz alu barvane pločevine deb. 0,8 mm vključno s pritrdilnim materialom, r.š. do 100 cm.</t>
  </si>
  <si>
    <t>2.1.2.2.1.1.4.4</t>
  </si>
  <si>
    <t>Dobava, izdelava in montaža odkapne pločevine (v kapu strešine) iz alu barvane pločevine, deb. 0,8 mm, r.š. 20 cm, z vsem pritrdilnim materialom.</t>
  </si>
  <si>
    <t>2.1.2.2.1.1.4.5</t>
  </si>
  <si>
    <t>Dobava, izdelava in montaža zaključne zidne obrobe (med nižjim in višjim delom) iz alu barvane pločevinedeb.1,2 mm, r.š. do 60 cm, z vsem pritrdilnim materialom, zarezom v fasado in kitanje s trajnoelastičnim kitom.</t>
  </si>
  <si>
    <t>2.1.2.2.1.1.4.6</t>
  </si>
  <si>
    <t>Dobava in montaža mrežice v kapu.</t>
  </si>
  <si>
    <t>2.1.2.2.1.1.4.7</t>
  </si>
  <si>
    <t>Izdelava, dobava in montaža linijskih snegolovov v dveh vrstah.</t>
  </si>
  <si>
    <t>2.1.2.2.1.1.4.8</t>
  </si>
  <si>
    <t>Dobava in montaža obloge obstoječega kvadratnega žlebu v kapu komplet z vsem pritrdilnim materialom:</t>
  </si>
  <si>
    <t>2.1.2.2.1.1.4.9</t>
  </si>
  <si>
    <t>-trda mineralna volna v naklonu d=4-10cm, širine do 25 cm (dno žlebu)
Opomba: Dobava in montaža obloge obstoječega kvadratnega žlebu v kapu komplet z vsem pritrdilnim materialom:</t>
  </si>
  <si>
    <t>2.1.2.2.1.1.4.10</t>
  </si>
  <si>
    <t>-UV odporna PVC strešna folija komplet z mehanskim  pritrjevanjem in varjenjem z vročim zrakom , folija r.š. 100cm (kot na primer: sikaplan G ali enakovredno). Žleb bo ogrevan.
Opomba: Dobava in montaža obloge obstoječega kvadratnega žlebu v kapu komplet z vsem pritrdilnim materialom:</t>
  </si>
  <si>
    <t>2.1.2.2.1.1.4.11</t>
  </si>
  <si>
    <t>Dobava, izdelava in montaža zaključne pločevine na betonskem strešnem vencu (žlebu); zaključna pločevina iz alu barvane pločevine deb. 1,2mm, r.š. 35 cm (z obojestranskim odkapom), komplet z izdelavo podloge z lesenimi ploščami (kot na primer OSB ali enakovredno) v naklonu in pritrditev s pocinkano pločevino deb 1mm r.š. 9cm in r.š. 13cm, z vsem pritrdilnim materialom.</t>
  </si>
  <si>
    <t>2.1.2.2.1.1.4.12</t>
  </si>
  <si>
    <t>Dobava in motaža varnostnega preliva v pravokotnem (betonskem) žlebu; komplet izdelava preboja, dobava in montaža RF cevi Ø50mm, dolžine do 25cm z RF pločevino in vijaki za montažo, tesniti vse stike.</t>
  </si>
  <si>
    <t>2.1.2.2.1.1.4.13</t>
  </si>
  <si>
    <t>Obdelava odtočnih kotličkov v betonskem žlebu-priključek na vertikalno odtočno cev, vse obdelave in tesnitve.</t>
  </si>
  <si>
    <t>2.1.2.2.1.1.4.14</t>
  </si>
  <si>
    <t>Dobava in montaža vertikalnih odtokov strehe iz alu barvane pločevine, Ø 120mm komplet z vsemi držali, objemkami, sidri, koleni. Odtoki so sidrani v fasadni zid skozi fasadno oblogo.</t>
  </si>
  <si>
    <t>2.1.2.2.1.1.4.15</t>
  </si>
  <si>
    <t>Dobava in montaža SML odtočnih cevi strešnih žlebov oziroma odtokov, DN 125, L= 300 cm, kompletno z SML kolenom (priklop na peskolov). Odtoki so sidrani v fasadni zid skozi fasadno oblogo. Upoštevati tudi ves potrebni sidrni, tesnilni material, objemke. Cevi barvane RAL 7012.</t>
  </si>
  <si>
    <t>2.1.2.2.1.1.4.16</t>
  </si>
  <si>
    <t>Dobava, izdelava in montaža dimniške obrobe, obroba iz alu barvane pločevine za dimnik dim. 50/50 cm.</t>
  </si>
  <si>
    <t>2.1.2.2.1.1.4.17</t>
  </si>
  <si>
    <t>Dobava, izdelava in montaža obrobe ventilacij in odduhov, obroba iz alu barvane pločevine, komplet s tesnenjem.
Obrobe za odvode in odduhe dimenzij:</t>
  </si>
  <si>
    <t>2.1.2.2.1.1.4.18</t>
  </si>
  <si>
    <t>- fi 70 mm,
Opomba: Dobava, izdelava in montaža obrobe ventilacij in odduhov, obroba iz alu barvane pločevine, komplet s tesnenjem.</t>
  </si>
  <si>
    <t>2.1.2.2.1.1.4.19</t>
  </si>
  <si>
    <t>- fi 100 mm,
Opomba: Dobava, izdelava in montaža obrobe ventilacij in odduhov, obroba iz alu barvane pločevine, komplet s tesnenjem.</t>
  </si>
  <si>
    <t>2.1.2.2.1.1.4.20</t>
  </si>
  <si>
    <t>- fi 125 mm.
Opomba: Dobava, izdelava in montaža obrobe ventilacij in odduhov, obroba iz alu barvane pločevine, komplet s tesnenjem.</t>
  </si>
  <si>
    <t>2.1.2.2.1.2</t>
  </si>
  <si>
    <t>RAVNA STREHA - IZOLATERSKA in KLEPARSKA DELA</t>
  </si>
  <si>
    <t>2.1.2.2.1.2.1</t>
  </si>
  <si>
    <t>2.1.2.2.1.2.2</t>
  </si>
  <si>
    <t>-v ceni upoštevati eventuelno potrebne odre, vertikalne in horizontalne transporte</t>
  </si>
  <si>
    <t>2.1.2.2.1.2.3</t>
  </si>
  <si>
    <t>-izvajalec pred izvedbo dostavi vse materiale, vse barve in materiale potrdi projektant</t>
  </si>
  <si>
    <t>2.1.2.2.1.2.4</t>
  </si>
  <si>
    <t>2.1.2.2.1.2.5</t>
  </si>
  <si>
    <t>Dobava in polaganje kritine ravne strehe nad nadstreškom (glavni vhod) v sestavi:
-čiščenje obstoječe podlage,
- naklonski beton deb. 3-10cm,
- hladni bitumenski premaz,
- 1x bitum. varilni trakovi deb. 4 mm za ravne strehe, točkovno varjen, komplet z zaključki na parapetu,
- 1x bitum. varilni trakovi deb. 4 mm za ravne strehe, pasovno varjen, komplet z zaključki na parapetu,
- plast poliesterskega filca,
- nasip prodca granulacije 8-16mm v debelini 5cm.</t>
  </si>
  <si>
    <t>2.1.2.2.1.2.6</t>
  </si>
  <si>
    <t>Izdelava, dobava in montaža preliva v AB parapetu strešnega venca nadstreška (vhod jug): izdelava preboja, dobava in montaža cevi Ø 80mm iz 
patinirane titan cink pločevine, komplet s tesnenjem stikov.</t>
  </si>
  <si>
    <t>2.1.2.2.1.2.7</t>
  </si>
  <si>
    <t>Dobava, izdelava in montaža zaključne pločevine na AB vencu nadstreška (jug); zaključna pločevina iz alu barvane pločevine deb. 0,8mm, r.š. 30cm (z enostranskim odkapom),  z vsem pritrdilnim materialom.</t>
  </si>
  <si>
    <t>2.1.2.2.1.2.8</t>
  </si>
  <si>
    <t>Dobava, izdelava in montaža odkapne pločevine na AB vencu nadstreška (jug); odkapna pločevina iz alu barvane pločevine, deb. 0,8mm, r.š. 11- 21cm (z enostranskim odkapom), z vsem pritrdilnim materialom.</t>
  </si>
  <si>
    <t>2.1.2.2.1.2.9</t>
  </si>
  <si>
    <t>Dobava, izdelava in montaža zaključne pločevine na AB strešni atiki; zaključna pločevina iz alu barvane pločevine, deb. 1,2mm, r.š. 33cm, komplet z izdelavo podloge-letve v naklonu 3-2 cm dolžine 20cm na razmiku 80cm spritrdilno pločevino deb. 1,0mm z vsem pritrdilnim materialom.</t>
  </si>
  <si>
    <t>2.1.2.2.1.2.10</t>
  </si>
  <si>
    <t>Dobava, izdelava in montaža prekrivne maske v kapu nadstreška(jug); pločevina iz alu barvane pločevine deb. 1,2mm, r.š. 21cm, montaža na kovinsko podkonstrukcijo maske, komplet z vsem pritrdilnim materialom.</t>
  </si>
  <si>
    <t>2.1.2.2.1.2.11</t>
  </si>
  <si>
    <t>Dobava, izdelava in montaža zaščite vertikalne izolacije na stiku nadstrešek jug-fasadna stena; zaščitna pločevina iz alu barvane pločevine, deb. 0,8mm, z vsem pritrdilnim materialom: -r.š. 24 cm.</t>
  </si>
  <si>
    <t>2.1.2.2.1.2.12</t>
  </si>
  <si>
    <t>Dobava in montaža odtočnih cevi nadstreška, izdelanih iz alu barvane pločevine, kompletno z vsemi koleni, objemkami, sidrnim in pritrdilnim materialom. Odtočne cevi preseka :- fi 80mm.</t>
  </si>
  <si>
    <t>2.1.2.2.1.3</t>
  </si>
  <si>
    <t>FASADA - KLASIČNA</t>
  </si>
  <si>
    <t>2.1.2.2.1.3.1</t>
  </si>
  <si>
    <t>2.1.2.2.1.3.2</t>
  </si>
  <si>
    <t>- v cenah upoštevati vse transporte, prenose in dvige, in premične delovne odre,</t>
  </si>
  <si>
    <t>2.1.2.2.1.3.3</t>
  </si>
  <si>
    <t>- v cenah po enoti morajo biti zajete vse zaščite stavbnega pohištva, strehe, fasadnega cokla in ostalih konstrukcij in odstranitve zaščit po končanih delih,</t>
  </si>
  <si>
    <t>2.1.2.2.1.3.4</t>
  </si>
  <si>
    <t>2.1.2.2.1.3.5</t>
  </si>
  <si>
    <t>2.1.2.2.1.3.6</t>
  </si>
  <si>
    <t>-pripraviti vzorce fasade 1m2 (bela, rumena)</t>
  </si>
  <si>
    <t>2.1.2.2.1.3.7</t>
  </si>
  <si>
    <t>Izdelava prezračevanja stropnikov na fasadi; 
obstoječe odprtine je potrebno očistiti in podaljšati za debelino izolacije fasade (15cm), ter pokriti s prezračevalno Alu rešetko v beli barvi Ø 5cm (vgraditi v liniji zaključnega sloja fasade), upoštevati ves potrebni material.</t>
  </si>
  <si>
    <t>2.1.2.2.1.3.8</t>
  </si>
  <si>
    <t>Izdelava fasade, v sestavi:
'- kamena volna deb.15 cm - (kot na primer: plošče tervol FKD-S Thermal deb. 15 cm ali enakovredno), lepljene na ometano površino z lepilno malto in sidrano v opečno podlago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</si>
  <si>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2.1.2.2.1.3.9</t>
  </si>
  <si>
    <t>Izdelava fasade (napušni venec), v sestavi:
'- kamena volna deb.6 cm -(kot na primer: plošče tervol FKD-S Thermal deb. 6 cm ali enakovredno), lepljene na ometano površino z lepilno malto in sidrane v opečno ali betonsko podlago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</si>
  <si>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2.1.2.2.1.3.10</t>
  </si>
  <si>
    <t>Izdelava fasade (strop nad vhodom jug), v sestavi:
'- kamena volna-lamele-(kot na primer: kot na primer: plošče tervol FKD-S Thermal ali enakovredno),  deb. 14 cm, lepljene in sidrane na podlago,
- izravnalni sloj: prvi sloj lepilne malte, plastificirana steklena mrežica, drugi izravnalni sloj lepilne malte
- zaključni silikatno silkonski zaribani omet frakc. deb.3- 4 mm, v beli barvi.
V ceni je zajeta montaža vogalnikov za ojačitev robov, vseh tipskih zaključnih profilov ter ves potreben sidrni in pritrdilni material.</t>
  </si>
  <si>
    <t>2.1.2.2.1.3.11</t>
  </si>
  <si>
    <t>Izdelava fasade (strop nad vhodom jug), v sestavi:
- saniranje obstoječega ometa
- izravnalni sloj: prvi sloj lepilne malte, plastificirana steklena mrežica, drugi izravnalni sloj lepilne malte
- zaključni silikatno silkonski zaribani omet frakc. deb.3- 4 mm, v beli barvi.
V ceni je zajeta montaža vogalnikov za ojačitev robov, vseh tipskih zaključnih profilov ter ves potreben sidrni in pritrdilni material.</t>
  </si>
  <si>
    <t>2.1.2.2.1.3.12</t>
  </si>
  <si>
    <t>Izdelava fasade (izolacija stene na podstrešju), v sestavi:
- kamena volna deb. 30 cm, lepljene in sidranje na opečno podlago,
- izravnalni sloj: prvi sloj lepilne malte, plastificirana steklena mrežica, drugi izravnalni sloj lepilne malte</t>
  </si>
  <si>
    <t>2.1.2.2.1.3.13</t>
  </si>
  <si>
    <t>Izdelava zaključnega sloja zid  v sestavi:
- izravnava z cementnim ometom,
- izravnalni sloj: lepilo + mrežica, deb. 0,5 cm,
- zaključni silikatno silikonski zaribani omet, v rumeni barvi NCS S0560 Y20R.</t>
  </si>
  <si>
    <t>2.1.2.2.1.4</t>
  </si>
  <si>
    <t>FASADA -obešena</t>
  </si>
  <si>
    <t>2.1.2.2.1.4.1</t>
  </si>
  <si>
    <t>2.1.2.2.1.4.2</t>
  </si>
  <si>
    <t>- v cenah upoštevati vse odre, transporte,  prenose in dvige,</t>
  </si>
  <si>
    <t>2.1.2.2.1.4.3</t>
  </si>
  <si>
    <t>2.1.2.2.1.4.4</t>
  </si>
  <si>
    <t>-izbrani dobavitelj izdela delavniški načrt s podkonstrukcijo in načinom pritrjevanja, ki ga potrdi projektant.</t>
  </si>
  <si>
    <t>2.1.2.2.1.4.5</t>
  </si>
  <si>
    <t>VHOD JUG</t>
  </si>
  <si>
    <t>2.1.2.2.1.4.6</t>
  </si>
  <si>
    <t xml:space="preserve">Dobava in montaža obloge mask nadstreškov višine cca.57cm; montaža na jekleno konstrukcijo (jeklena konstrukcija zajeta pri klučavničarskih delih):
 -vlaknocementne plošče deb. 8mm (kot na primer:SWISSPEARL Carat Agate 7219 ali enakovredno), plošče rezane na različne dimenzije. dolžine 25-170, višine 57cm (po shemi fasade) z izvrtinami za pritrjevanje,
-med posameznimi posameznimi vlaknocementnimi  ploščami se izdela vertikalne vidne fuge širine 4cm iz alu barvane pločevine (RAL 1003) r.š.15cm, deb. 0,8 mm, komplet z vsem pritrdilnim materialom.
Plošče se pritrjujejo na jekleno konstrukcijo z nerjavnimi slepimi kovicami (v barvi plošč) z vsem pripadajočim materialom. </t>
  </si>
  <si>
    <t>2.1.2.2.1.5</t>
  </si>
  <si>
    <t>2.1.2.2.1.5.1</t>
  </si>
  <si>
    <t>2.1.2.2.1.5.2</t>
  </si>
  <si>
    <t>- izdelki so izdelani po shemah iz projekta, po detajlih in po dogovoru s projektantom, po delavniških načrtih, ki jih izdela izvajalec, vse delavniške načrte pred izvedbo potrdi projektant</t>
  </si>
  <si>
    <t>2.1.2.2.1.5.3</t>
  </si>
  <si>
    <t>2.1.2.2.1.5.4</t>
  </si>
  <si>
    <t>- v cenah je vkalkulirati vsa potrebna dela, material, sidrni in vijačni material, pomožna dela (odri, prenosi, dvigi ipd.),</t>
  </si>
  <si>
    <t>2.1.2.2.1.5.5</t>
  </si>
  <si>
    <t>-v ceni upoštevati pregled konstrukcije in vsa ustrezna dokumentacija za tehnični pregled.</t>
  </si>
  <si>
    <t>2.1.2.2.1.5.6</t>
  </si>
  <si>
    <t>2.1.2.2.1.5.7</t>
  </si>
  <si>
    <t>-jeklo kvalitete S235(skladno z EC)</t>
  </si>
  <si>
    <t>2.1.2.2.1.5.8</t>
  </si>
  <si>
    <t>-zvari I. kvalitete, a=0.7*debelina tanjše pločevine v stiku, sočelni zvari specialne kvalitete</t>
  </si>
  <si>
    <t>2.1.2.2.1.5.9</t>
  </si>
  <si>
    <t xml:space="preserve">Izdelava, dobava in montaža jeklene konstrukcije-nosilec in steber (podpora lege ostrešja). Vsa konstrukcija je antikokorozijsko zaščitena in finalno opleskna RAL 7012.
Konstrukcija se izdela po delavniškem načrtu, v sestavi: jekleni profili HEA 180, cev 80/80/5mm, navojne palice, sidrne plošče komplet sidri (sidranje v AB ležišče). </t>
  </si>
  <si>
    <t>2.1.2.2.1.5.10</t>
  </si>
  <si>
    <t>Izdelava, dobava in montaža podkonstrukcije maske nadstreška; podkonstrukcija iz jeklenih pohištvenih cevi 30/30mm. Montaža v obszoječo Ab ploščo nadstreška. Konstrukcija je antikorozijsko zaščitena in pleskana v barvi RAL 7012.</t>
  </si>
  <si>
    <t>2.1.2.2.1.5.11</t>
  </si>
  <si>
    <t>Demontaža kovinske konstrukcije za posode (ob vhodu sever), ter ponovna montaža po izdelavi fasade, komplet z novim materialom za montažo in obnovitvijo in oplesk konstrukcije.</t>
  </si>
  <si>
    <t>2.1.2.2.1.5.12</t>
  </si>
  <si>
    <t>Izdelava, dobava in montaža vročecinkane lestve,  komplet z zaščitno hrbtno ograjo (hrbtobranom) in vsemi sidranji-lestev za dostop z nižje strehe na višjo. Lestev je izdelana iz pohištvenih cevi 40/40/4mm, širine 50cm, višine 556cm in se jo sidra v fasadno steno.</t>
  </si>
  <si>
    <t>2.1.2.2.1.5.13</t>
  </si>
  <si>
    <t xml:space="preserve">Izdelava, dobava in montaža kovinskih pohodnih vročecinkanih rešetk (podesti) na strehi iz valovite vlaknocementne kritine, komplet z vso podkonstrukcijo in sidranjem v strešno konstrukcijo. Podesti širine do 40-60cm. Vse vročecinkano. </t>
  </si>
  <si>
    <t>2.1.2.2.1.6</t>
  </si>
  <si>
    <t>KAMNOSEŠKA DELA</t>
  </si>
  <si>
    <t>2.1.2.2.1.6.1</t>
  </si>
  <si>
    <t>2.1.2.2.1.6.2</t>
  </si>
  <si>
    <t>- tlak se polaga po shemah in detajlih iz projekta in po dogovoru s projektantom,</t>
  </si>
  <si>
    <t>2.1.2.2.1.6.3</t>
  </si>
  <si>
    <t>-v cenah je potrebno upoštevati vsa pomožna dela, vezni material in transporte do objekta in v objektu</t>
  </si>
  <si>
    <t>2.1.2.2.1.6.4</t>
  </si>
  <si>
    <t>- točne dimenzije je potrebno pred izvedbo preveriti na objektu</t>
  </si>
  <si>
    <t>2.1.2.2.1.6.5</t>
  </si>
  <si>
    <t>2.1.2.2.1.6.6</t>
  </si>
  <si>
    <t>- izvajalec pred izvedbo izdela vzorce kamna, ki jih potrdi projektant,</t>
  </si>
  <si>
    <t>2.1.2.2.1.6.7</t>
  </si>
  <si>
    <t>- polaganje po shemi fasade,</t>
  </si>
  <si>
    <t>2.1.2.2.1.6.8</t>
  </si>
  <si>
    <t>V cenah upoštevati zaščitni premaz!</t>
  </si>
  <si>
    <t>2.1.2.2.1.6.9</t>
  </si>
  <si>
    <t>Police na coklu</t>
  </si>
  <si>
    <t>2.1.2.2.1.6.10</t>
  </si>
  <si>
    <t>Izdelava in montaža zunanjih polic na obstoječem coklu iz umetnega kamna (brušen teraco) širine 20 cm, debeline do 11cm (poševno; po detajlu)z odkapnim robom, kompletno s sidranjem v obstoječi zid.</t>
  </si>
  <si>
    <t>2.1.2.2.1.6.11</t>
  </si>
  <si>
    <t>Čiščenje in peskanje obstoječega kamnitega podstavka (cokla) in vhodnega stopnišča</t>
  </si>
  <si>
    <t>2.1.2.2.1.7</t>
  </si>
  <si>
    <t>SENČILA</t>
  </si>
  <si>
    <t>2.1.2.2.1.7.1</t>
  </si>
  <si>
    <t>2.1.2.2.1.7.2</t>
  </si>
  <si>
    <t>- izdelki so izdelani po shemah in detajlu iz projekta, po dogovoru s projektantom,</t>
  </si>
  <si>
    <t>2.1.2.2.1.7.3</t>
  </si>
  <si>
    <t>2.1.2.2.1.7.4</t>
  </si>
  <si>
    <t>-fasadni oder je zajet v popisu tesarskih del</t>
  </si>
  <si>
    <t>2.1.2.2.1.7.5</t>
  </si>
  <si>
    <t>- v cenah je vkalkulirati vsa pomožna dela  prenosi, dvigi, odri ipd.,</t>
  </si>
  <si>
    <t>2.1.2.2.1.7.6</t>
  </si>
  <si>
    <t>2.1.2.2.1.7.7</t>
  </si>
  <si>
    <t>Dobava in montaža zunanjih Alu žaluzij širine lamel 90 mm - žaluzije z "Z "profilom  (kot na primer ATON Z 90mm ali enakovredno).Upravljanje ročno. Žaluzije so elektrostatično barvane (RAL 7037), Alu vodila, kompletno s pritrditvenim materialom. 
Žaluzije za okna dimenzij:</t>
  </si>
  <si>
    <t>2.1.2.2.1.7.8</t>
  </si>
  <si>
    <t xml:space="preserve">216 x 222 cm (O4)
Opomba: Dobava in montaža zunanjih Alu žaluzij širine lamel 90 mm - žaluzije z "Z "profilom  (kot na primer ATON Z 90mm ali enakovredno).Upravljanje ročno. Žaluzije so elektrostatično barvane (RAL 7037), Alu vodila, kompletno s pritrditvenim materialom. </t>
  </si>
  <si>
    <t>2.1.2.2.1.7.9</t>
  </si>
  <si>
    <t xml:space="preserve">196 x 163 cm (O5)
Opomba: Dobava in montaža zunanjih Alu žaluzij širine lamel 90 mm - žaluzije z "Z "profilom  (kot na primer ATON Z 90mm ali enakovredno).Upravljanje ročno. Žaluzije so elektrostatično barvane (RAL 7037), Alu vodila, kompletno s pritrditvenim materialom. </t>
  </si>
  <si>
    <t>2.1.2.2.1.7.10</t>
  </si>
  <si>
    <t xml:space="preserve">52 x 163 cm (O6)
Opomba: Dobava in montaža zunanjih Alu žaluzij širine lamel 90 mm - žaluzije z "Z "profilom  (kot na primer ATON Z 90mm ali enakovredno).Upravljanje ročno. Žaluzije so elektrostatično barvane (RAL 7037), Alu vodila, kompletno s pritrditvenim materialom. </t>
  </si>
  <si>
    <t>2.1.2.2.1.7.11</t>
  </si>
  <si>
    <t xml:space="preserve">132 x 172 cm (O7)
Opomba: Dobava in montaža zunanjih Alu žaluzij širine lamel 90 mm - žaluzije z "Z "profilom  (kot na primer ATON Z 90mm ali enakovredno).Upravljanje ročno. Žaluzije so elektrostatično barvane (RAL 7037), Alu vodila, kompletno s pritrditvenim materialom. </t>
  </si>
  <si>
    <t>2.1.2.2.1.7.12</t>
  </si>
  <si>
    <t xml:space="preserve">351 x 172 cm (O8)
Opomba: Dobava in montaža zunanjih Alu žaluzij širine lamel 90 mm - žaluzije z "Z "profilom  (kot na primer ATON Z 90mm ali enakovredno).Upravljanje ročno. Žaluzije so elektrostatično barvane (RAL 7037), Alu vodila, kompletno s pritrditvenim materialom. </t>
  </si>
  <si>
    <t>2.1.2.2.1.7.13</t>
  </si>
  <si>
    <t xml:space="preserve">158 x 292 cm (O9)
Opomba: Dobava in montaža zunanjih Alu žaluzij širine lamel 90 mm - žaluzije z "Z "profilom  (kot na primer ATON Z 90mm ali enakovredno).Upravljanje ročno. Žaluzije so elektrostatično barvane (RAL 7037), Alu vodila, kompletno s pritrditvenim materialom. </t>
  </si>
  <si>
    <t>2.1.2.2.1.7.14</t>
  </si>
  <si>
    <t xml:space="preserve">158 x 260 cm (O9')
Opomba: Dobava in montaža zunanjih Alu žaluzij širine lamel 90 mm - žaluzije z "Z "profilom  (kot na primer ATON Z 90mm ali enakovredno).Upravljanje ročno. Žaluzije so elektrostatično barvane (RAL 7037), Alu vodila, kompletno s pritrditvenim materialom. </t>
  </si>
  <si>
    <t>2.1.2.2.1.7.15</t>
  </si>
  <si>
    <t xml:space="preserve">158 x 273 cm (O9'')
Opomba: Dobava in montaža zunanjih Alu žaluzij širine lamel 90 mm - žaluzije z "Z "profilom  (kot na primer ATON Z 90mm ali enakovredno).Upravljanje ročno. Žaluzije so elektrostatično barvane (RAL 7037), Alu vodila, kompletno s pritrditvenim materialom. </t>
  </si>
  <si>
    <t>2.1.2.2.1.7.16</t>
  </si>
  <si>
    <t xml:space="preserve">102 x 260 cm (O11)
Opomba: Dobava in montaža zunanjih Alu žaluzij širine lamel 90 mm - žaluzije z "Z "profilom  (kot na primer ATON Z 90mm ali enakovredno).Upravljanje ročno. Žaluzije so elektrostatično barvane (RAL 7037), Alu vodila, kompletno s pritrditvenim materialom. </t>
  </si>
  <si>
    <t>2.1.2.2.1.7.17</t>
  </si>
  <si>
    <t xml:space="preserve">176 x 260 cm (O12)
Opomba: Dobava in montaža zunanjih Alu žaluzij širine lamel 90 mm - žaluzije z "Z "profilom  (kot na primer ATON Z 90mm ali enakovredno).Upravljanje ročno. Žaluzije so elektrostatično barvane (RAL 7037), Alu vodila, kompletno s pritrditvenim materialom. </t>
  </si>
  <si>
    <t>2.1.2.2.1.7.18</t>
  </si>
  <si>
    <t xml:space="preserve">351 x 282 cm (O14)
Opomba: Dobava in montaža zunanjih Alu žaluzij širine lamel 90 mm - žaluzije z "Z "profilom  (kot na primer ATON Z 90mm ali enakovredno).Upravljanje ročno. Žaluzije so elektrostatično barvane (RAL 7037), Alu vodila, kompletno s pritrditvenim materialom. </t>
  </si>
  <si>
    <t>2.1.2.2.1.7.19</t>
  </si>
  <si>
    <t>Dobava in montaža Alu mask RAL 7037 za zunanje žaluzije, maske so iz ALU pločevine deb. 1,5 mm, r.š. 65 -85 cm, stranski zaključki mask. Maske so vidne , montirane na 
preklade, komplet z vsem pritrdilnim in tesnilnim materialom. Med masko in zidom je potrebno upoštevati tudi izvedbo toplotne izolacije XPS 
deb. 4cm.</t>
  </si>
  <si>
    <t>2.1.2.2.1.7.20</t>
  </si>
  <si>
    <t>Demontaža in ponovna montaža obstoječih žaluzij, komplet z vodili (prilagajanje zaradi fasade)</t>
  </si>
  <si>
    <t>2.1.2.2.2</t>
  </si>
  <si>
    <t>OBRTNIŠKA DELA ZUNANJE STAVBNO POHIŠTVO:</t>
  </si>
  <si>
    <t>2.1.2.2.2.1</t>
  </si>
  <si>
    <t>2.1.2.2.2.1.1</t>
  </si>
  <si>
    <t>2.1.2.2.2.1.2</t>
  </si>
  <si>
    <t>- izdelki so izdelani po shemah iz projekta, po detajlih in po dogovoru s projektantom, po delavniških načrtih, vse delavniške načrte pred izvedbo potrdi projektant</t>
  </si>
  <si>
    <t>2.1.2.2.2.1.3</t>
  </si>
  <si>
    <t>2.1.2.2.2.1.4</t>
  </si>
  <si>
    <t>2.1.2.2.2.1.5</t>
  </si>
  <si>
    <t>2.1.2.2.2.1.6</t>
  </si>
  <si>
    <t>2.1.2.2.2.1.7</t>
  </si>
  <si>
    <t>2.1.2.2.2.1.8</t>
  </si>
  <si>
    <t>2.1.2.2.2.1.9</t>
  </si>
  <si>
    <t>Demontaža kovinskih rešetk vel.2m2 (okna klet), čiščenje, obnovitev in prilagoditev na nova okna, ter 
na montaža na nova okna.</t>
  </si>
  <si>
    <t>2.1.2.2.2.2</t>
  </si>
  <si>
    <t>2.1.2.2.2.2.1</t>
  </si>
  <si>
    <t>2.1.2.2.2.2.2</t>
  </si>
  <si>
    <t>-pred izvedbo mora materiale in barve potrditi investitor, glede na izbrano notranjo opremo in barvno shemo,</t>
  </si>
  <si>
    <t>2.1.2.2.2.2.3</t>
  </si>
  <si>
    <t>2.1.2.2.2.2.4</t>
  </si>
  <si>
    <t>2.1.2.2.2.2.5</t>
  </si>
  <si>
    <t>NOTRANJE LESENE NOTRANJE POLICE</t>
  </si>
  <si>
    <t>2.1.2.2.2.2.6</t>
  </si>
  <si>
    <t>Izdelava, dobava in montaža notranjih okenskih polic iz iverala oplaščene z ultrapasom, deb. 2 cm in širine do 67 cm, s postforming zaključkom in pripravo podlage za montažo polic.</t>
  </si>
  <si>
    <t>2.1.2.2.2.3</t>
  </si>
  <si>
    <t>ZUNANJE STAVBNO POHIŠTVO</t>
  </si>
  <si>
    <t>2.1.2.2.2.3.1</t>
  </si>
  <si>
    <t>2.1.2.2.2.3.2</t>
  </si>
  <si>
    <t>- izdelki so izdelani po shemah iz projekta in po dogovoru s projektantom,</t>
  </si>
  <si>
    <t>2.1.2.2.2.3.3</t>
  </si>
  <si>
    <t>- mere za izdelke je vzeti na objektu (rekonstrukcija objekta)!</t>
  </si>
  <si>
    <t>2.1.2.2.2.3.4</t>
  </si>
  <si>
    <t>- pred izvedbo je potrebno izdelati delavniške načrte, ki jih potrdi projektant,</t>
  </si>
  <si>
    <t>2.1.2.2.2.3.5</t>
  </si>
  <si>
    <t xml:space="preserve"> - v cenah je vkalkulirati vsa pomožna dela (odri, prenosi, dvigi ipd.),</t>
  </si>
  <si>
    <t>2.1.2.2.2.3.6</t>
  </si>
  <si>
    <t>2.1.2.2.2.3.7</t>
  </si>
  <si>
    <t>-vodotesnost oken: 4A po SIST EN 11208 (okna v pritličju in 1. nadstropju), 7A po SIST EN 11208 (2. nadstropje)</t>
  </si>
  <si>
    <t>2.1.2.2.2.3.8</t>
  </si>
  <si>
    <t xml:space="preserve">-zračna prepustnost: razred 3 po SIST EN 11207 in vodotesnost po SIST EN 1027, do tlačne razlike 300Pa,                    </t>
  </si>
  <si>
    <t>2.1.2.2.2.3.9</t>
  </si>
  <si>
    <t xml:space="preserve">-obremenitve: 5C odpornost na obremenitve z vetrom po SIST EN 12210.                    </t>
  </si>
  <si>
    <t>2.1.2.2.2.3.10</t>
  </si>
  <si>
    <t>varianta: ZUNANJE STAVBNO POHIŠTVO-pvc, alu</t>
  </si>
  <si>
    <t>2.1.2.2.2.3.11</t>
  </si>
  <si>
    <t>Dobava in montaža  suhomontažnih PVC oken iz PVC profilov, z ojačanim kovinskim jedrom,  trojna zasteklitev, oziroma dodatno še varnostno lepjeno kot je navedeno pri posameznih pozicijah, Uw=0,78W/m2K, Ug=0,6W/m2K, tesnila, kljuka Alu eloksiran, okovje. Okna v beli barvi RAL 9003 oziroma standardna bela barva dobavitelja.</t>
  </si>
  <si>
    <t>2.1.2.2.2.3.12</t>
  </si>
  <si>
    <t>Montaža oken, vrat  se mora izvajati po "RAL standardu", ki ustreza za energetsko varčne objekte in pasivne objekte. V ceni zajeti ves pripadajoči tesnilni material in pripravo podlage za RAL montažo po navodilih proizvajalca.</t>
  </si>
  <si>
    <t>2.1.2.2.2.3.13</t>
  </si>
  <si>
    <t>Za montažo vzvoda za žaluzije se montira dodatni vertikalni slepi profil( na obeh straneh okna) širine 3cm (upoštevati v ceni oken)</t>
  </si>
  <si>
    <t>2.1.2.2.2.3.14</t>
  </si>
  <si>
    <t>Okna dimenzij:</t>
  </si>
  <si>
    <t>2.1.2.2.2.3.15</t>
  </si>
  <si>
    <t>O1 - 52 x 112 cm, enokrilno, odpiranje po obeh oseh.
Opomba: Okna dimenzij:</t>
  </si>
  <si>
    <t>2.1.2.2.2.3.16</t>
  </si>
  <si>
    <t>O1a - 90 x 112 cm, enokrilno, odpiranje po obeh oseh.
Opomba: Okna dimenzij:</t>
  </si>
  <si>
    <t>2.1.2.2.2.3.17</t>
  </si>
  <si>
    <t>O2 - 196 x 112 cm, trikrilno, srednje krilo se odpira 
po obeh oseh, krajni krili fiksni.
Opomba: Okna dimenzij:</t>
  </si>
  <si>
    <t>2.1.2.2.2.3.18</t>
  </si>
  <si>
    <t>3a</t>
  </si>
  <si>
    <t>O2a - 196 x 80 cm, trikrilno, srednje krilo se odpira 
po obeh oseh, krajni krili fiksni.
Opomba: Okna dimenzij:</t>
  </si>
  <si>
    <t>2.1.2.2.2.3.19</t>
  </si>
  <si>
    <t>3b</t>
  </si>
  <si>
    <t>O2a* - 196 x 112 cm, trikrilno, srednje krilo se odpira 
po obeh oseh, krajni krili fiksni.
Opomba: Okna dimenzij:</t>
  </si>
  <si>
    <t>2.1.2.2.2.3.20</t>
  </si>
  <si>
    <t>O3 - 112 x 50cm, enokrilno, odpiranje po horizontalni osi.
Opomba: Okna dimenzij:</t>
  </si>
  <si>
    <t>2.1.2.2.2.3.21</t>
  </si>
  <si>
    <t>O4 - 216 x 200 cm, štirikrilno: spodaj tri krila 
61 x 146 cm (srednje krilo se odpira po obeh oseh, krajni krili sta fiksni), zgoraj eno krilo 216 x 54 cm se odpira po horizontalni osi, ročica za odpiranje ventusa (razširjen okvir za ročico). Na notranji strani varnostno lepljena zasteklitev. V ceni upoštevati  tudi dobavo in montažo varnostnih mrež na vsako krilo (telovadnica). 
Opomba: Okna dimenzij:</t>
  </si>
  <si>
    <t>2.1.2.2.2.3.22</t>
  </si>
  <si>
    <t>O5 - 196 x 141 cm, trikrilno, srednje krilo se odpira 
po obeh oseh, krajni krili fiksni.
Opomba: Okna dimenzij:</t>
  </si>
  <si>
    <t>2.1.2.2.2.3.23</t>
  </si>
  <si>
    <t>O6 - 52 x 141 cm, enokrilno, odpiranje po obeh oseh.
Opomba: Okna dimenzij:</t>
  </si>
  <si>
    <t>2.1.2.2.2.3.24</t>
  </si>
  <si>
    <t>O6 - 52 x 141 cm, enokrilno, odpiranje po obeh oseh, zgornji rob višine 20cm je Alu polnilo s prezračevalno rešetko.
Opomba: Okna dimenzij:</t>
  </si>
  <si>
    <t>2.1.2.2.2.3.25</t>
  </si>
  <si>
    <t>O7 - 132 x 150 cm, dvokrilno, krili simetrični, obe se odpirata  po horizontalni osi, opremljeni s kljuko in ključavnico.
Opomba: Okna dimenzij:</t>
  </si>
  <si>
    <t>2.1.2.2.2.3.26</t>
  </si>
  <si>
    <t>O8 - 351 x 150 cm, štirikrilno, krila simetrična, vsa krila se odpirajo  po horizontalni osi, opremljeni s kljuko in ključavnico. Zasteklitev na notranji strani varnostno leplejno steklo.
Opomba: Okna dimenzij:</t>
  </si>
  <si>
    <t>2.1.2.2.2.3.27</t>
  </si>
  <si>
    <t>O12 - 176 x 238 cm, štirikrilno, krila simetrična, spodnji krili-varnostno lepljeno steklo na notranji strani, obe spodnji krili sta fiksni, zgornji krili se  odpirata po horizontalni osi, opremljeno z ročico za odpiranje ventusa (razširjen okvir za ročico), drugo zgornje krilo fiksno. 
Opomba: Okna dimenzij:</t>
  </si>
  <si>
    <t>2.1.2.2.2.3.28</t>
  </si>
  <si>
    <t>O13 - Ø 180 cm, štirikrilno,  z gornji krili se odpirata po horizontalni osi, spodnji krili fiksni, kljuke opremljene s ključavnicami.
Opomba: Okna dimenzij:</t>
  </si>
  <si>
    <t>2.1.2.2.2.3.29</t>
  </si>
  <si>
    <t>O14 - 351 x 260 cm, osem simetričnih kril (4 krila spodaj, 4 krila zgoraj), srednji dve krili spodaj se odpirata po horizontalni osi, opremljeni s kljuko in ključavnico, ostala krila fiksna zasteklitev.
Opomba: Okna dimenzij:</t>
  </si>
  <si>
    <t>2.1.2.2.2.3.30</t>
  </si>
  <si>
    <t>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</si>
  <si>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2.1.2.2.2.3.31</t>
  </si>
  <si>
    <t>ZZ7 (jedilnica)-  204 x 241 cm, dvokrilna simetrična  vrata -Alu okvirji, zasteklitev varnostno lepljeno steklo znotraj in zunaj,  Uw=1,1W/m2K, Ug=0,6W/m2K. Na obeh straneh dodatni slepi profil 80/50cm. Eno krilo opremljeno z RF kljuko, cilindrično ključavnico in samozapiralom, drugo krilo z zatičem.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</si>
  <si>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2.1.2.2.2.3.32</t>
  </si>
  <si>
    <t>ZZ8 (jedilnica)-  204 x 151 cm, dvokrilno okno, krili simetrični, eno krilo se odpira po horizontalni osi in vertikalni osi, drugo krilo je fiksno.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</si>
  <si>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2.1.2.2.2.3.33</t>
  </si>
  <si>
    <t>ZZ1-Izdelava, dobava in montaža zunanje vhodne zasteklitve v alu okvirjih dim.  184 x 339 cm. Zasteklitev je sestavljena iz dvokrilnih vrat (184x 262) in fiksne nadsvetlobe (184x77cm) vse v lesenih okvirjih, zasteklitev varnostno lepljeno steklo (znotraj in zunaj), Uw=1,1W/m2K, Ug=0,6W/m2K. Dvokrilna asimetrična vrata; eno krilo  (svetle dimenzije:120x 260cm) opremljeno z RF kljuko, cilindrično ključavnico, panik ročajem na notranji strani, samozapiralom, drugo krilo z zatičem. Barva okvirjev RAL 9003. Na zasteklitvi mat folija po načrtu notranje opreme (grafične oznake), upoštevati v ceni.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</si>
  <si>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2.1.2.2.2.3.34</t>
  </si>
  <si>
    <t>ZZ2-Izdelava, dobava in montaža zunanje vhodne zasteklitve v alu okvirjih dim. 170 x 240 cm. Zasteklitev je sestavljena iz dvokrilnih vrat v alu okvirjih, zasteklitev varnostno lepljeno steklo (znotraj in zunaj),  Uw=1,1W/m2K, Ug=0,6W/m2K. Dvokrilna asimetrična vrata; eno krilo  (svetle dimenzije 120x 240cm) opremljeno z RF kljuko na zunanji strani, cilindrično ključavnico, panik ročajem na notranji strani, samozapiralom,drugo krilo z zatičem. Barva podboja in okvirja RAL 9003.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</si>
  <si>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2.1.2.2.2.3.35</t>
  </si>
  <si>
    <t>NZ1-Izdelava, dobava in montaža notranje vhodne zasteklitve (v vetrolovu) v alu okvirjih dim.  184 x 339 cm. Zasteklitev je sestavljena iz dvokrilnih vrat (184x 262) in fiksne nadsvetlobe (184x77cm) vse v alu okvirjih (spodnji profil širši), zasteklitev varnostno lepljeno steklo (znotraj in zunaj), Uw=1,3W/m2K, Ug=1,1W/m2K. Dvokrilna asimetrična vrata; eno krilo svetlih dimenzij 120x 260cm) opremljeno z RF kljuko, cilindrično ključavnico in panik ročajem na notranji strani, samozapiralom, drugo krilo z zatičem. Barva podboja in okvirja RAL 9003. Na zasteklitvi mat folija po načrtu notranje opreme (grafične oznake), upoštevati v ceni. Spodnji alu profil širši.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</si>
  <si>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2.1.2.2.2.3.36</t>
  </si>
  <si>
    <t>Izdelava, dobava in montaža zunanjih okenskih polic iz alu barvane pločevine širine do 41 cm (s čelnim in stranskim odkapnim robom), s postforming zaključkom in pripravo podlage za montažo polic, komplet s kovinsko podkonstrukcijo antikorozijsko zaščiteno.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</si>
  <si>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2.1.2.2.2.4</t>
  </si>
  <si>
    <t>2.1.2.2.2.4.1</t>
  </si>
  <si>
    <t>2.1.2.2.2.4.2</t>
  </si>
  <si>
    <t>- v ceno slikoplesk. del so zajeti vsi premični odri, fasadni oder pri tesarskih delih,</t>
  </si>
  <si>
    <t>2.1.2.2.2.4.3</t>
  </si>
  <si>
    <t>-zaščite obstoječih prostorov in opreme ter čiščenje prostorov in opreme med in po končanih delih,</t>
  </si>
  <si>
    <t>2.1.2.2.2.4.4</t>
  </si>
  <si>
    <t>- v ceni zajeti tudi vsa predhodna pripravljalna dela za pripravo podlage (očiščenje površine prahu, madežev in drugih nečistoč, impregnacija…),</t>
  </si>
  <si>
    <t>2.1.2.2.2.4.5</t>
  </si>
  <si>
    <t>- izvajalec mora zagotoviti protiprašno zaščito v prostorih kjer je to potrebno,</t>
  </si>
  <si>
    <t>2.1.2.2.2.4.6</t>
  </si>
  <si>
    <t>-izvajalec mora odvažati vse odpadke, ki nastajajo pri izvedbi, odvoz v pooblaščeno deponijo, dostaviti ustrezna dokazila,</t>
  </si>
  <si>
    <t>2.1.2.2.2.4.7</t>
  </si>
  <si>
    <t>Dvakratno beljenje z notranjo zidno barvo.(samo stene, kjer se zamenjajo okna)</t>
  </si>
  <si>
    <t>2.1.2.2.2.4.8</t>
  </si>
  <si>
    <t>2.1.2.2.2.4.9</t>
  </si>
  <si>
    <t>Mavčanje poškodb na finoometanih stenah.</t>
  </si>
  <si>
    <t>2.1.2.2.2.4.10</t>
  </si>
  <si>
    <t>Izdelava okenskih špalet po montaži oken na zidanih stenah širine do 50 cm iz styrodurja v debelini od 2-3 cm, kompletno z vogalniki, nanosom lepila in mrežice, ter dvakratno glajenje in brušenje.</t>
  </si>
  <si>
    <t>2.1.2.3</t>
  </si>
  <si>
    <t>GARDEROBE</t>
  </si>
  <si>
    <t>2.1.2.3.1</t>
  </si>
  <si>
    <t>2.1.2.3.1.1</t>
  </si>
  <si>
    <t xml:space="preserve">Demontaža obstoječih vrat, komplet s transportom v stalno deponijo. Dobava in montaža notranjih lesenih vrat (soft izvedba) komplet s kovinskimi suhomontažnimi podboji-ultrapas bele barve RAL 9003. Krilo leseno-ultrapas bele barve RAL 9003, opremljeno z vsem okovjem, cilindrično ključavnico, RF kljuko, ščiti, RF zaustavljalec vrat z gumo. Vrata so prehodnih dimenzij: </t>
  </si>
  <si>
    <t>2.1.2.3.1.2</t>
  </si>
  <si>
    <t xml:space="preserve">V1-100 x 210 cm. Zvočna izolativnost vgrajenih vrat večja od 27dB.
Opomba: Demontaža obstoječih vrat, komplet s transportom v stalno deponijo. Dobava in montaža notranjih lesenih vrat (soft izvedba) komplet s kovinskimi suhomontažnimi podboji-ultrapas bele barve RAL 9003. Krilo leseno-ultrapas bele barve RAL 9003, opremljeno z vsem okovjem, cilindrično ključavnico, RF kljuko, ščiti, RF zaustavljalec vrat z gumo. Vrata so prehodnih dimenzij: </t>
  </si>
  <si>
    <t>2.1.2.3.1.3</t>
  </si>
  <si>
    <t xml:space="preserve">Demontaža obstoječih vrat, komplet s transportom v stalno deponijo. Dobava in montaža novih asimetričnih dvokrilnih protipožarnih vrat, EI 30C, atest, Alu protipožarni profili RAL 7012, protipožarno varnostno steklo. Dvokrilna asimetrična vrata, eno krilo svetle širine 120cm, EI 30C,  RF kljuka z zunanje strani, z notranje strani  panik letev, cilindrična ključavnica, samozapiralo, drugo krilo z zatičrm.
Spodnji profil širši.
Folija po načrtu notranje opreme.   Vrata svetlih dimenzij: </t>
  </si>
  <si>
    <t>2.1.2.3.1.4</t>
  </si>
  <si>
    <t xml:space="preserve">PV1: 120+55 x 220 cm.
Opomba: Demontaža obstoječih vrat, komplet s transportom v stalno deponijo. Dobava in montaža novih asimetričnih dvokrilnih protipožarnih vrat, EI 30C, atest, Alu protipožarni profili RAL 7012, protipožarno varnostno steklo. Dvokrilna asimetrična vrata, eno krilo svetle širine 120cm, EI 30C,  RF kljuka z zunanje strani, z notranje strani  panik letev, cilindrična ključavnica, samozapiralo, drugo krilo z zatičrm.
Spodnji profil širši.
Folija po načrtu notranje opreme.   Vrata svetlih dimenzij: </t>
  </si>
  <si>
    <t>2.1.2.3.1.5</t>
  </si>
  <si>
    <t>Dvakratno beljenje obstoječih sten z notranjo zidno belo barvo, komplet s prednamazom emulzije.</t>
  </si>
  <si>
    <t>2.1.2.3.1.6</t>
  </si>
  <si>
    <t>Prestavitev stikal (demontaža in ponovna montaža z vsemi pripadajočimi prevezavami in materialom)</t>
  </si>
  <si>
    <t>2.1.3</t>
  </si>
  <si>
    <t>ZUNANJA UREDITEV</t>
  </si>
  <si>
    <t>2.1.3.1</t>
  </si>
  <si>
    <t>2.1.3.1.1</t>
  </si>
  <si>
    <t>2.1.3.1.1.1</t>
  </si>
  <si>
    <t>-meritve temeljnih tal so v ceni,</t>
  </si>
  <si>
    <t>2.1.3.1.1.2</t>
  </si>
  <si>
    <t>-meritve posameznih slojev nasipa so v ceni,</t>
  </si>
  <si>
    <t>2.1.3.1.1.3</t>
  </si>
  <si>
    <t>-vse količine izkopov,nasipov, transportov in nasipov se obračunavajo v raščenem oz. vgrajenem stanju</t>
  </si>
  <si>
    <t>2.1.3.1.1.4</t>
  </si>
  <si>
    <t>-v cenah mora biti upoštevan odvoz viška izkopa na pooblaščeno deponijo z vsemi  pripadajočimi stroški,</t>
  </si>
  <si>
    <t>2.1.3.1.1.5</t>
  </si>
  <si>
    <t>-izvajalec mora priložiti dokazila o deponiranju izkopa od pooblaščene deponije,</t>
  </si>
  <si>
    <t>2.1.3.1.1.6</t>
  </si>
  <si>
    <t>-izvajalec mora odvažati vse ruševine in odpadke, ki nastajajo pri izvedbi, odvoz v pooblaščeno deponijo, dostaviti ustrezna dokazila,</t>
  </si>
  <si>
    <t>2.1.3.1.2</t>
  </si>
  <si>
    <t>2.1.3.1.2.1</t>
  </si>
  <si>
    <t>Odstranitev - posek žive meje ob žični ograji, nalaganje ruševin na transportno sredstvo, odvoz na stalno deponijo vključno s plačilom vseh komunalnih pristojbin in taks (pooblaščenim zbiralcem gradbenih odpadkov s strani Agencije RS za okolje). Deponijo pridobi izvajalec.</t>
  </si>
  <si>
    <t>2.1.3.1.2.2</t>
  </si>
  <si>
    <t>Čiščenje terena, posek grmičevja in dreves s premerom debla do 20 cm, kompletno z izkopom panjev, nalaganje ruševin na transportno sredstvo, odvoz na stalno deponijo vključno s plačilom vseh komunalnih pristojbin in taks (pooblaščenim zbiralcem gradbenih odpadkov s strani Agencije RS za okolje), (celotna površina predvidene ureditve). Deponijo pridobi izvajalec</t>
  </si>
  <si>
    <t>2.1.3.1.2.3</t>
  </si>
  <si>
    <t>Posek dreves s premerom debla od 20 do 50 cm, kompletno z izkopom panjev, nalaganje ruševin na transportno sredstvo, odvoz na stalno deponijo vključno s plačilom vseh komunalnih pristojbin in taks (pooblaščenim zbiralcem gradbenih odpadkov s strani Agencije RS za okolje). Deponijo pridobi izvajalec</t>
  </si>
  <si>
    <t>2.1.3.1.2.4</t>
  </si>
  <si>
    <t>Posek dreves s premerom debla nad 50 cm, kompletno z izkopom panjev, nalaganje ruševin na transportno sredstvo, odvoz  na stalno deponijo vključno s plačilom vseh komunalnih pristojbin in taks (pooblaščenim zbiralcem gradbenih odpadkov s strani Agencije RS za okolje). Deponijo pridobi izvajalec.</t>
  </si>
  <si>
    <t>2.1.3.1.2.5</t>
  </si>
  <si>
    <t>Rušenje žične ograje komplet s kovinskimi vrati in prehodi, betoskimi stebri in betonskim parapetom, nalaganje ruševin na transportno sredstvo, odvoz  na stalno deponijo vključno s plačilom vseh komunalnih pristojbin in taks (pooblaščenim zbiralcem gradbenih odpadkov s strani Agencije RS za okolje). Deponijo pridobi izvajalec.</t>
  </si>
  <si>
    <t>2.1.3.1.2.6</t>
  </si>
  <si>
    <t>Zarez - odrez asfalta debeline cca 10 cm, na delih kjer potrebna rušitev asfalta zaradi novopredvidene zunanje ureditve.</t>
  </si>
  <si>
    <t>2.1.3.1.2.7</t>
  </si>
  <si>
    <t>Rušenje obstoječega asfalta v debelini cca 10 cm, na delih kjer potrebna rušitev asfalta zaradi zunanje ureditve in ob igrišču, nalaganje ruševin na transportno sredstvo, odvoz  na stalno deponijo vključno s plačilom vseh komunalnih pristojbin in taks (pooblaščenim zbiralcem gradbenih odpadkov s strani Agencije RS za okolje). Deponijo pridobi izvajalec.</t>
  </si>
  <si>
    <t>2.1.3.1.2.8</t>
  </si>
  <si>
    <t>Rušenje betonskih plošč in tlakovcev v peščeni ali betonski podlagi, nalaganje ruševin na transportno sredstvo, odvoz  na stalno deponijo vključno s plačilom vseh komunalnih pristojbin in taks (pooblaščenim zbiralcem gradbenih odpadkov s strani Agencije RS za okolje). Deponijo pridobi izvajalec.</t>
  </si>
  <si>
    <t>2.1.3.1.2.9</t>
  </si>
  <si>
    <t>Rušenje obstoječe betonske mulde ob otroškem igrišču, nalaganje na transportno sredstvo, odvoz  na stalno deponijo vključno s plačilom vseh komunalnih pristojbin in taks (pooblaščenim zbiralcem gradbenih odpadkov s strani Agencije RS za okolje). Deponijo pridobi izvajalec.</t>
  </si>
  <si>
    <t>2.1.3.1.2.10</t>
  </si>
  <si>
    <t>Rušenje elementov obstoječih komunalnih in inštalacijskih elementov, komplet z nalaganjem in odvozom ruševin  na stalno deponijo vključno s plačilom vseh komunalnih pristojbin in taks (pooblaščenim zbiralcem gradbenih odpadkov s strani Agencije RS za okolje). Deponijo pridobi izvajalec.</t>
  </si>
  <si>
    <t>2.1.3.1.2.11</t>
  </si>
  <si>
    <t>- peskolovi (BC)
Opomba: Rušenje elementov obstoječih komunalnih in inštalacijskih elementov, komplet z nalaganjem in odvozom ruševin  na stalno deponijo vključno s plačilom vseh komunalnih pristojbin in taks (pooblaščenim zbiralcem gradbenih odpadkov s strani Agencije RS za okolje). Deponijo pridobi izvajalec.</t>
  </si>
  <si>
    <t>2.1.3.1.2.12</t>
  </si>
  <si>
    <t>- cevovodi
Opomba: Rušenje elementov obstoječih komunalnih in inštalacijskih elementov, komplet z nalaganjem in odvozom ruševin  na stalno deponijo vključno s plačilom vseh komunalnih pristojbin in taks (pooblaščenim zbiralcem gradbenih odpadkov s strani Agencije RS za okolje). Deponijo pridobi izvajalec.</t>
  </si>
  <si>
    <t>2.1.3.1.2.13</t>
  </si>
  <si>
    <t>Demontaža obstoječih igral (hišica s toboganom in stopnicami, kombinirana plezala 2x, peskovnik), kompletno z odvozom  na stalno deponijo vključno s plačilom vseh komunalnih pristojbin in taks (pooblaščenim zbiralcem gradbenih odpadkov s strani Agencije RS za okolje). Deponijo pridobi izvajalec.</t>
  </si>
  <si>
    <t>2.1.3.1.3</t>
  </si>
  <si>
    <t>2.1.3.1.3.1</t>
  </si>
  <si>
    <t>Zakoličba obstoječih komunalnih in inštalacijskih vodov na območju predvidene zunanje ureditve.</t>
  </si>
  <si>
    <t>2.1.3.1.3.2</t>
  </si>
  <si>
    <t>Zakoličba zunanje ureditve z niveliranjem, postavitev profilov.</t>
  </si>
  <si>
    <t>2.1.3.1.3.3</t>
  </si>
  <si>
    <t>Odriv humusa v deb. do 15 cm z direktnim nakladanjem na kamion in odvozom na gradbiščno deponijo (odriv v pasu okrog objekta, kjer je predviden nov ustroj).</t>
  </si>
  <si>
    <t>2.1.3.1.3.4</t>
  </si>
  <si>
    <t>Kombiniran izkop zemljine (80%strojno-20%ročno) v III-V ktg, v povprečni globini  20 cm,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</si>
  <si>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2.1.3.1.3.5</t>
  </si>
  <si>
    <t>Strojni široki odriv tamponskega nasutja in zemljine III. ktg. v skupni globini do 50 cm, kompletno z direktnim nakladanjem na kamion in odvozom materiala na stalno deponijo vključno s plačilom vseh komunalnih pristojbin in taks (pooblaščenim zbiralcem gradbenih odpadkov s strani Agencije RS za okolje), razgrinjanji, planiranji na deponiji.  Deponijo pridobi izvajalec. (intervencijska pot)</t>
  </si>
  <si>
    <t>2.1.3.1.3.6</t>
  </si>
  <si>
    <t xml:space="preserve">Planiranje terena v ravnini s točnostjo ± 3 cm in utrjevanje do potrebne trdnosti (Ev2 ≥ 20 MPa). </t>
  </si>
  <si>
    <t>2.1.3.1.4</t>
  </si>
  <si>
    <t>ZGORNJI USTROJ</t>
  </si>
  <si>
    <t>2.1.3.1.4.1</t>
  </si>
  <si>
    <t>Dobava, razgrinjanje, planiranje in utrjevanje tamponskega drobljenca granulacije 0 - 32 mm v debelini minimalno 25 cm (pas ob objektu), utrjevanje do potrebne zbitosti (Ev2 ≥ 100 MPa).</t>
  </si>
  <si>
    <t>2.1.3.1.4.2</t>
  </si>
  <si>
    <t>Dobava, razgrinjanje, planiranje in utrjevanje prodca tamponskega drobljenca granulacije 0 - 32 mm v debelini minimalno 25 cm, utrjevanje do potrebne zbitosti Ev2 ≥ 120 MPa (povozne površine).</t>
  </si>
  <si>
    <t>2.1.3.1.4.3</t>
  </si>
  <si>
    <t>Fino planiranje tampona v predpisanih padcih po projektu, dobava sejanega peska granulacije 0-8 mm, planiranje ter utrjevanje, priprava za asfaltiranje.</t>
  </si>
  <si>
    <t>2.1.3.1.4.4</t>
  </si>
  <si>
    <t>Rezkanje - frezanje obstoječega finega asfalta v širini 20 cm (stik obstoječi - novi), kompletno z dobavo in vgrajevanjem novega asfalt betona v debelini 4,0 cm (navezava na obstoječo cesto).</t>
  </si>
  <si>
    <t>2.1.3.1.4.5</t>
  </si>
  <si>
    <t>Dobava in vgrajevanje asfalta:</t>
  </si>
  <si>
    <t>2.1.3.1.4.6</t>
  </si>
  <si>
    <t>- nosilni sloj - AC 22 base B 50/70 A4 v deb. 7 cm,
Opomba: Dobava in vgrajevanje asfalta:</t>
  </si>
  <si>
    <t>2.1.3.1.4.7</t>
  </si>
  <si>
    <t>- obrabni sloj - AC 8 surf B 50/70 A3 v deb. 4 cm.
Opomba: Dobava in vgrajevanje asfalta:</t>
  </si>
  <si>
    <t>2.1.3.1.4.8</t>
  </si>
  <si>
    <t>Dobava, vgrajevanje asfalta in izdelava mulde v širini 50+50 cm (deb. 4 cm) - ob otroškem igrišču.</t>
  </si>
  <si>
    <t>2.1.3.1.4.9</t>
  </si>
  <si>
    <t>Dobava in polaganje betonskih tlakovcev (kot npr. FERARRA - OBLAK ali enakovredno) dimenzije 52x20 cm, debeline 8 cm, komplet z izdelavo podlage (za intervencijsko pot): podložni beton C16/20 v debelini 6 cm na betonski plošči C25/30 debeline 10 cm. Polaganje tlakovcev v beton, kompletno z zastičenjem s cem.malto.</t>
  </si>
  <si>
    <t>2.1.3.1.4.10</t>
  </si>
  <si>
    <t>Dobava in vgrajevanje betonskih lamelnih robnikov 5/20/100 ter zastičenje s cementno malto. 
Kompletno s pripravo betonske podlage iz betona C12/15, 0-16 mm (pas ob objektu in ob muldi otroškega igrišča).</t>
  </si>
  <si>
    <t>2.1.3.1.4.11</t>
  </si>
  <si>
    <t>Dobava in nasip prodca granulacije 6-8 mm, v debelini 10 cm, nasip prodca kot zaključni sloj ob objektu.</t>
  </si>
  <si>
    <t>2.1.3.1.4.12</t>
  </si>
  <si>
    <t>Dobava, vgrajevanje, polaganje varovalne podlage igral in na območju stojal za kolesa, kompletno s pripravo, planiranjem podlage:</t>
  </si>
  <si>
    <t>2.1.3.1.4.13</t>
  </si>
  <si>
    <t>- tamponski drobljenec granulacije 0-32 mm, debelina sloja 20 cm, utrjevanje do potrebne zbitosti (Ev2 ≥ 80 MPa),
Opomba: Dobava, vgrajevanje, polaganje varovalne podlage igral in na območju stojal za kolesa, kompletno s pripravo, planiranjem podlage:</t>
  </si>
  <si>
    <t>2.1.3.1.4.14</t>
  </si>
  <si>
    <t>- tamponski drobljenec granulacije 0-4 mm, debelina sloja 10 cm.
Opomba: Dobava, vgrajevanje, polaganje varovalne podlage igral in na območju stojal za kolesa, kompletno s pripravo, planiranjem podlage:</t>
  </si>
  <si>
    <t>2.1.3.1.4.15</t>
  </si>
  <si>
    <t>Naprava podlage za zasejanje trave, dobava humusa in razstiranje v debelini cca 15, ravnanje in ostala pomožna dela.</t>
  </si>
  <si>
    <t>2.1.3.1.4.16</t>
  </si>
  <si>
    <t>Sanacija obstoječe hribine z nasipanjem v deb. 30 - 40 cm iz deponiranega izkopanega materiala, z dovozom iz gradbiščne deponije, ravnanje in ostala pomožna dela.</t>
  </si>
  <si>
    <t>2.1.3.1.4.17</t>
  </si>
  <si>
    <t>Sanacija obstoječe travne površine z delno dobavo humusa in razstiranjem v debelini do 5 cm, ravnanje in ostala pomožna dela.</t>
  </si>
  <si>
    <t>2.1.3.1.5</t>
  </si>
  <si>
    <t>d/</t>
  </si>
  <si>
    <t>ODVODNJAVANJE</t>
  </si>
  <si>
    <t>2.1.3.1.5.1</t>
  </si>
  <si>
    <t>Dobava in vgraditev strešnih peskolovov, izdelanih iz betonskih cevi fi 40 cm, zabetoniranje dna ter dobava in montaža LTŽ pokrova, komplet z vsemi potrebnimi zemeljskimi deli in potrebnimi prevezevavami cevovodov, prilagoditev novemu stanju:</t>
  </si>
  <si>
    <t>2.1.3.1.5.2</t>
  </si>
  <si>
    <t>- peskolov globine 1,5 m, LTŽ pokrov Ø 45 cm (12,5t)
Opomba: Dobava in vgraditev strešnih peskolovov, izdelanih iz betonskih cevi fi 40 cm, zabetoniranje dna ter dobava in montaža LTŽ pokrova, komplet z vsemi potrebnimi zemeljskimi deli in potrebnimi prevezevavami cevovodov, prilagoditev novemu stanju:</t>
  </si>
  <si>
    <t>2.1.3.1.5.3</t>
  </si>
  <si>
    <t>Odstranitev obstoječe ter dobava in montaža nove LTŽ rešetke 40/40 cm (12,5 t) na obstoječi jašek v muldi (ob otr. igrišču).</t>
  </si>
  <si>
    <t>2.1.3.1.5.4</t>
  </si>
  <si>
    <t>Odstranitev obstoječega ter dobava in montaža novega LTŽ pokrova 60/60 cm (12,5 t) na obstoječi meteorni jašek ob muldi (ob otr. igrišču).</t>
  </si>
  <si>
    <t>2.1.3.1.6</t>
  </si>
  <si>
    <t>e/</t>
  </si>
  <si>
    <t>OGRAJE</t>
  </si>
  <si>
    <t>2.1.3.1.6.1</t>
  </si>
  <si>
    <t>Dobava in montaža panelne ograje, komplet z betonskim parapetom, ograja višine 1,6 m nad talno površino:
-panelna ograja višine 120 cm stebri višine 1,70 m so postavljeni na medosni razdalji 201,5 cm. Okenca ograje so dim. 55 x 200 mm, žica pa debeline  4,5 mm.  Vsi ograjni elementi so jekleni, termično cinkani in prašno barvani v sivi barvi RAL 7012,
-betonski temelj/parapet dim 25 x 110 cm (40 cm nad tlemi), komplet z betonom, podložnim betonom, 
opaži in armaturo ter izdelavo lukenj za stebre 
fi 12 x 50 cm,
-v postavki so zajeta tudi vsa potrebna zemeljska ter pripravljalna in zaključna dela  
panelna ograja z betonskim parapetom</t>
  </si>
  <si>
    <t>2.1.3.1.6.2</t>
  </si>
  <si>
    <t>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  
dvokrilna vrata dim 4,0 x 1,6 m</t>
  </si>
  <si>
    <t>2.1.3.1.6.3</t>
  </si>
  <si>
    <t>Dobava in montaža osebnega prehoda (enak kot obstoječi) :
-prehod iz jeklenih pravokotnih profilov enake obdelave in barve kot ograja, prehod iz dveh delov, prvi v dolžini 2,15 m in drugi v obliki črke L, skupne dolžine 2,6 m (1,5 + 1,1 m), komplet s pritrditvijo,
-v postavki so zajeta tudi vsa potrebna zemeljska ter pripravljalna in zaključna dela  
osebni prehod višine cca 1,0 m</t>
  </si>
  <si>
    <t>2.1.3.1.7</t>
  </si>
  <si>
    <t>f/</t>
  </si>
  <si>
    <t>IGRALA</t>
  </si>
  <si>
    <t>2.1.3.1.7.1</t>
  </si>
  <si>
    <t>Dobava in montaža igral, komplet s temelji in potrebnimi zemeljskimi deli za postavitev posameznega elementa, vijačnim in pritrdilnim materialom:</t>
  </si>
  <si>
    <t>2.1.3.1.7.2</t>
  </si>
  <si>
    <t>I13 - kotno plezalo (kot npr. Pozinek T 296 ali enakovredno)
Opomba: Dobava in montaža igral, komplet s temelji in potrebnimi zemeljskimi deli za postavitev posameznega elementa, vijačnim in pritrdilnim materialom:</t>
  </si>
  <si>
    <t>2.1.3.1.7.3</t>
  </si>
  <si>
    <t>I14 - kompleksno igralo (kot npr. Pozinek T 216 ali enakovredno)
Opomba: Dobava in montaža igral, komplet s temelji in potrebnimi zemeljskimi deli za postavitev posameznega elementa, vijačnim in pritrdilnim materialom:</t>
  </si>
  <si>
    <t>2.1.3.1.7.4</t>
  </si>
  <si>
    <t>Dobava in montaža opreme za zunanje igrišče:</t>
  </si>
  <si>
    <t>2.1.3.1.7.5</t>
  </si>
  <si>
    <t>- gol iz lahke kovine primeren za zunanjo uporabo, dim. 3 x 2 m z mrežo, vključno s temelji in vijačenjem v tla
Opomba: Dobava in montaža opreme za zunanje igrišče:</t>
  </si>
  <si>
    <t>2.1.3.1.7.6</t>
  </si>
  <si>
    <t>- zaščitna mreža za igrišče (za golom), višine 6 m, kompletno s potrebnimi kovinskimi stebri in temeljenjem - temelj dim. 50/50/80cm (z vsemi potrebnimi gradbenimi deli).
Opomba: Dobava in montaža opreme za zunanje igrišče:</t>
  </si>
  <si>
    <t>2.1.3.1.8</t>
  </si>
  <si>
    <t>g/</t>
  </si>
  <si>
    <t>URBANA OPREMA</t>
  </si>
  <si>
    <t>2.1.3.1.8.1</t>
  </si>
  <si>
    <t>O1 - Dobava in postavitev mize (kot npr.  Kremen Quadro ali enakovredno), površina iz lesenih smrekovih  impregniranih letev, betonski podstavki iz rečnega prodca, kovinski deli vroče cinkani. Komplet z vsem pritrdilnim in vijačnim materialom. Dimenzija mize 80x180x 74 cm.</t>
  </si>
  <si>
    <t>2.1.3.1.8.2</t>
  </si>
  <si>
    <t xml:space="preserve">O2 - Dobava in postavitev klopi brez naslonjala (kot npr.  Kremen  Urbano ali enakovredno), površina iz lesenih smrekovih  impregniranih letev, betonski podstavki iz rečnega prodca, kovinski deli vroče cinkani. Komplet z vsem pritrdilnim in vijačnim materialom. Dimenzija klopi 50x180x 48 cm.  </t>
  </si>
  <si>
    <t>2.1.3.1.8.3</t>
  </si>
  <si>
    <t xml:space="preserve">O3 - Dobava in postavitev lesenih klopi z naslonjalom  (kot npr. Kremen Urbano ali enakovredno), površina iz lesenih smrekovih  impregniranih letev, betonski podstavki iz rečnega prodca,  kovinski deli vroče cinkani. Komplet z vsem pritrdilnim in vijačnim materialom. Dimenzija klopi 50x180x 88 cm.  </t>
  </si>
  <si>
    <t>2.1.3.1.8.4</t>
  </si>
  <si>
    <t>O5 - Dobava in postavitev  trodelnega smetnjaka za ločevanje odpadkov, (kot npr. Kremen tip Separat ali enakovredno), telo koša je izdelan iz armiranega betona, finalno obdelanega kot prani beton, pokrov koša je iz nerjaveče inox pločevine.</t>
  </si>
  <si>
    <t>2.1.3.1.8.5</t>
  </si>
  <si>
    <t>O8 - Dobava in postavitev jeklenega stojala za kolesa, (kot npr. Urbana oprema Kremen tip Separat ali enakovredno), kovinski deli vroče cinkani, betonski deli iz  rečnega prodca, dolžina stojala 120cm</t>
  </si>
  <si>
    <t>2.1.3.1.8.6</t>
  </si>
  <si>
    <t>O10 - Dobava in postavitev droga za zastave: Alu drog  viš. 6 m, premer 75 mm, s prečnim nosilcem za zastavo, notranjo dvižno napravo in talnim tulcem z zatičem (kot na primer Ziegler tip PRESENT ali enakovredno). Eloksirano v srebrni barvi.</t>
  </si>
  <si>
    <t>2.1.3.1.9</t>
  </si>
  <si>
    <t>h/</t>
  </si>
  <si>
    <t>NAČRT KRAJINSKE ARHITEKTURE- ZASADITVENA DELA</t>
  </si>
  <si>
    <t>2.1.3.1.9.1</t>
  </si>
  <si>
    <t>2.1.3.1.9.1.1</t>
  </si>
  <si>
    <t>Ta popis zajema izvedbo zelenih površin območja  šole Simona Jenka Kranj - PŠ Center. V načrtu je obdelana vegetacija (drevesa, grmovnice, trajnice, plezalke in trata). Zemeljska dela, poti, brežine, varne podlage otroškega igrišča in podobno so zajete v načrtih zunanje ureditve, v popisu, ki je sestavni del načrta Načrt zunanje ureditve, V119771-dop, Protim Ržišnik Perc d.o.o.</t>
  </si>
  <si>
    <t>2.1.3.1.9.2</t>
  </si>
  <si>
    <t>GRMOVNICE</t>
  </si>
  <si>
    <t>2.1.3.1.9.2.1</t>
  </si>
  <si>
    <t>Potrebno je pripraviti vegetacijski nosilni sloj in po potrebi tudi teren. Najboljši čas za sajenje rastlin je jesen ali zgodnja pomlad, ko so rastline še v mirovanju. Sadike vzgojene v loncih se lahko uspešno sadi tudi preko poletja (potrebno redno in zadostno zalivanje). Sadilne jame je potrebno izkopati v 1,5-kratnem premeru koreninske grude. Pred vstavitvijo sadike se doda založno gnojilo. Sadilno jamo je potrebno na vseh straneh grude zapolniti z zemljo, potlačiti in oskrbeti z vodo in gnojili. Teren se po saditvi fino splanira, izvede se zastirka v debelini cca. 5 cm iz drobljenega lubja iglavcev (oz. iz prodca 16/32 mm) po celotnem območju grede ali točkovno okrog sadike. Zgornji rob zastirke mora biti uravnan z zgornjim robom robnika in okoliškega terena. Sajenje dreves in grmovnic naj se izvede v skladu z normo DIN 18916 (Vegetacijska tehnika v krajinski gradnji; Sadike in sajenje).</t>
  </si>
  <si>
    <t>2.1.3.1.9.2.2</t>
  </si>
  <si>
    <t>52</t>
  </si>
  <si>
    <t xml:space="preserve">Nabava grmovnic po načrtu in dobava z nakladanjem v drevesnici s transportom do mesta vsaditve. Grmovnice morajo ustrezati vrstni sestavi, velikosti in številu poganjkov, kot je določeno v načrtu.                     </t>
  </si>
  <si>
    <t>2.1.3.1.9.2.3</t>
  </si>
  <si>
    <t>BD</t>
  </si>
  <si>
    <t xml:space="preserve">Buddleja davidii (metuljnik), min. 80 cm
Opomba: Nabava grmovnic po načrtu in dobava z nakladanjem v drevesnici s transportom do mesta vsaditve. Grmovnice morajo ustrezati vrstni sestavi, velikosti in številu poganjkov, kot je določeno v načrtu.                     </t>
  </si>
  <si>
    <t>2.1.3.1.9.2.4</t>
  </si>
  <si>
    <t>CA</t>
  </si>
  <si>
    <t xml:space="preserve">Cornus alba 'Elegantissima' (rumenozeleni svib), min. 60 cm
Opomba: Nabava grmovnic po načrtu in dobava z nakladanjem v drevesnici s transportom do mesta vsaditve. Grmovnice morajo ustrezati vrstni sestavi, velikosti in številu poganjkov, kot je določeno v načrtu.                     </t>
  </si>
  <si>
    <t>2.1.3.1.9.2.5</t>
  </si>
  <si>
    <t>SV</t>
  </si>
  <si>
    <t xml:space="preserve">Spiraea x vanhouttei (bela medvejka), min. 100 cm
Opomba: Nabava grmovnic po načrtu in dobava z nakladanjem v drevesnici s transportom do mesta vsaditve. Grmovnice morajo ustrezati vrstni sestavi, velikosti in številu poganjkov, kot je določeno v načrtu.                     </t>
  </si>
  <si>
    <t>2.1.3.1.9.2.6</t>
  </si>
  <si>
    <t>53</t>
  </si>
  <si>
    <t>Sajenje grmovnic - posamično (BD, PON, del SV): Izkop in priprava jam (polnitev s humozno zemljo), pognojitev (1 birket založnega gnojila) in posaditev grmovnic. Zasipanje jam, odvoz odvečnega materiala, planiranje po končanih delih z izdelavo zalivalnih jamic in ostalimi pomožnimi deli. Izvede se zastirka v debelini cca. 5 cm iz drobljenega lubja, zgornji rob zastirke mora biti uravnan z okoliškim terenom. Razporeditev grmovnic skladno z načrtom.</t>
  </si>
  <si>
    <t>2.1.3.1.9.2.7</t>
  </si>
  <si>
    <t>54</t>
  </si>
  <si>
    <t>Sajenje grmovnic - greda (CA, HPV, PFA, PFG, PFRA): Izkop in priprava grede (polnitev s humozno zemljo), pognojitev (1 birket založnega gnojila) in posaditev grmovnic. Zasipanje grede, odvoz odvečnega materiala, planiranje po končanih delih z izdelavo zalivalnih jamic in ostalimi pomožnimi deli. Izvede se zastirka v debelini cca. 5 cm iz drobljenega lubja iglavcev ali prodca 16/32, zgornji rob zastirke mora biti uravnan z okoliškim terenom. Razporeditev grmovnic skladno z načrtom.</t>
  </si>
  <si>
    <t>2.1.3.1.9.3</t>
  </si>
  <si>
    <t>PLEZALKE</t>
  </si>
  <si>
    <t>2.1.3.1.9.3.1</t>
  </si>
  <si>
    <t>Potrebno je pripraviti vegetacijski nosilni sloj in po potrebi tudi teren.  Najboljši čas za sajenje rastlin je jesen ali zgodnja pomlad, ko so rastline še v mirovanju. Sadike vzgojene v loncih se lahko uspešno sadi tudi preko poletja (potrebno redno in zadostno zalivanje). Sadike srobota se vstavi v sadilno jamo 5 cm globlje kot ostale rastline, sadilno jamo se izkoplje 45 cm od ograje. Sadiko se postavi v sadilno jamo pod kotom 45º (proti opori).  Sadilno jamo je potrebno na vseh straneh grude zapolniti z zemljo, potlačiti in oskrbeti z vodo in gnojili. Teren se po saditvi fino splanira, izvede se zastirka v debelini cca. 5 cm iz drobljenega lubja iglavcev. Zgornji rob zastirke mora biti uravnan z zgornjim robom okoliškega terena.</t>
  </si>
  <si>
    <t>2.1.3.1.9.3.2</t>
  </si>
  <si>
    <t>55</t>
  </si>
  <si>
    <t xml:space="preserve">Nabava plezalk po načrtu in dobava z nakladanjem v drevesnici s transportom do mesta vsaditve. Plezalke morajo ustrezati vrstni sestavi, velikosti in številu poganjkov, kot je določeno v načrtu.                     </t>
  </si>
  <si>
    <t>2.1.3.1.9.3.3</t>
  </si>
  <si>
    <t>AQ</t>
  </si>
  <si>
    <t xml:space="preserve">Akebia quinata (čokoladna akebija)
Opomba: Nabava plezalk po načrtu in dobava z nakladanjem v drevesnici s transportom do mesta vsaditve. Plezalke morajo ustrezati vrstni sestavi, velikosti in številu poganjkov, kot je določeno v načrtu.                     </t>
  </si>
  <si>
    <t>2.1.3.1.9.3.4</t>
  </si>
  <si>
    <t>56</t>
  </si>
  <si>
    <t xml:space="preserve">Izkop in priprava jam (polnitev s humozno zemljo), pognojitev (1 birket založnega gnojila) in posaditev plezalk. Zasipanje jam, odvoz odvečnega materiala, planiranje po končanih delih z izdelavo zalivalnih jamic in ostalimi pomožnimi deli. Izvede se zastirka v debelini cca. 5 cm iz drobljenega lubja iglavcev, zgornji rob zastirke mora biti uravnan z okoliškim terenom. Razporeditev plezalk skladno z načrtom. </t>
  </si>
  <si>
    <t>2.1.3.1.9.4</t>
  </si>
  <si>
    <t>TRATA</t>
  </si>
  <si>
    <t>2.1.3.1.9.4.1</t>
  </si>
  <si>
    <t>Potrebno je pripraviti vegetacijski nosilni sloj in po potrebi tudi teren.  Površino je potrebno fino zrahljati pred setvijo, seje se le na uležanih in stisnjenih površinah.</t>
  </si>
  <si>
    <t>2.1.3.1.9.4.2</t>
  </si>
  <si>
    <t>57</t>
  </si>
  <si>
    <t xml:space="preserve">Nabava in dobava ustrezne travne mešanice </t>
  </si>
  <si>
    <t>2.1.3.1.9.4.3</t>
  </si>
  <si>
    <t xml:space="preserve">npr. 'Valentin Sport' Semenarne Ljubljana ali enakovredno
Opomba: Nabava in dobava ustrezne travne mešanice </t>
  </si>
  <si>
    <t>2.1.3.1.9.4.4</t>
  </si>
  <si>
    <t>58</t>
  </si>
  <si>
    <t>Grabljenje in fino rahljanje površine pred setvijo, odstranjevanje plevela in kamenja, večjega od 5 cm. Setev mešanice travnega semena (mešanica 'Valentin Sport'), raztros mineralnega gnojila (20g/m2). Uvaljanje in zalivanje. Upoštevati pokrivanje sejane površine s tanko plastjo humusa in negovanje trave do popolne ozelenitve.</t>
  </si>
  <si>
    <t>2.1.3.1.9.5</t>
  </si>
  <si>
    <t>OSTALO</t>
  </si>
  <si>
    <t>2.1.3.1.9.5.1</t>
  </si>
  <si>
    <t>59</t>
  </si>
  <si>
    <t>Nabava in dobava zastirke</t>
  </si>
  <si>
    <t>2.1.3.1.9.5.2</t>
  </si>
  <si>
    <t>drobljeno lubje iglavcev (macesen)
Opomba: Nabava in dobava zastirke</t>
  </si>
  <si>
    <t>2.1.3.1.9.5.3</t>
  </si>
  <si>
    <t>prodec 16/32 mm
Opomba: Nabava in dobava zastirke</t>
  </si>
  <si>
    <t>2.1.4</t>
  </si>
  <si>
    <t>4.</t>
  </si>
  <si>
    <t>INŠTALACIJE</t>
  </si>
  <si>
    <t>2.1.4.1</t>
  </si>
  <si>
    <t>4.4</t>
  </si>
  <si>
    <t>ELEKTRIČNE INŠTALACIJE</t>
  </si>
  <si>
    <t>2.1.4.1.1</t>
  </si>
  <si>
    <t>A</t>
  </si>
  <si>
    <t>OSNOVNO:</t>
  </si>
  <si>
    <t>2.1.4.1.1.1</t>
  </si>
  <si>
    <t xml:space="preserve">SVETILKE </t>
  </si>
  <si>
    <t>2.1.4.1.1.1.1</t>
  </si>
  <si>
    <t>Dobava in montaža</t>
  </si>
  <si>
    <t>2.1.4.1.1.1.2</t>
  </si>
  <si>
    <t>Nadgradna LED svetilka, siva, komplet z napajalnikom Tip: INTRA GYON C SOP 4730lm 58W 840 DALI ali enakovredno (A)</t>
  </si>
  <si>
    <t>2.1.4.1.1.1.3</t>
  </si>
  <si>
    <t>Vgradna LED svetilka,siva, komplet z napajalnikom Tip: INTRA GYON R SOP 1720lm 21W 840 DALI ali enakovredno (B)</t>
  </si>
  <si>
    <t>2.1.4.1.1.1.4</t>
  </si>
  <si>
    <t>Vgradni okrogli beli LED downlighter, komplet z napajalnikom,zaščita IP44.
Tip: INTRA NITOR HE 2200lm 22W 840 FO IP44 ali enakovredno (C)</t>
  </si>
  <si>
    <t>2.1.4.1.1.1.5</t>
  </si>
  <si>
    <t>Vgradni okrogli beli LED downlighter, komplet z napajalnikom, zaščita IP44.
Tip: INTRA NITOR HE 1780lm 19W 840 FO IP44 ali enakovredno (D)</t>
  </si>
  <si>
    <t>2.1.4.1.1.1.6</t>
  </si>
  <si>
    <t>Nadgradna LED svetilka, ohišje iz polikarbonata, zaščitna kapa iz UV stabiliziranega polikarbonata, komplet z napajalnikom,4000K
Tip: INTRA 5700 3250lm 27W 840 FO IP66 ali enakovredno (E)</t>
  </si>
  <si>
    <t>2.1.4.1.1.1.7</t>
  </si>
  <si>
    <t>Nadgradna LED svetilka, ohišje iz polikarbonata, zaščitna kapa iz UV stabiliziranega polikarbonata ,komplet z napajalnikom, 4000K.
Tip: INTRA 5700 7000lm 62W 840 FO IP66 ali enakovredno (F)</t>
  </si>
  <si>
    <t>2.1.4.1.1.1.8</t>
  </si>
  <si>
    <t>Nadgradna LED svetilka, ohišje iz polikarbonata, zaščitna kapa iz UV stabiliziranega polikarbonata, komplet z napajalnikom,4000K. 
Tip: INTRA 5700 4500lm 36W 840 FO IP66 ali enakovredno (M)</t>
  </si>
  <si>
    <t>2.1.4.1.1.1.9</t>
  </si>
  <si>
    <t>Svetilka zasilne razsvetljave Z01, Beghelli LOG LED LG 11W SE/1/2/3P, IP65 ali enakovredno</t>
  </si>
  <si>
    <t>2.1.4.1.1.1.10</t>
  </si>
  <si>
    <t>Svetilka zasilne razsvetljave Z03, Beghelli INDICA LED DF20M LG SA/PS 1/2/3H, IP42, naravnost + 19384 ali enakovredno</t>
  </si>
  <si>
    <t>2.1.4.1.1.1.11</t>
  </si>
  <si>
    <t>Svetilka zasilne razsvetljave Z05, Beghelli LOG LED LG 11W SE/1/2/3P, IP65 (nadgradne) ali enakovredno</t>
  </si>
  <si>
    <t>2.1.4.1.1.1.12</t>
  </si>
  <si>
    <t>Piktogram za označbo evakuacijske poti za montažo pod varnostno svetilko</t>
  </si>
  <si>
    <t>2.1.4.1.1.2</t>
  </si>
  <si>
    <t>INŠTALACIJSKI MATERIAL</t>
  </si>
  <si>
    <t>2.1.4.1.1.2.1</t>
  </si>
  <si>
    <t>2.1.4.1.1.2.2</t>
  </si>
  <si>
    <t>Podometno instalacijsko stikalo, komplet z razvodnico, okrasnim pokrovom in nosilcem,  250V, 16A. 
Tip: GEWISS-CHORUS  ali enakovredno</t>
  </si>
  <si>
    <t>2.1.4.1.1.2.3</t>
  </si>
  <si>
    <t xml:space="preserve"> - navadno
Opomba: Podometno instalacijsko stikalo, komplet z razvodnico, okrasnim pokrovom in nosilcem,  250V, 16A. 
Tip: GEWISS-CHORUS  ali enakovredno</t>
  </si>
  <si>
    <t>2.1.4.1.1.2.4</t>
  </si>
  <si>
    <t xml:space="preserve"> - izmenično
Opomba: Podometno instalacijsko stikalo, komplet z razvodnico, okrasnim pokrovom in nosilcem,  250V, 16A. 
Tip: GEWISS-CHORUS  ali enakovredno</t>
  </si>
  <si>
    <t>2.1.4.1.1.2.5</t>
  </si>
  <si>
    <t>Stikalo za krmiljenje žaluzij
SOMFY CENTRALIS UNO IB</t>
  </si>
  <si>
    <t>2.1.4.1.1.2.6</t>
  </si>
  <si>
    <t>Enofazna podometna vtičnica, z zaščitnim kontaktom, 250V, 16A, vključno z vstavljeno zaščito proti vstavljanju tujih predmetov v vtičnico</t>
  </si>
  <si>
    <t>2.1.4.1.1.2.7</t>
  </si>
  <si>
    <t>Enofazna podometna vtičnica s pokrovom,  250V, 16A, vključno z vstavljeno zaščito proti vstavljanju tujih predmetov v vtičnico</t>
  </si>
  <si>
    <t>2.1.4.1.1.2.8</t>
  </si>
  <si>
    <t>Nadometna plastična razvodnica s štirimi odcepi</t>
  </si>
  <si>
    <t>2.1.4.1.1.2.9</t>
  </si>
  <si>
    <t>Zbiralnica za izenačevanje potenciala, komplet z vgrajenimi priključnimi sponkami</t>
  </si>
  <si>
    <t>2.1.4.1.1.2.10</t>
  </si>
  <si>
    <t>Stenski nadometni IR senzor, 230V/50Hz, kot zaznavanja 180° vodoravno ,  nastavitev časa 10s-15min, Obremenitev : max. 1000W (ohmsko breme), max. 500W (induktivno breme), STEINEL ali enakovredno</t>
  </si>
  <si>
    <t>2.1.4.1.1.2.11</t>
  </si>
  <si>
    <t>IR senzor, nadometni, 230V/50Hz, kot zaznavanja 360°,  nastavitev časa 5s-15min, Obremenitev : max. 2000W (žarnica z žarilno nitko), max. 1000W (fluorescenčna žarnica), STEINEL ali enakovredno</t>
  </si>
  <si>
    <t>2.1.4.1.1.2.12</t>
  </si>
  <si>
    <t>Instalacijski kabel položen delno podometno, delno uvlečen v instalacijske cevi in delno položen na kabelske police</t>
  </si>
  <si>
    <t>2.1.4.1.1.2.13</t>
  </si>
  <si>
    <t xml:space="preserve"> - NYY-J 5x35 mm2
Opomba: Instalacijski kabel položen delno podometno, delno uvlečen v instalacijske cevi in delno položen na kabelske police</t>
  </si>
  <si>
    <t>2.1.4.1.1.2.14</t>
  </si>
  <si>
    <t xml:space="preserve"> - NYY-J 5x6 mm2
Opomba: Instalacijski kabel položen delno podometno, delno uvlečen v instalacijske cevi in delno položen na kabelske police</t>
  </si>
  <si>
    <t>2.1.4.1.1.2.15</t>
  </si>
  <si>
    <t xml:space="preserve"> - NYM-J 5x2,5 mm2
Opomba: Instalacijski kabel položen delno podometno, delno uvlečen v instalacijske cevi in delno položen na kabelske police</t>
  </si>
  <si>
    <t>2.1.4.1.1.2.16</t>
  </si>
  <si>
    <t xml:space="preserve"> - NYM-J 3x2,5 mm2
Opomba: Instalacijski kabel položen delno podometno, delno uvlečen v instalacijske cevi in delno položen na kabelske police</t>
  </si>
  <si>
    <t>2.1.4.1.1.2.17</t>
  </si>
  <si>
    <t> - NYM-J 7x1,5 mm2
Opomba: Instalacijski kabel položen delno podometno, delno uvlečen v instalacijske cevi in delno položen na kabelske police</t>
  </si>
  <si>
    <t>2.1.4.1.1.2.18</t>
  </si>
  <si>
    <t xml:space="preserve"> - NYM-J 5x1,5 mm2
Opomba: Instalacijski kabel položen delno podometno, delno uvlečen v instalacijske cevi in delno položen na kabelske police</t>
  </si>
  <si>
    <t>2.1.4.1.1.2.19</t>
  </si>
  <si>
    <t xml:space="preserve"> - NYM-J 4x1,5 mm2
Opomba: Instalacijski kabel položen delno podometno, delno uvlečen v instalacijske cevi in delno položen na kabelske police</t>
  </si>
  <si>
    <t>2.1.4.1.1.2.20</t>
  </si>
  <si>
    <t xml:space="preserve"> - NYM-J 3x1,5 mm2
Opomba: Instalacijski kabel položen delno podometno, delno uvlečen v instalacijske cevi in delno položen na kabelske police</t>
  </si>
  <si>
    <t>2.1.4.1.1.2.21</t>
  </si>
  <si>
    <t xml:space="preserve"> - NYM-J 2x1,5 mm2
Opomba: Instalacijski kabel položen delno podometno, delno uvlečen v instalacijske cevi in delno položen na kabelske police</t>
  </si>
  <si>
    <t>2.1.4.1.1.2.22</t>
  </si>
  <si>
    <t xml:space="preserve"> - Vodnik P/F-Y 6 mm2
Opomba: Instalacijski kabel položen delno podometno, delno uvlečen v instalacijske cevi in delno položen na kabelske police</t>
  </si>
  <si>
    <t>2.1.4.1.1.2.23</t>
  </si>
  <si>
    <t>Instalacijski kabel položen na kabelskih policah, delno uvlečen v instalacijske cevi. (OZVOČENJE)</t>
  </si>
  <si>
    <t>2.1.4.1.1.2.24</t>
  </si>
  <si>
    <t xml:space="preserve"> - PPL 2x1,5mm2
Opomba: Instalacijski kabel položen na kabelskih policah, delno uvlečen v instalacijske cevi. (OZVOČENJE)</t>
  </si>
  <si>
    <t>2.1.4.1.1.2.25</t>
  </si>
  <si>
    <t xml:space="preserve"> - PPL 3x1,5mm2
Opomba: Instalacijski kabel položen na kabelskih policah, delno uvlečen v instalacijske cevi. (OZVOČENJE)</t>
  </si>
  <si>
    <t>2.1.4.1.1.2.26</t>
  </si>
  <si>
    <t>Instalacijski kabel položen na kabelskih policah, delno uvlečen v instalacijske cevi. (ELEKTRIČNE URE)</t>
  </si>
  <si>
    <t>2.1.4.1.1.2.27</t>
  </si>
  <si>
    <t xml:space="preserve"> - NYM-0 2x1,5mm2
Opomba: Instalacijski kabel položen na kabelskih policah, delno uvlečen v instalacijske cevi. (ELEKTRIČNE URE)</t>
  </si>
  <si>
    <t>2.1.4.1.1.2.28</t>
  </si>
  <si>
    <t xml:space="preserve">Elektroinstalacijska cev, rebrasta, gibljiva, položena  podometno </t>
  </si>
  <si>
    <t>2.1.4.1.1.2.29</t>
  </si>
  <si>
    <t xml:space="preserve"> - i. c. Φ 16 mm
Opomba: Elektroinstalacijska cev, rebrasta, gibljiva, položena  podometno </t>
  </si>
  <si>
    <t>2.1.4.1.1.2.30</t>
  </si>
  <si>
    <t xml:space="preserve"> - i. c. Φ 23 mm
Opomba: Elektroinstalacijska cev, rebrasta, gibljiva, položena  podometno </t>
  </si>
  <si>
    <t>2.1.4.1.1.2.31</t>
  </si>
  <si>
    <t xml:space="preserve"> - i. c. Φ 90 mm
Opomba: Elektroinstalacijska cev, rebrasta, gibljiva, položena  podometno </t>
  </si>
  <si>
    <t>2.1.4.1.1.2.32</t>
  </si>
  <si>
    <t>Kabelske police, izdelane iz pocinkane perforirane pločevine, komplet s pokrovi, spojnim, nosilnim in pritrdilnim priborom</t>
  </si>
  <si>
    <t>2.1.4.1.1.2.33</t>
  </si>
  <si>
    <t xml:space="preserve"> - kabelska polica PK 100
Opomba: Kabelske police, izdelane iz pocinkane perforirane pločevine, komplet s pokrovi, spojnim, nosilnim in pritrdilnim priborom</t>
  </si>
  <si>
    <t>2.1.4.1.1.2.34</t>
  </si>
  <si>
    <t xml:space="preserve"> - kabelska polica PK 50
Opomba: Kabelske police, izdelane iz pocinkane perforirane pločevine, komplet s pokrovi, spojnim, nosilnim in pritrdilnim priborom</t>
  </si>
  <si>
    <t>2.1.4.1.1.2.35</t>
  </si>
  <si>
    <t>Ozemljitvene objemke razne (ocenjeno)</t>
  </si>
  <si>
    <t>2.1.4.1.1.3</t>
  </si>
  <si>
    <t>RAZDELILNIKI</t>
  </si>
  <si>
    <t>2.1.4.1.1.3.1</t>
  </si>
  <si>
    <t>2.1.4.1.1.3.2</t>
  </si>
  <si>
    <t>Stikalni blok SB-RK je predviden kot podometna omara,  dimenzij 800x1200x250 mm, izdelana iz pločevine, osnovno in končno obarvana, z vrati s ključavnico, z zapirali in vgrajeno opremo SCHRACK ali enakovredno:</t>
  </si>
  <si>
    <t>2.1.4.1.1.3.3</t>
  </si>
  <si>
    <t xml:space="preserve"> - odklopilno stikalo, 3-polno, 80A, montaža na letev, IN8E2338</t>
  </si>
  <si>
    <t>2.1.4.1.1.3.4</t>
  </si>
  <si>
    <t xml:space="preserve"> - prenapetostni odvodnik PROTEC C(R), 20kA (8/20)</t>
  </si>
  <si>
    <t>2.1.4.1.1.3.5</t>
  </si>
  <si>
    <t xml:space="preserve"> - podnožje varovalke 1P/10X38  z varov. 6A</t>
  </si>
  <si>
    <t>2.1.4.1.1.3.6</t>
  </si>
  <si>
    <t xml:space="preserve"> - podnožje varovalke 3P/10X38  z varov. 6A</t>
  </si>
  <si>
    <t>2.1.4.1.1.3.7</t>
  </si>
  <si>
    <t xml:space="preserve"> - SVETILKA SIGNALNA BELA NIZKA, serija RMQ TITAN, premer 22,5 mm, IP67</t>
  </si>
  <si>
    <t>2.1.4.1.1.3.8</t>
  </si>
  <si>
    <t xml:space="preserve"> - VMESNIK - PRITRDILNIK, serija RMQ TITAN</t>
  </si>
  <si>
    <t>2.1.4.1.1.3.9</t>
  </si>
  <si>
    <t xml:space="preserve"> - LED 85-264V AC RDEČ ČELNA, serija RMQ TITAN</t>
  </si>
  <si>
    <t>2.1.4.1.1.3.10</t>
  </si>
  <si>
    <t xml:space="preserve"> - SVETILKA SIGNALNA RDEČA NIZKA, serija RMQ TITAN, premer 22,5 mm, IP67</t>
  </si>
  <si>
    <t>2.1.4.1.1.3.11</t>
  </si>
  <si>
    <t xml:space="preserve"> - LED 85-264V AC BEL ČELNA, serija RMQ TITAN</t>
  </si>
  <si>
    <t>2.1.4.1.1.3.12</t>
  </si>
  <si>
    <t xml:space="preserve"> - Odklopnik TYTAN II za D0 talilne vložke, do 63A, 3P,  50kA</t>
  </si>
  <si>
    <t>2.1.4.1.1.3.13</t>
  </si>
  <si>
    <t xml:space="preserve"> - Vtikač z D0 talilnimi vložkomi za TYTAN II, 3 x 25A, komplet</t>
  </si>
  <si>
    <t>2.1.4.1.1.3.14</t>
  </si>
  <si>
    <t xml:space="preserve"> - Vtikač z D0 talilnimi vložkomi za TYTAN II, 3 x 32A, komplet</t>
  </si>
  <si>
    <t>2.1.4.1.1.3.15</t>
  </si>
  <si>
    <t xml:space="preserve"> - Vtikač z D0 talilnimi vložkomi za TYTAN II, 3 x 40A, komplet</t>
  </si>
  <si>
    <t>2.1.4.1.1.3.16</t>
  </si>
  <si>
    <t xml:space="preserve"> - instalacijski odklopnik  C6A, 1p</t>
  </si>
  <si>
    <t>2.1.4.1.1.3.17</t>
  </si>
  <si>
    <t xml:space="preserve"> - instalacijski odklopnik  B10A, 1p</t>
  </si>
  <si>
    <t>2.1.4.1.1.3.18</t>
  </si>
  <si>
    <t xml:space="preserve"> - instalacijski odklopnik  C10A, 1p</t>
  </si>
  <si>
    <t>2.1.4.1.1.3.19</t>
  </si>
  <si>
    <t xml:space="preserve"> - instalacijski odklopnik  C16A, 1p</t>
  </si>
  <si>
    <t>2.1.4.1.1.3.20</t>
  </si>
  <si>
    <t xml:space="preserve"> - instalacijski odklopnik  C16A, 3p</t>
  </si>
  <si>
    <t>2.1.4.1.1.3.21</t>
  </si>
  <si>
    <t xml:space="preserve"> - kontaktor R20-20 230, BZ326437, (SCHRACK) </t>
  </si>
  <si>
    <t>2.1.4.1.1.3.22</t>
  </si>
  <si>
    <t xml:space="preserve"> - stikalo izbirno, S16G1 I/0/II BZ106280, (SCHRACK) </t>
  </si>
  <si>
    <t>2.1.4.1.1.3.23</t>
  </si>
  <si>
    <t xml:space="preserve"> -elektronska tedenska programska stikalna ura, dvokanalna BZ328372</t>
  </si>
  <si>
    <t>2.1.4.1.1.3.24</t>
  </si>
  <si>
    <t xml:space="preserve"> - zbiralnice L1,L2,L3, N, PE</t>
  </si>
  <si>
    <t>2.1.4.1.1.3.25</t>
  </si>
  <si>
    <t xml:space="preserve"> - Cu zbiralnica za glavno izenačitev potencialov</t>
  </si>
  <si>
    <t>2.1.4.1.1.4</t>
  </si>
  <si>
    <t>PRIKLJUČKI</t>
  </si>
  <si>
    <t>2.1.4.1.1.4.1</t>
  </si>
  <si>
    <t>2.1.4.1.1.4.2</t>
  </si>
  <si>
    <t>Priključek pisoar</t>
  </si>
  <si>
    <t>2.1.4.1.1.4.3</t>
  </si>
  <si>
    <t>Priključek ventilatorja, konvektorja, 230V</t>
  </si>
  <si>
    <t>2.1.4.1.1.4.4</t>
  </si>
  <si>
    <t>Priključek aparatov v kuhinji</t>
  </si>
  <si>
    <t>2.1.4.1.1.4.5</t>
  </si>
  <si>
    <t>Priključek prezračevane naprave, hladilnega agregata,
400V</t>
  </si>
  <si>
    <t>2.1.4.1.1.5</t>
  </si>
  <si>
    <t>UNIVERZALNO OŽIČENJE</t>
  </si>
  <si>
    <t>2.1.4.1.1.5.1</t>
  </si>
  <si>
    <t>2.1.4.1.1.5.2</t>
  </si>
  <si>
    <t>Enojna osempolna vtičnica RJ45, cat. 6, s protiprašnim pokrovom podometna</t>
  </si>
  <si>
    <t>2.1.4.1.1.5.3</t>
  </si>
  <si>
    <t>Dvojna osempolna vtičnica 2xRJ45, cat. 6, s protiprašnim pokrovom podometna</t>
  </si>
  <si>
    <t>2.1.4.1.1.5.4</t>
  </si>
  <si>
    <t>Zaključevanje UTP kabla:</t>
  </si>
  <si>
    <t>2.1.4.1.1.5.5</t>
  </si>
  <si>
    <t xml:space="preserve"> -na vtičnici
Opomba: Zaključevanje UTP kabla:</t>
  </si>
  <si>
    <t>2.1.4.1.1.5.6</t>
  </si>
  <si>
    <t xml:space="preserve"> -na patch panelu
Opomba: Zaključevanje UTP kabla:</t>
  </si>
  <si>
    <t>2.1.4.1.1.5.7</t>
  </si>
  <si>
    <t>Telekomunikacijski kabel položen delno podometno v instalacijske cevi, delno na kabelske police in delno uvlečen v parapetni kanal</t>
  </si>
  <si>
    <t>2.1.4.1.1.5.8</t>
  </si>
  <si>
    <t xml:space="preserve"> - UTP 4x2x23 AWG cat.6
Opomba: Telekomunikacijski kabel položen delno podometno v instalacijske cevi, delno na kabelske police in delno uvlečen v parapetni kanal</t>
  </si>
  <si>
    <t>2.1.4.1.1.5.9</t>
  </si>
  <si>
    <t>2.1.4.1.1.5.10</t>
  </si>
  <si>
    <t>2.1.4.1.1.5.11</t>
  </si>
  <si>
    <t>2.1.4.1.1.5.12</t>
  </si>
  <si>
    <t>2.1.4.1.1.5.13</t>
  </si>
  <si>
    <t>2.1.4.1.1.5.14</t>
  </si>
  <si>
    <t>2.1.4.1.1.6</t>
  </si>
  <si>
    <t>SISTEM JAVLJANJA POŽARA</t>
  </si>
  <si>
    <t>2.1.4.1.1.6.1</t>
  </si>
  <si>
    <t>Dobava in montaža (oprema kot ZARJA ali enakovredna)</t>
  </si>
  <si>
    <t>2.1.4.1.1.6.2</t>
  </si>
  <si>
    <t>JAVLJANJE POŽARA</t>
  </si>
  <si>
    <t>2.1.4.1.1.6.3</t>
  </si>
  <si>
    <t>NAPAJ.DODATNI V OHIŠJU DNAP-460 24V/6A  z vgrajenim AV-618 za kontrolo delovanja
Možnost vgradnje AKU baterij 2x12 Ah ali 2x27 Ah ali 2x40 Ah</t>
  </si>
  <si>
    <t>2.1.4.1.1.6.4</t>
  </si>
  <si>
    <t xml:space="preserve">AKU baterija 12V 26Ah  </t>
  </si>
  <si>
    <t>2.1.4.1.1.6.5</t>
  </si>
  <si>
    <t>OPT XP-95  Adresni optični  javljalnik Apollo</t>
  </si>
  <si>
    <t>2.1.4.1.1.6.6</t>
  </si>
  <si>
    <t>TER XP-95, 55st.C  Adresni termični javljalnik Apollo</t>
  </si>
  <si>
    <t>2.1.4.1.1.6.7</t>
  </si>
  <si>
    <t>P XP-95/Discovery  Podnožje za adresne javljalnike XP-95 Apollo</t>
  </si>
  <si>
    <t>2.1.4.1.1.6.8</t>
  </si>
  <si>
    <t>RJ XP-95 z izolatorjem  Adresni ročni javljalnik s pleksi zaščito Apollo</t>
  </si>
  <si>
    <t>2.1.4.1.1.6.9</t>
  </si>
  <si>
    <t xml:space="preserve">ES sirena 24 V DC, 16 mA, 100dB, IP65  </t>
  </si>
  <si>
    <t>2.1.4.1.1.6.10</t>
  </si>
  <si>
    <t>AV-618 adresni krmilni vmesnik v ohišju s 3A relejskim izhodom in dvema vhodoma za priklop brezpotencialnih kontaktov TLAČNIH STIKAL</t>
  </si>
  <si>
    <t>2.1.4.1.1.6.11</t>
  </si>
  <si>
    <t>AV-622 adresni vmesnik (722), tri kanalni VHODNO-IZHODNI s tremi neodvisnimi relejskimi izhodi in tremi neodvisnimi vhodi, kpl z ohišjem</t>
  </si>
  <si>
    <t>2.1.4.1.1.6.12</t>
  </si>
  <si>
    <t>Označ. plošča ROČNI JAVLJALNIK  Označevalna plošča RJ 125 x 125</t>
  </si>
  <si>
    <t>2.1.4.1.1.6.13</t>
  </si>
  <si>
    <t xml:space="preserve">Označ. plošča SIRENA  Označevalna plošča HUPA 125 x 125
</t>
  </si>
  <si>
    <t>2.1.4.1.1.6.14</t>
  </si>
  <si>
    <t>Označ. plošča 55x30mm  Lokacijsko označevalne tablice, dimenzij 55 × 30 mm, rdeče barve z belo vgraviranimi oznakami</t>
  </si>
  <si>
    <t>2.1.4.1.1.6.15</t>
  </si>
  <si>
    <t>Dograditev sistema javljanja požara</t>
  </si>
  <si>
    <t>2.1.4.1.1.6.16</t>
  </si>
  <si>
    <t>Montaža in povezovanje elementov  Montaža in povezovanje podnožij javljalnikov in ostalih
elementov sistema za javljanje požara - cena na kos</t>
  </si>
  <si>
    <t>2.1.4.1.1.6.17</t>
  </si>
  <si>
    <t xml:space="preserve">Kabel JY(ST)Y 1x2x0,8 Dobava in polaganje kabla </t>
  </si>
  <si>
    <t>2.1.4.1.1.6.18</t>
  </si>
  <si>
    <t xml:space="preserve">Kabel JE-H(ST)H E30 2x2x0,8 Dobava in polaganje kabla </t>
  </si>
  <si>
    <t>2.1.4.1.1.6.19</t>
  </si>
  <si>
    <t xml:space="preserve">Kabel PPOOY (NYY-J) 3x2,5 Dobava in polaganje kabla </t>
  </si>
  <si>
    <t>2.1.4.1.1.6.20</t>
  </si>
  <si>
    <t xml:space="preserve">Korito NIK 2 SAMOLEPILNI Dobava in polaganje korita </t>
  </si>
  <si>
    <t>2.1.4.1.1.6.21</t>
  </si>
  <si>
    <t xml:space="preserve">Korito NIK 1 SAMOLEPILNI Dobava in polaganje korita </t>
  </si>
  <si>
    <t>2.1.4.1.1.7</t>
  </si>
  <si>
    <t>DEMONTAŽA</t>
  </si>
  <si>
    <t>2.1.4.1.1.7.1</t>
  </si>
  <si>
    <t>Demontaža in odvoz na deponijo</t>
  </si>
  <si>
    <t>2.1.4.1.1.7.2</t>
  </si>
  <si>
    <t>Odklop električnega napajanja in vzpostavitev breznapetostnega stanja pred pričetkom del</t>
  </si>
  <si>
    <t>2.1.4.1.1.7.3</t>
  </si>
  <si>
    <t xml:space="preserve">Demontaža vseh električnih inštalacij - demontaža razdelilnika - demontaža svetilk - demontaža parapetnih kanalov, stikal, vtičnic … - odstranitev kablov, kabelskih polic, inštalacij v stenah …; komplet s transportom iz objekta, transportom v stalno deponijo s plačilom vseh komunalnih pristojbin in taks (pooblaščenim zbiralcem gradbenih odpadkov s strani Agencije RS za okolje), deponijo pridobi izvajalec. </t>
  </si>
  <si>
    <t>2.1.4.1.1.7.4</t>
  </si>
  <si>
    <t>Priprava gradbiščne elektro omarice</t>
  </si>
  <si>
    <t>2.1.4.1.2</t>
  </si>
  <si>
    <t>B</t>
  </si>
  <si>
    <t>DODATNO:</t>
  </si>
  <si>
    <t>2.1.4.1.2.1</t>
  </si>
  <si>
    <t>OZVOČENJE</t>
  </si>
  <si>
    <t>2.1.4.1.2.1.1</t>
  </si>
  <si>
    <t>2.1.4.1.2.1.2</t>
  </si>
  <si>
    <t>Lokalna  naprava ozvočenja  (kot npr. SEA Sežana ali enakovredno), sestavljena iz:
SNO1107/S   mikser  in ojačevalnik  60W/100V,   vhod  AUX in obvestila iz centralne naprave ozvočenja šole, 4 delno izhodno preklopno polje, vgradno ohišje 19",  vgrajena 2 kosa regulatorja glasnosti   100V
 Glasbena enota  z radijskim sprejemnikom, CD/mp-3/USB , izhod za napravo ozvočenja SEA.</t>
  </si>
  <si>
    <t>2.1.4.1.2.1.3</t>
  </si>
  <si>
    <t>SNZ1070 nadometni zvočnik5W/100V, beli-SEA ali enakovredno</t>
  </si>
  <si>
    <t>2.1.4.1.2.1.4</t>
  </si>
  <si>
    <t>SNA1040   regulator glasnosti 35W/100V, vgradni-v globoki dozi fi 60 , beli SEA ali enakovredno</t>
  </si>
  <si>
    <t>2.1.4.1.2.2</t>
  </si>
  <si>
    <t>ELEKTRIČNE URE</t>
  </si>
  <si>
    <t>2.1.4.1.2.2.1</t>
  </si>
  <si>
    <t>2.1.4.1.2.2.2</t>
  </si>
  <si>
    <t xml:space="preserve">Ura, dvostranska, 24V, minutna, fi 300mm, tip 2VME-31 (Iskra sistemi ali enakovredno), s konzolo za montažo na strop </t>
  </si>
  <si>
    <t>2.1.4.2</t>
  </si>
  <si>
    <t>STROJNE INSTALACIJE</t>
  </si>
  <si>
    <t>2.1.4.2.1</t>
  </si>
  <si>
    <t>JEDILNICA</t>
  </si>
  <si>
    <t>2.1.4.2.1.1</t>
  </si>
  <si>
    <t>Ogrevanje (oskrba prezrač. naprave)</t>
  </si>
  <si>
    <t>2.1.4.2.1.1.1</t>
  </si>
  <si>
    <t>Obtočna črpalka:
Dobava in vgradnja obtočne črpalke z mokrim rotorjem, za vgradnjo v cevovod, brez potrebnega vzdrževanja, z najnižjimi obratovalnimi stroški, z vgrajeno elektronsko regulacijo moči, za variabilni diferenčni tlak, z navojnimi priključki, skupaj s holandci in montažnim materialom;
R 1; PN 10; +15 … +110 °C
Pel = 20 W; ~230 V, 50 Hz;
Ustreza: Wilo, Yonos PICO 25/1-4 ali enakovredno</t>
  </si>
  <si>
    <t>2.1.4.2.1.1.2</t>
  </si>
  <si>
    <t xml:space="preserve">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</si>
  <si>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2.1.4.2.1.1.3</t>
  </si>
  <si>
    <t xml:space="preserve">  DN 32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</si>
  <si>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2.1.4.2.1.1.4</t>
  </si>
  <si>
    <t>Izolacija cevovodov ogrevanja:
Izolacija cevovodov z ovojnim materialom iz parozapornega negorljivega izolacijskega materiala, λ ≤ 0,039 W/mK, μ ≥ 7000, požarni razred B1, z dodatkom za razrez in z lepilnim materialom
Ustreza: Armacell, Armaflex ITS ali enakovredno</t>
  </si>
  <si>
    <t>2.1.4.2.1.1.5</t>
  </si>
  <si>
    <t xml:space="preserve">  44 x 42 mm
Opomba: Izolacija cevovodov ogrevanja:
Izolacija cevovodov z ovojnim materialom iz parozapornega negorljivega izolacijskega materiala, λ ≤ 0,039 W/mK, μ ≥ 7000, požarni razred B1, z dodatkom za razrez in z lepilnim materialom</t>
  </si>
  <si>
    <t>2.1.4.2.1.1.6</t>
  </si>
  <si>
    <t>Krogelni ventil - navojni:
Dobava in montaža medeninastega krogelnega ventila navojne izvedbe, s tesnilnim materialom;  110 °C; PN 10</t>
  </si>
  <si>
    <t>2.1.4.2.1.1.7</t>
  </si>
  <si>
    <t xml:space="preserve">  DN 32
Opomba: Krogelni ventil - navojni:
Dobava in montaža medeninastega krogelnega ventila navojne izvedbe, s tesnilnim materialom;  110 °C; PN 10</t>
  </si>
  <si>
    <t>2.1.4.2.1.1.8</t>
  </si>
  <si>
    <t>Vgradnja tlačno neodvisnega ventila za hidravlično uravnoteženje z EM pogonom:
Vgradnja tlačno neodvisnega ventila za hidravlično uravnoteženje z navojnimi priključki ter z elektromotornim pogonom, z merilnimi priključki ter skupaj z montažnim in tesnilnim materialom</t>
  </si>
  <si>
    <t>2.1.4.2.1.1.9</t>
  </si>
  <si>
    <t>Regulacijski ventil za omejevanje temperature:
Dobava in montaža ravnega regulacijskega ventila za omejevanje temperature povratnega voda, skupaj s termostatsko glavo in tesnilnim materialom
Ustreza: Danfoss, FJVR 10-50° ali enakovredno</t>
  </si>
  <si>
    <t>2.1.4.2.1.1.10</t>
  </si>
  <si>
    <t>Polnilno - praznilna pipa:
Dobava in montaža polnilno-praznilne krogelne pipe navojne izvedbe, s tesnilnim materialom; 110 °C; PN 10</t>
  </si>
  <si>
    <t>2.1.4.2.1.1.11</t>
  </si>
  <si>
    <t xml:space="preserve">  DN 20
Opomba: Polnilno - praznilna pipa:
Dobava in montaža polnilno-praznilne krogelne pipe navojne izvedbe, s tesnilnim materialom; 110 °C; PN 10</t>
  </si>
  <si>
    <t>2.1.4.2.1.1.12</t>
  </si>
  <si>
    <t>Protipovratni ventil - navojni:
Dobava in montaža medeninastega protipovratnega ventila navojne izvedbe, s tesnilnim materialom; 110 °C; PN 10</t>
  </si>
  <si>
    <t>2.1.4.2.1.1.13</t>
  </si>
  <si>
    <t xml:space="preserve">  DN 32
Opomba: Protipovratni ventil - navojni:
Dobava in montaža medeninastega protipovratnega ventila navojne izvedbe, s tesnilnim materialom; 110 °C; PN 10</t>
  </si>
  <si>
    <t>2.1.4.2.1.1.14</t>
  </si>
  <si>
    <t>Lovilnik nesnage - navojni:
Dobava in montaža medeninastega lovilnika nečistoč navojne izvedbe, s tesnilnim materialom; 
110 °C; PN 10</t>
  </si>
  <si>
    <t>2.1.4.2.1.1.15</t>
  </si>
  <si>
    <t xml:space="preserve">  DN 32
Opomba: Lovilnik nesnage - navojni:
Dobava in montaža medeninastega lovilnika nečistoč navojne izvedbe, s tesnilnim materialom; 
110 °C; PN 10</t>
  </si>
  <si>
    <t>2.1.4.2.1.1.16</t>
  </si>
  <si>
    <t>Poševnosedežni ventil - navojni: 
Dobava in montaža medeninastega ventila za hidravlično uravnoteženje s proporcionalno karakteristiko dušenja, z merilnimi priključki, za nastavitev pretoka, z ročnim kolesom s številčno digitalno skalo za prednastavitev in možnost blokiranja nastavljenega položaja, navojne izvedbe, s tesnilnim materialom; 110 °C; PN 20
Ustreza: TA, STAD ali enakovredno</t>
  </si>
  <si>
    <t>2.1.4.2.1.1.17</t>
  </si>
  <si>
    <t xml:space="preserve">  DN 32
Opomba: Poševnosedežni ventil - navojni: 
Dobava in montaža medeninastega ventila za hidravlično uravnoteženje s proporcionalno karakteristiko dušenja, z merilnimi priključki, za nastavitev pretoka, z ročnim kolesom s številčno digitalno skalo za prednastavitev in možnost blokiranja nastavljenega položaja, navojne izvedbe, s tesnilnim materialom; 110 °C; PN 20</t>
  </si>
  <si>
    <t>2.1.4.2.1.1.18</t>
  </si>
  <si>
    <t>Termometer - tekočinski - ravni:
Dobava in montaža ravnega tekočinskega termometra z zaščitno tulko, z območjem od 20 do 80 °C, s priključkom DN 15</t>
  </si>
  <si>
    <t>2.1.4.2.1.1.19</t>
  </si>
  <si>
    <t>Termometer - tekočinski - kotni:
Dobava in montaža kotnega tekočinskega termometra z zaščitno tulko, z območjem od 20 do 80 °C, s priključkom DN 15</t>
  </si>
  <si>
    <t>2.1.4.2.1.1.20</t>
  </si>
  <si>
    <t>Manometer s tripotno pipo:
Dobava in montaža manometra premera 80 mm s priključkom R 1/2 radialno navzdol, merilna natančnost 1,6 % od končne vrednosti skale, skupaj s tripotno manometersko pipo ter s pritrdilnim in tesnilnim materialom; 
merilno območje od 0 do 6 bar</t>
  </si>
  <si>
    <t>2.1.4.2.1.1.21</t>
  </si>
  <si>
    <t>Toplotni števec - ogrevanje:
Dobava in vgradnja toplotnega  števca, komplet s holandci in računsko enoto ter dvema temperaturnima tipaloma,
- z opcijsko kartico M-Bus z možnostjo priključitve vodomera z impulznim izhodom
  Vnom = 1,5 m³/h
  DN 20; PN 16
Ustreza: Ultraheat ali enakovredno</t>
  </si>
  <si>
    <t>2.1.4.2.1.1.22</t>
  </si>
  <si>
    <t>Odzračevalni lonec s pipo:
Dobava in montaža odzračevalne bombirane posode V = 2 l, skupaj s črno cevjo DN 15 dolžine 4 m in z medeninasto krogelno pipo DN 10; PN 6</t>
  </si>
  <si>
    <t>2.1.4.2.1.1.23</t>
  </si>
  <si>
    <t>Avtomatski odzračevalni lonček:
Dobava in montaža avtomatskega odzračevalnega lončka z navojnim priključkom 3/8", skupaj z obojko</t>
  </si>
  <si>
    <t>2.1.4.2.1.1.24</t>
  </si>
  <si>
    <t>Temperaturno tipalo:
Dobava in montaža potopnega temperaturnega tipala, Ni1000; d = 6,5; l = 120 mm; z zaščitno tulko 
Ustreza: Sauter, EGT346F101 z LW 7 R1/2 Ms; 
                0364439120 ali enakovredno</t>
  </si>
  <si>
    <t>2.1.4.2.1.1.25</t>
  </si>
  <si>
    <t xml:space="preserve">Zaščitno miniziranje:
Čiščenje cevovodov in konzol ter dvakratno pleskanje z osnovnim premazom </t>
  </si>
  <si>
    <t>2.1.4.2.1.1.26</t>
  </si>
  <si>
    <t>Pleskanje neizoliranih delov:
Dvakratno pleskanje neizoliranih delov cevovodov in konzol z lakom odpornim proti visoki temperaturi</t>
  </si>
  <si>
    <t>2.1.4.2.1.1.27</t>
  </si>
  <si>
    <t>Požarno tesnjenje:
Tesnjenje vgrajenih požarnih loput s požarno peno za rege do širine 40 mm
Ustreza: Promat, Promafoam C ali enakovredno
- pločevinka prostornine 700 ml</t>
  </si>
  <si>
    <t>2.1.4.2.1.2</t>
  </si>
  <si>
    <t>Prezračevanje</t>
  </si>
  <si>
    <t>2.1.4.2.1.2.1</t>
  </si>
  <si>
    <t>Notranja centralna prezračevalna naprava PN1:
Dobava, montaža in zagon kompaktne notranje dvoetažne centralne prezračevalne naprave, posluževanje s sprednje strani in s priključki za zrak z zgornje strani v sestavi:
- ohišje iz alu profilov z vstavljenimi izoliranimi paneli iz jeklene pocinkane pločevine ter z jedrom iz izolacijskih plošč iz ognjevarne izolacije iz mineralne volne debeline 50 mm, z nožicami višine 100 mm,
- karakteristike ohišja po SIST EN 1886:  
  - tesnost: L2,
  - toplotna izolacija razreda: T3,
  - faktor toplotnih mostov: TB3,
  - razred požarne odpornosti toplotne izolacije po DIN 4102: A1
- dovodna ventilatorska enota z zvezno regulacijo števila vrtljajev; q = 3.000 m³/h; ΔpEXT = 205 Pa; 1,0 kW; ~400 V,
- odvodna ventilatorska enota z  zvezno regulacijo števila vrtljajev; q = 2.200 m³/h; 
ΔpEXT = 195 Pa; 0,65 kW; ~400 V,
- filterna enota svežega zraka F7, 
- filterna enota odtočnega zraka F7, 
- rotacijski regenerator; η = 0,67 z elektromotornim pogonom,
- ogrevalna enota za ogrevanje zraka s toplo vodo temp. 55/45 °C; ФG = 13,51 kW,
- temperatura vtočnega zraka: 22 °C,
- 2 kpl. - regulacijska žaluzija s protismernimi loputami z elektromotornim pogonom,
- protizmrzovalni termostat,
- 2 kpl. - diferenčno tlačno stikalo,
- 3 kpl. - kanalsko temperaturno tipalo,
- varnostni senzor vrtenja regeneratorja,
- 4 kpl. - jadrovinasti priključek dim. 700 x 300 mm,
- protivibracijske podloge,
- elektro krmilna omara s kompletno regulacijsko opremo za opravljanje funkcij (temperaturna tipala, tipala tlaka in relativne vlage, termostati, tlačna stikala, tedenska ura ipd.) z M-Bus modulom za možnost povezave s CNS ter izvedba kabelskih povezav med napravo in omaro,
- pritrdilni in montažni material;
Ustreza:Systemair AC, Topvex TR 09 HW 
               ali enakovredno</t>
  </si>
  <si>
    <t>2.1.4.2.1.2.2</t>
  </si>
  <si>
    <t>Tlačno neodvisen ventil za hidravlično uravnoteženje z EM pogonom:
Samo dobava tlačno neodvisnega ventila za hidravlično uravnoteženje z navojnimi priključki ter z elektromotornim pogonom, z merilnimi priključki ter skupaj z montažnim in tesnilnim materialom;
- pmax = 4 bar,
- 340 … 1.700 l/h,
- 10 … 120 °C; PN 16,
- 200 N; ~24 V
Ustreza: Danfoss, AB-QM 25 z AME 110/24V NL
               ali enakovredno</t>
  </si>
  <si>
    <t>2.1.4.2.1.2.3</t>
  </si>
  <si>
    <t>Kanalski ventilator:
Dobava in montaža kanalskega ventilatorja s pritrdilnim in montažnim materialom;
158 W; ~230 V;
Ustreza: Systemair AC, K 200 L ali enakovredno</t>
  </si>
  <si>
    <t>2.1.4.2.1.2.4</t>
  </si>
  <si>
    <t>Kanalski ventilator v zvočno izoliranem ohišju:
Dobava in montaža kanalskega ventilatorja v zvočno izoliranem ohišju, s pritrdilnim in montažnim materialom;
172 W; ~230 V;
Ustreza: Systemair AC, KVK 200 ali enakovredno</t>
  </si>
  <si>
    <t>2.1.4.2.1.2.5</t>
  </si>
  <si>
    <t>Regulator vrtljajev ventilatorja:
Dobava in montaža petstopenjskega regulatorja vrtljajev;
Ustreza: Systemair AC, RE 1,5 ali enakovredno</t>
  </si>
  <si>
    <t>2.1.4.2.1.2.6</t>
  </si>
  <si>
    <t>Regulator vrtljajev ventilatorja:
Dobava in montaža petstopenjskega regulatorja vrtljajev;
Ustreza: Systemair AC, RTRE 1,5 ali enakovredno</t>
  </si>
  <si>
    <t>2.1.4.2.1.2.7</t>
  </si>
  <si>
    <t>Pravokotni prezračevalni kanali:
Dobava in montaža pravokotnih kanalov iz pocinkane pločevine s fazonskimi kosi po SIST EN 1505, SIST prEN 1507, SIST prEN12236, DIN 24190 in DIN  24191, s tesnilnim, spojnim, pritrdilnim in obešalnim materialom</t>
  </si>
  <si>
    <t>2.1.4.2.1.2.8</t>
  </si>
  <si>
    <t xml:space="preserve">  200 x 150
Opomba: Pravokotni prezračevalni kanali:
Dobava in montaža pravokotnih kanalov iz pocinkane pločevine s fazonskimi kosi po SIST EN 1505, SIST prEN 1507, SIST prEN12236, DIN 24190 in DIN  24191, s tesnilnim, spojnim, pritrdilnim in obešalnim materialom</t>
  </si>
  <si>
    <t>2.1.4.2.1.2.9</t>
  </si>
  <si>
    <t xml:space="preserve">  250 x 150
Opomba: Pravokotni prezračevalni kanali:
Dobava in montaža pravokotnih kanalov iz pocinkane pločevine s fazonskimi kosi po SIST EN 1505, SIST prEN 1507, SIST prEN12236, DIN 24190 in DIN  24191, s tesnilnim, spojnim, pritrdilnim in obešalnim materialom</t>
  </si>
  <si>
    <t>2.1.4.2.1.2.10</t>
  </si>
  <si>
    <t xml:space="preserve">  300 x 200
Opomba: Pravokotni prezračevalni kanali:
Dobava in montaža pravokotnih kanalov iz pocinkane pločevine s fazonskimi kosi po SIST EN 1505, SIST prEN 1507, SIST prEN12236, DIN 24190 in DIN  24191, s tesnilnim, spojnim, pritrdilnim in obešalnim materialom</t>
  </si>
  <si>
    <t>2.1.4.2.1.2.11</t>
  </si>
  <si>
    <t xml:space="preserve">  300 x 250
Opomba: Pravokotni prezračevalni kanali:
Dobava in montaža pravokotnih kanalov iz pocinkane pločevine s fazonskimi kosi po SIST EN 1505, SIST prEN 1507, SIST prEN12236, DIN 24190 in DIN  24191, s tesnilnim, spojnim, pritrdilnim in obešalnim materialom</t>
  </si>
  <si>
    <t>2.1.4.2.1.2.12</t>
  </si>
  <si>
    <t xml:space="preserve">  300 x 300
Opomba: Pravokotni prezračevalni kanali:
Dobava in montaža pravokotnih kanalov iz pocinkane pločevine s fazonskimi kosi po SIST EN 1505, SIST prEN 1507, SIST prEN12236, DIN 24190 in DIN  24191, s tesnilnim, spojnim, pritrdilnim in obešalnim materialom</t>
  </si>
  <si>
    <t>2.1.4.2.1.2.13</t>
  </si>
  <si>
    <t xml:space="preserve">  325 x 125
Opomba: Pravokotni prezračevalni kanali:
Dobava in montaža pravokotnih kanalov iz pocinkane pločevine s fazonskimi kosi po SIST EN 1505, SIST prEN 1507, SIST prEN12236, DIN 24190 in DIN  24191, s tesnilnim, spojnim, pritrdilnim in obešalnim materialom</t>
  </si>
  <si>
    <t>2.1.4.2.1.2.14</t>
  </si>
  <si>
    <t xml:space="preserve">  400 x 150
Opomba: Pravokotni prezračevalni kanali:
Dobava in montaža pravokotnih kanalov iz pocinkane pločevine s fazonskimi kosi po SIST EN 1505, SIST prEN 1507, SIST prEN12236, DIN 24190 in DIN  24191, s tesnilnim, spojnim, pritrdilnim in obešalnim materialom</t>
  </si>
  <si>
    <t>2.1.4.2.1.2.15</t>
  </si>
  <si>
    <t xml:space="preserve">  400 x 200
Opomba: Pravokotni prezračevalni kanali:
Dobava in montaža pravokotnih kanalov iz pocinkane pločevine s fazonskimi kosi po SIST EN 1505, SIST prEN 1507, SIST prEN12236, DIN 24190 in DIN  24191, s tesnilnim, spojnim, pritrdilnim in obešalnim materialom</t>
  </si>
  <si>
    <t>2.1.4.2.1.2.16</t>
  </si>
  <si>
    <t xml:space="preserve">  400 x 250
Opomba: Pravokotni prezračevalni kanali:
Dobava in montaža pravokotnih kanalov iz pocinkane pločevine s fazonskimi kosi po SIST EN 1505, SIST prEN 1507, SIST prEN12236, DIN 24190 in DIN  24191, s tesnilnim, spojnim, pritrdilnim in obešalnim materialom</t>
  </si>
  <si>
    <t>2.1.4.2.1.2.17</t>
  </si>
  <si>
    <t xml:space="preserve">  400 x 300
Opomba: Pravokotni prezračevalni kanali:
Dobava in montaža pravokotnih kanalov iz pocinkane pločevine s fazonskimi kosi po SIST EN 1505, SIST prEN 1507, SIST prEN12236, DIN 24190 in DIN  24191, s tesnilnim, spojnim, pritrdilnim in obešalnim materialom</t>
  </si>
  <si>
    <t>2.1.4.2.1.2.18</t>
  </si>
  <si>
    <t xml:space="preserve">  400 x 400
Opomba: Pravokotni prezračevalni kanali:
Dobava in montaža pravokotnih kanalov iz pocinkane pločevine s fazonskimi kosi po SIST EN 1505, SIST prEN 1507, SIST prEN12236, DIN 24190 in DIN  24191, s tesnilnim, spojnim, pritrdilnim in obešalnim materialom</t>
  </si>
  <si>
    <t>2.1.4.2.1.2.19</t>
  </si>
  <si>
    <t xml:space="preserve">  450 x 300
Opomba: Pravokotni prezračevalni kanali:
Dobava in montaža pravokotnih kanalov iz pocinkane pločevine s fazonskimi kosi po SIST EN 1505, SIST prEN 1507, SIST prEN12236, DIN 24190 in DIN  24191, s tesnilnim, spojnim, pritrdilnim in obešalnim materialom</t>
  </si>
  <si>
    <t>2.1.4.2.1.2.20</t>
  </si>
  <si>
    <t xml:space="preserve">  450 x 450
Opomba: Pravokotni prezračevalni kanali:
Dobava in montaža pravokotnih kanalov iz pocinkane pločevine s fazonskimi kosi po SIST EN 1505, SIST prEN 1507, SIST prEN12236, DIN 24190 in DIN  24191, s tesnilnim, spojnim, pritrdilnim in obešalnim materialom</t>
  </si>
  <si>
    <t>2.1.4.2.1.2.21</t>
  </si>
  <si>
    <t xml:space="preserve">  600 x 300
Opomba: Pravokotni prezračevalni kanali:
Dobava in montaža pravokotnih kanalov iz pocinkane pločevine s fazonskimi kosi po SIST EN 1505, SIST prEN 1507, SIST prEN12236, DIN 24190 in DIN  24191, s tesnilnim, spojnim, pritrdilnim in obešalnim materialom</t>
  </si>
  <si>
    <t>2.1.4.2.1.2.22</t>
  </si>
  <si>
    <t xml:space="preserve">  600 x 500
Opomba: Pravokotni prezračevalni kanali:
Dobava in montaža pravokotnih kanalov iz pocinkane pločevine s fazonskimi kosi po SIST EN 1505, SIST prEN 1507, SIST prEN12236, DIN 24190 in DIN  24191, s tesnilnim, spojnim, pritrdilnim in obešalnim materialom</t>
  </si>
  <si>
    <t>2.1.4.2.1.2.23</t>
  </si>
  <si>
    <t xml:space="preserve">  700 x 300
Opomba: Pravokotni prezračevalni kanali:
Dobava in montaža pravokotnih kanalov iz pocinkane pločevine s fazonskimi kosi po SIST EN 1505, SIST prEN 1507, SIST prEN12236, DIN 24190 in DIN  24191, s tesnilnim, spojnim, pritrdilnim in obešalnim materialom</t>
  </si>
  <si>
    <t>2.1.4.2.1.2.24</t>
  </si>
  <si>
    <t>Okrogli prezračevalni kanali:
Dobava in montaža spiralno robljenih kanalov iz pocinkane pločevine s fazonskimi kosi po SIST EN 1506, SIST prEN 12237, SIST prEN12236 in DIN  24151, s tesnilnim, spojnim, pritrdilnim in obešalnim materialom</t>
  </si>
  <si>
    <t>2.1.4.2.1.2.25</t>
  </si>
  <si>
    <t xml:space="preserve">  DN 100
Opomba: Okrogli prezračevalni kanali:
Dobava in montaža spiralno robljenih kanalov iz pocinkane pločevine s fazonskimi kosi po SIST EN 1506, SIST prEN 12237, SIST prEN12236 in DIN  24151, s tesnilnim, spojnim, pritrdilnim in obešalnim materialom</t>
  </si>
  <si>
    <t>2.1.4.2.1.2.26</t>
  </si>
  <si>
    <t xml:space="preserve">  DN 125
Opomba: Okrogli prezračevalni kanali:
Dobava in montaža spiralno robljenih kanalov iz pocinkane pločevine s fazonskimi kosi po SIST EN 1506, SIST prEN 12237, SIST prEN12236 in DIN  24151, s tesnilnim, spojnim, pritrdilnim in obešalnim materialom</t>
  </si>
  <si>
    <t>2.1.4.2.1.2.27</t>
  </si>
  <si>
    <t xml:space="preserve">  DN 160
Opomba: Okrogli prezračevalni kanali:
Dobava in montaža spiralno robljenih kanalov iz pocinkane pločevine s fazonskimi kosi po SIST EN 1506, SIST prEN 12237, SIST prEN12236 in DIN  24151, s tesnilnim, spojnim, pritrdilnim in obešalnim materialom</t>
  </si>
  <si>
    <t>2.1.4.2.1.2.28</t>
  </si>
  <si>
    <t xml:space="preserve">  DN 200
Opomba: Okrogli prezračevalni kanali:
Dobava in montaža spiralno robljenih kanalov iz pocinkane pločevine s fazonskimi kosi po SIST EN 1506, SIST prEN 12237, SIST prEN12236 in DIN  24151, s tesnilnim, spojnim, pritrdilnim in obešalnim materialom</t>
  </si>
  <si>
    <t>2.1.4.2.1.2.29</t>
  </si>
  <si>
    <t>Gibljiva cev:
Dobava in vgradnja gibljive cevi po DIN 24146</t>
  </si>
  <si>
    <t>2.1.4.2.1.2.30</t>
  </si>
  <si>
    <t xml:space="preserve">  Ø102 mm
Opomba: Gibljiva cev:
Dobava in vgradnja gibljive cevi po DIN 24146</t>
  </si>
  <si>
    <t>2.1.4.2.1.2.31</t>
  </si>
  <si>
    <t xml:space="preserve">  Ø127 mm
Opomba: Gibljiva cev:
Dobava in vgradnja gibljive cevi po DIN 24146</t>
  </si>
  <si>
    <t>2.1.4.2.1.2.32</t>
  </si>
  <si>
    <t>Požarna loputa - okroglega preseka z EM pogonom:
Dobava in vgradnja požarne lopute z elektro motornim pogonom in kazalom položaja, za vgradnjo v kanale okroglih presekov, z montažnim materialom; 
~24 V;
Ustreza: Hidria, PL-20-S/E15 ali enakovredno</t>
  </si>
  <si>
    <t>2.1.4.2.1.2.33</t>
  </si>
  <si>
    <t xml:space="preserve">200
Opomba: Požarna loputa - okroglega preseka z EM pogonom:
Dobava in vgradnja požarne lopute z elektro motornim pogonom in kazalom položaja, za vgradnjo v kanale okroglih presekov, z montažnim materialom; </t>
  </si>
  <si>
    <t>2.1.4.2.1.2.34</t>
  </si>
  <si>
    <t>Požarna loputa - pravokotnega preseka z EM:
Dobava in vgradnja požarne lopute z motornim pogonom in kazalom položaja, za vgradnjo v kanale pravokotnih presekov, z montažnim materialom; 
~24 V;
Ustreza: Hidria, PL-19/E15 ali enakovredno</t>
  </si>
  <si>
    <t>2.1.4.2.1.2.35</t>
  </si>
  <si>
    <t xml:space="preserve">  200 x 300
Opomba: Požarna loputa - pravokotnega preseka z EM:
Dobava in vgradnja požarne lopute z motornim pogonom in kazalom položaja, za vgradnjo v kanale pravokotnih presekov, z montažnim materialom; </t>
  </si>
  <si>
    <t>2.1.4.2.1.2.36</t>
  </si>
  <si>
    <t xml:space="preserve">  300 x 450
Opomba: Požarna loputa - pravokotnega preseka z EM:
Dobava in vgradnja požarne lopute z motornim pogonom in kazalom položaja, za vgradnjo v kanale pravokotnih presekov, z montažnim materialom; </t>
  </si>
  <si>
    <t>2.1.4.2.1.2.37</t>
  </si>
  <si>
    <t>Aluminijasta prezračevalna rešetka:
Dobava in montaža aluminijaste prezračevalne rešetke z vgradnim okvirjem;
Ustreza: Hidria, AR-1/2-F ali enakovredno</t>
  </si>
  <si>
    <t>2.1.4.2.1.2.38</t>
  </si>
  <si>
    <t xml:space="preserve">  325 x 125 mm
Opomba: Aluminijasta prezračevalna rešetka:
Dobava in montaža aluminijaste prezračevalne rešetke z vgradnim okvirjem;</t>
  </si>
  <si>
    <t>2.1.4.2.1.2.39</t>
  </si>
  <si>
    <t xml:space="preserve">  425 x 125 mm
Opomba: Aluminijasta prezračevalna rešetka:
Dobava in montaža aluminijaste prezračevalne rešetke z vgradnim okvirjem;</t>
  </si>
  <si>
    <t>2.1.4.2.1.2.40</t>
  </si>
  <si>
    <t>Aluminijasta vratna rešetka:
Dobava in vgradnja aluminijaste vratne rešetke s protiokvirjem;
Ustreza: Hidria, AR-4P ali enakovredno</t>
  </si>
  <si>
    <t>2.1.4.2.1.2.41</t>
  </si>
  <si>
    <t xml:space="preserve">  525 x 325 mm
Opomba: Aluminijasta vratna rešetka:
Dobava in vgradnja aluminijaste vratne rešetke s protiokvirjem;</t>
  </si>
  <si>
    <t>2.1.4.2.1.2.42</t>
  </si>
  <si>
    <t>Prezračevalni ventil:
Dobava in montaža prezračevalnega ventila za odvod zraka;
Ustreza: Hidria, PV-1 ali enakovredno</t>
  </si>
  <si>
    <t>2.1.4.2.1.2.43</t>
  </si>
  <si>
    <t>100
Opomba: Prezračevalni ventil:
Dobava in montaža prezračevalnega ventila za odvod zraka;</t>
  </si>
  <si>
    <t>2.1.4.2.1.2.44</t>
  </si>
  <si>
    <t>Okrogli difuzor:
Dobava in montaža okroglega difuzorja za dovod ali odvod zraka
Ustreza: Systemair AC, TFF ali enakovredno</t>
  </si>
  <si>
    <t>2.1.4.2.1.2.45</t>
  </si>
  <si>
    <t>125
Opomba: Okrogli difuzor:
Dobava in montaža okroglega difuzorja za dovod ali odvod zraka</t>
  </si>
  <si>
    <t>2.1.4.2.1.2.46</t>
  </si>
  <si>
    <t>Dušilnik zvoka:
Dobava in montaža dušilnika zvoka, s pritrdilnim in tesnilnim materialom;
Ustreza: Systemair AC, LDR-B ali enakovredno</t>
  </si>
  <si>
    <t>2.1.4.2.1.2.47</t>
  </si>
  <si>
    <t xml:space="preserve">  700 x 300; L = 950 mm
Opomba: Dušilnik zvoka:
Dobava in montaža dušilnika zvoka, s pritrdilnim in tesnilnim materialom;</t>
  </si>
  <si>
    <t>2.1.4.2.1.2.48</t>
  </si>
  <si>
    <t>Revizijski pokrov za pravokotne cevovode:
Dobava in montaža revizijskega pokrova iz pocinkane pločevine za pravokotne cevovode, s tesnilom in pritrdilnima vijakoma z navojnima maticama;
- zračna tesnost do 2.500 Pa,
- temperaturna obstojnost: -70 do +70 °C
Ustreza: Metu, RD ali enakovredno</t>
  </si>
  <si>
    <t>2.1.4.2.1.2.49</t>
  </si>
  <si>
    <t xml:space="preserve">  RD 21
Opomba: Revizijski pokrov za pravokotne cevovode:
Dobava in montaža revizijskega pokrova iz pocinkane pločevine za pravokotne cevovode, s tesnilom in pritrdilnima vijakoma z navojnima maticama;"
- zračna tesnost do 2.500 Pa,
- temperaturna obstojnost: -70 do +70 °C
</t>
  </si>
  <si>
    <t>2.1.4.2.1.2.50</t>
  </si>
  <si>
    <t xml:space="preserve">  RD 32
Opomba: Revizijski pokrov za pravokotne cevovode:
Dobava in montaža revizijskega pokrova iz pocinkane pločevine za pravokotne cevovode, s tesnilom in pritrdilnima vijakoma z navojnima maticama;"
- zračna tesnost do 2.500 Pa,
- temperaturna obstojnost: -70 do +70 °C
</t>
  </si>
  <si>
    <t>2.1.4.2.1.2.51</t>
  </si>
  <si>
    <t>Revizijski pokrov za ovalne cevovode:
Dobava in montaža revizijskega pokrova iz pocinkane pločevine za ovalne cevovode, s tesnilom in pritrdilnima vijakoma z navojnima maticama;
- zračna tesnost do 2.500 Pa,
- temperaturna obstojnost: -70 do +70 °C
Ustreza: Metu, RRD ali enakovredno</t>
  </si>
  <si>
    <t>2.1.4.2.1.2.52</t>
  </si>
  <si>
    <t xml:space="preserve">  RRD 21-14
Opomba: Revizijski pokrov za ovalne cevovode:
Dobava in montaža revizijskega pokrova iz pocinkane pločevine za ovalne cevovode, s tesnilom in pritrdilnima vijakoma z navojnima maticama;"
- zračna tesnost do 2.500 Pa,
- temperaturna obstojnost: -70 do +70 °C
</t>
  </si>
  <si>
    <t>2.1.4.2.1.2.53</t>
  </si>
  <si>
    <t>Revizijski pokrov za pravokotne cevovode - izoliran:
Dobava in montaža izoliranega revizijskega pokrova iz pocinkane pločevine za z zunanje strani izolirane pravokotne cevovode, s tesnilom in pritrdilnima vijakoma z navojnima maticama;
- debelina izolacije: 20 do 30 mm,
- zračna tesnost do 5.000 Pa,
- temperaturna obstojnost: -70 do +70 °C
Ustreza: Metu, IRD ali enakovredno</t>
  </si>
  <si>
    <t>2.1.4.2.1.2.54</t>
  </si>
  <si>
    <t xml:space="preserve">  IRD 32
Opomba: Revizijski pokrov za pravokotne cevovode - izoliran:
Dobava in montaža izoliranega revizijskega pokrova iz pocinkane pločevine za z zunanje strani izolirane pravokotne cevovode, s tesnilom in pritrdilnima vijakoma z navojnima maticama;"
- debelina izolacije: 20 do 30 mm,
- zračna tesnost do 5.000 Pa,
- temperaturna obstojnost: -70 do +70 °C
</t>
  </si>
  <si>
    <t>2.1.4.2.1.2.55</t>
  </si>
  <si>
    <t>Aluminijasta zaščitna rešetka:
Dobava in vgradnja aluminijaste rešetke za pritrditev na vzidan okvir;
Ustreza: Hidria, AZR-4/3 ali enakovredno</t>
  </si>
  <si>
    <t>2.1.4.2.1.2.56</t>
  </si>
  <si>
    <t xml:space="preserve">  600 x 300 mm
Opomba: Aluminijasta zaščitna rešetka:
Dobava in vgradnja aluminijaste rešetke za pritrditev na vzidan okvir;</t>
  </si>
  <si>
    <t>2.1.4.2.1.2.57</t>
  </si>
  <si>
    <t>Strešni deflektor:
Dobava in montaža strešnega deflektorja iz jeklene pocinkane pločevine, z odtočno pocinkano cevjo DN 15</t>
  </si>
  <si>
    <t>2.1.4.2.1.2.58</t>
  </si>
  <si>
    <t xml:space="preserve">  DN 200
Opomba: Strešni deflektor:
Dobava in montaža strešnega deflektorja iz jeklene pocinkane pločevine, z odtočno pocinkano cevjo DN 15</t>
  </si>
  <si>
    <t>2.1.4.2.1.2.59</t>
  </si>
  <si>
    <t>Strešni deflektor - pravokotni:
Dobava in montaža pravokotnega strešnega deflektorja iz jeklene pocinkane pločevine, z odtočno pocinkano cevjo DN 15</t>
  </si>
  <si>
    <t>2.1.4.2.1.2.60</t>
  </si>
  <si>
    <t xml:space="preserve">  400 x 300 mm
Opomba: Strešni deflektor - pravokotni:
Dobava in montaža pravokotnega strešnega deflektorja iz jeklene pocinkane pločevine, z odtočno pocinkano cevjo DN 15</t>
  </si>
  <si>
    <t>2.1.4.2.1.2.61</t>
  </si>
  <si>
    <t>Nosilna konstrukcija prezračevalne naprave:
Dobava in vgradnja nosilne konstrukcije prezračevalne naprave iz vroče cinkanih jeklenih NP I profilov za nosilnost 550 kg, s pritrdilnim ter montažnim materialom</t>
  </si>
  <si>
    <t>2.1.4.2.1.2.62</t>
  </si>
  <si>
    <t>Zaščitno miniziranje:
Čiščenje ter dvakratno pleskanje z osnovnim premazom materiala, ki ni tovarniško zaščiten</t>
  </si>
  <si>
    <t>2.1.4.2.1.2.63</t>
  </si>
  <si>
    <t xml:space="preserve">Pleskanje neizoliranih delov:
Dvakratno pleskanje neizoliranih delov z lakom </t>
  </si>
  <si>
    <t>2.1.4.2.1.2.64</t>
  </si>
  <si>
    <t>Izolacija:
Dobava in montaža samolepilne izolacije iz parozapornega negorljivega izolacijskega materiala, λ ≤ 0,039 W/mK, μ ≥ 7000, požarni razred B1, z dodatkom za razrez 
Ustreza: Armacell, Armaflex AC-19-99EA 
                ali enakovredno</t>
  </si>
  <si>
    <t>2.1.4.2.1.2.65</t>
  </si>
  <si>
    <t>Požarno tesnjenje:
Tesjnenje vgrajenih požarnih loput s požarno peno za rege do širine 40 mm
Ustreza: Promat, Promafoam C ali enakovredno
- pločevinka prostornine 700 ml</t>
  </si>
  <si>
    <t>2.1.4.2.1.2.66</t>
  </si>
  <si>
    <t>Demontažna dela:
Demontaža obstoječih inštalacij in naprav ter odvoz na deponijo, kompletno z odvozom na stalno deponijo s plačilom vseh stroškov deponiranja. Obračun po dejansko opravljenih urah.</t>
  </si>
  <si>
    <t>2.1.4.2.1.3</t>
  </si>
  <si>
    <t>PRENOVA OBSTOJEČEGA SISTEMA</t>
  </si>
  <si>
    <t>2.1.4.2.1.3.1</t>
  </si>
  <si>
    <t>Vodovod in kanalizacija</t>
  </si>
  <si>
    <t>2.1.4.2.1.3.1.1</t>
  </si>
  <si>
    <t>Umivalnik z enoročno armaturo:
Dobava in montaža kompletnega umivalnika, sestavljenega iz:  
- konzolne školjke iz sanitarne keramike dim. 600 x 400 mm za pritrditev na steno,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
Ustreza: Keramag Renova, mod. 223260,  
              z Armal tip Gaia, mod. 512989 
              ali enakovredno</t>
  </si>
  <si>
    <t>2.1.4.2.1.3.1.2</t>
  </si>
  <si>
    <t>Nadpultni umivalnik z enoročno armaturo:
Dobava in montaža kompletnega nadpultnega umivalnika, sestavljenega iz:  
- školjke iz sanitarne keramike dim. 50 x 38,5 x 12 cm za postavitev na pult, s prelivom,
- kromane stoječe avtomatske mešalne armature za umivalnik, z ročico in z dvema medeninastima kromanima kotnima regulirnima ventiloma DN 15 z rozetama in s povezovalnima cevkama, za vgradnjo v pult, z infrardečim samonastavljivim senzorjem, z nadometno funkcijsko škatlo, z dovodom električnega toka s pomočjo baterije, z integriranim nepovratnim ventilom in filterskim košem, nastavljiv energijsko varčni nalin delovanja,
- kromanega medeninastega sifona DN 32 z vezno cevjo in s kromano rozeto,    
- kompleta s pritrdilnim in tesnilnim materialom
Ustreza: Keramag Renova Nr. 1 z Geberit Piave 
              ali enakovredno</t>
  </si>
  <si>
    <t>2.1.4.2.1.3.1.3</t>
  </si>
  <si>
    <t>WC, konzolni s podometnim kotličkom:
Dobava in montaža kompletnega stranišča, sestavljenega iz:
- konzolne školjke iz sanitarne keramike za pritrditev na steno in s stranskim iztokom DN 100,
- vgradnega splakovalnika za vzidavo in obzidavo prostornine 6-9 l, z dvojnim proženjem splakovanja s sprednje strani z največ 3 l porabe vode pri delnem splakovanju ter s PE odtočnim kolenom, prehodnim kosom, z WC priključno garnituro ter s setom za zvočno izolacijo,
- polne plastične sedežne deske s pokrovom in z gumijastimi nastavki,
- kromanega kotnega ventila DN15/Ø10 mm za splakovalnik z gibljivo cevko Ø10 mm z rozeto,
- vezne cevi Ø30 mm z manšeto,
- kompleta s pritrdilnim in tesnilnim materialom
Ustreza: Keramag mod. 201700, s kotličkom 
              Geberit tip Duofix ali enakovredno</t>
  </si>
  <si>
    <t>2.1.4.2.1.3.1.4</t>
  </si>
  <si>
    <t>Pršna kad z enoročno armaturo:
Dobava in montaža kompletne pršne kadi kvadratne oblike, sestavljene iz:
- znotraj emajlirane kadi tlorisne vel. 900 x 900 mm, primerne za vzidavo,
- kromane stenske medeninaste enoročne baterije za prho s pršno glavo in s povezovalno cevjo, s keramičnim tesnjenjem,
- odtočne garniture za prho s kromano rozeto s čepom,
- dveh podometnih medeninastih ventilov DN 15 z rozetama in kapama,
- kompleta s pritrdilnim in tesnilnim materialom
Ustreza: Dolomite Libia z Armal, Hidra 
              ali enakovredno</t>
  </si>
  <si>
    <t>2.1.4.2.1.3.1.5</t>
  </si>
  <si>
    <t>Pisoar z avtomatskim splakovanjem:
Dobava in montaža kompletnega pisoarja, sestavljenega iz:
- konzolne školjke za pritrditev na steno,
- podometnega ventila DN 15 s kromano rozeto in s kapo,
- elektronske podometne armature za pisoar z elektromagnetnim ventilom DN 15, 230 V, 
- kromanega odtočnega sifona DN 50,
- kompleta s pritrdilnim in tesnilnim materialom
Ustreza: Keramag model 235300 z armaturo 
              Elmer ali ustrezno</t>
  </si>
  <si>
    <t>2.1.4.2.1.3.1.6</t>
  </si>
  <si>
    <t>Keramična kad z enoročno armaturo:
Dobava in montaža kompletne keramične kadi pravokotne oblike, sestavljene iz:
- keramične kadi tlorisne vel. 60 x 45 cm, primerne za postavitev na pult,
- kromane stenske enoročne mešalne armature za kad in umivalnik z dolgim izlivom, komplet s pritrdilnim in tesnilnim materialom,
- odtočne garniture za prho s kromano rozeto s čepom,
- dveh podometnih medeninastih ventilov DN 15 z rozetama in kapama,
- kompleta s pritrdilnim in tesnilnim materialom
Ustreza: Dolomite Virginia z Unitas Simpaty 
              ali enakovredno</t>
  </si>
  <si>
    <t>2.1.4.2.1.3.1.7</t>
  </si>
  <si>
    <t>Kuhinjska enoročna stenska armatura:
Dobava in montaža enoročne baterije za pomivalno korito, sestavljene iz:
- kromane stenske enoročne mešalne armature z dolgim gibljivim izlivom DN 15, z dvema medeninastima kromanima podometnima regulirnima ventiloma DN 15 z rozetama,
- kromanega medeninastega sifona DN 32 z vezno cevjo in s kromano rozeto,
- kompleta s pritrdilnim in tesnilnim materialom
Ustreza: Unitas Harmony ali enakovredno</t>
  </si>
  <si>
    <t>2.1.4.2.1.3.1.8</t>
  </si>
  <si>
    <t>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
Ustreza: Viega, tip Sanpress Inox ali enakovredno</t>
  </si>
  <si>
    <t>2.1.4.2.1.3.1.9</t>
  </si>
  <si>
    <t xml:space="preserve">  18 x 1,0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
Ustreza: Viega, tip Sanpress Inox ali enakovredno</t>
  </si>
  <si>
    <t>2.1.4.2.1.3.1.10</t>
  </si>
  <si>
    <t xml:space="preserve">  22 x 1,2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
Ustreza: Viega, tip Sanpress Inox ali enakovredno</t>
  </si>
  <si>
    <t>2.1.4.2.1.3.1.11</t>
  </si>
  <si>
    <t xml:space="preserve">  28 x 1,2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
Ustreza: Viega, tip Sanpress Inox ali enakovredno</t>
  </si>
  <si>
    <t>2.1.4.2.1.3.1.12</t>
  </si>
  <si>
    <t>Izolacija cevovodov hladne vode:
Izolacija cevovodov z ovojnim materialom iz penaste cevne izolacije iz polietilena z zaprto celično strukturo (λ ≤ 0,038 W/mK), z dodatkom za razrez in z lepilnim materialom
Ustreza: izolacija Armacell XG-13 ali enakovredno</t>
  </si>
  <si>
    <t>2.1.4.2.1.3.1.13</t>
  </si>
  <si>
    <t xml:space="preserve">  13 x 018 mm
Opomba: Izolacija cevovodov hladne vode:
Izolacija cevovodov z ovojnim materialom iz penaste cevne izolacije iz polietilena z zaprto celično strukturo (λ ≤ 0,038 W/mK), z dodatkom za razrez in z lepilnim materialom
Ustreza: izolacija Armacell XG-13 ali enakovredno</t>
  </si>
  <si>
    <t>2.1.4.2.1.3.1.14</t>
  </si>
  <si>
    <t xml:space="preserve">  13 x 022 mm
Opomba: Izolacija cevovodov hladne vode:
Izolacija cevovodov z ovojnim materialom iz penaste cevne izolacije iz polietilena z zaprto celično strukturo (λ ≤ 0,038 W/mK), z dodatkom za razrez in z lepilnim materialom
Ustreza: izolacija Armacell XG-13 ali enakovredno</t>
  </si>
  <si>
    <t>2.1.4.2.1.3.1.15</t>
  </si>
  <si>
    <t xml:space="preserve">  13 x 028 mm
Opomba: Izolacija cevovodov hladne vode:
Izolacija cevovodov z ovojnim materialom iz penaste cevne izolacije iz polietilena z zaprto celično strukturo (λ ≤ 0,038 W/mK), z dodatkom za razrez in z lepilnim materialom
Ustreza: izolacija Armacell XG-13 ali enakovredno</t>
  </si>
  <si>
    <t>2.1.4.2.1.3.1.16</t>
  </si>
  <si>
    <t>Izolacija cevovodov tople vode in cirkulacije:
Izolacija cevovodov z ovojnim materialom iz paro zapornega negorljivega izolacijskega materiala, λ ≤ 0,039 W/mK, μ ≥ 7000, požarni razred B1, z dodatkom za razrez in z lepilnim materialom - za razvod tople vode in cirkulacije 
Ustreza: Armacell Armaflex AC ali enakovredno</t>
  </si>
  <si>
    <t>2.1.4.2.1.3.1.17</t>
  </si>
  <si>
    <t xml:space="preserve">  19 x 18 mm
Opomba: Izolacija cevovodov tople vode in cirkulacije:
Izolacija cevovodov z ovojnim materialom iz paro zapornega negorljivega izolacijskega materiala, λ ≤ 0,039 W/mK, μ ≥ 7000, požarni razred B1, z dodatkom za razrez in z lepilnim materialom - za razvod tople vode in cirkulacije 
Ustreza: Armacell Armaflex AC ali enakovredno</t>
  </si>
  <si>
    <t>2.1.4.2.1.3.1.18</t>
  </si>
  <si>
    <t xml:space="preserve">  25 x 22 mm
Opomba: Izolacija cevovodov tople vode in cirkulacije:
Izolacija cevovodov z ovojnim materialom iz paro zapornega negorljivega izolacijskega materiala, λ ≤ 0,039 W/mK, μ ≥ 7000, požarni razred B1, z dodatkom za razrez in z lepilnim materialom - za razvod tople vode in cirkulacije 
Ustreza: Armacell Armaflex AC ali enakovredno</t>
  </si>
  <si>
    <t>2.1.4.2.1.3.1.19</t>
  </si>
  <si>
    <t>PP-HT odtočna cev:
Dobava in montaža kanalizacijske PP-HT cevi po DIN 19 560 in DIN EN 1451-1 z obojkami, fazonskimi kosi, s standardnimi cinkanimi cevnimi objemkami-kombi s spojkami R 1/2 z osnovnimi pritrdilnimi ploščami in navojnimi palicami ter s pritrdilnim in tesnilnim materialom</t>
  </si>
  <si>
    <t>2.1.4.2.1.3.1.20</t>
  </si>
  <si>
    <t xml:space="preserve">  DN 50
Opomba: PP-HT odtočna cev:
Dobava in montaža kanalizacijske PP-HT cevi po DIN 19 560 in DIN EN 1451-1 z obojkami, fazonskimi kosi, s standardnimi cinkanimi cevnimi objemkami-kombi s spojkami R 1/2 z osnovnimi pritrdilnimi ploščami in navojnimi palicami ter s pritrdilnim in tesnilnim materialom</t>
  </si>
  <si>
    <t>2.1.4.2.1.3.1.21</t>
  </si>
  <si>
    <t xml:space="preserve">  DN 70
Opomba: PP-HT odtočna cev:
Dobava in montaža kanalizacijske PP-HT cevi po DIN 19 560 in DIN EN 1451-1 z obojkami, fazonskimi kosi, s standardnimi cinkanimi cevnimi objemkami-kombi s spojkami R 1/2 z osnovnimi pritrdilnimi ploščami in navojnimi palicami ter s pritrdilnim in tesnilnim materialom</t>
  </si>
  <si>
    <t>2.1.4.2.1.3.1.22</t>
  </si>
  <si>
    <t xml:space="preserve">  DN 100
Opomba: PP-HT odtočna cev:
Dobava in montaža kanalizacijske PP-HT cevi po DIN 19 560 in DIN EN 1451-1 z obojkami, fazonskimi kosi, s standardnimi cinkanimi cevnimi objemkami-kombi s spojkami R 1/2 z osnovnimi pritrdilnimi ploščami in navojnimi palicami ter s pritrdilnim in tesnilnim materialom</t>
  </si>
  <si>
    <t>2.1.4.2.1.3.1.23</t>
  </si>
  <si>
    <t>PVC talni sifon:
Dobava in vgradnja pretočnega PVC talnega sifona z nastavnim elementom ter s ploščico iz nerjavnega jekla 15 x 15 cm, z iztokom DN 50, skupaj z vgradnim in tesnilnim materialom</t>
  </si>
  <si>
    <t>2.1.4.2.1.3.1.24</t>
  </si>
  <si>
    <t>Nerjavna talna rešetka s talnim sifonom:
Dobava in vgradnja talne rešetke, zgrajene iz lamel iz nerjavnega jekla dim. 3 x 20 mm, z regami širine do 25 mm, na dnu s talnim sifonom iz nerjavnega jekla z iztokom DN 70, skupaj z vgradnim in tesnilnim materialom</t>
  </si>
  <si>
    <t>2.1.4.2.1.3.1.25</t>
  </si>
  <si>
    <t xml:space="preserve">  dim. 80 x 30 cm
Opomba: Nerjavna talna rešetka s talnim sifonom:
Dobava in vgradnja talne rešetke, zgrajene iz lamel iz nerjavnega jekla dim. 3 x 20 mm, z regami širine do 25 mm, na dnu s talnim sifonom iz nerjavnega jekla z iztokom DN 70, skupaj z vgradnim in tesnilnim materialom</t>
  </si>
  <si>
    <t>2.1.4.2.1.3.1.26</t>
  </si>
  <si>
    <t>Izdelava vodovodnega priključka:
Izdelava vodovodnega priključka za hladno in toplo vodo na obstoječo napeljavo</t>
  </si>
  <si>
    <t>2.1.4.2.1.3.1.27</t>
  </si>
  <si>
    <t xml:space="preserve">  DN 15
Opomba: Izdelava vodovodnega priključka:
Izdelava vodovodnega priključka za hladno in toplo vodo na obstoječo napeljavo</t>
  </si>
  <si>
    <t>2.1.4.2.1.3.1.28</t>
  </si>
  <si>
    <t xml:space="preserve">  DN 20
Opomba: Izdelava vodovodnega priključka:
Izdelava vodovodnega priključka za hladno in toplo vodo na obstoječo napeljavo</t>
  </si>
  <si>
    <t>2.1.4.2.1.3.1.29</t>
  </si>
  <si>
    <t xml:space="preserve">  DN 25
Opomba: Izdelava vodovodnega priključka:
Izdelava vodovodnega priključka za hladno in toplo vodo na obstoječo napeljavo</t>
  </si>
  <si>
    <t>2.1.4.2.1.3.1.30</t>
  </si>
  <si>
    <t>Izdelava kanalizacijskega priključka:
Izdelava priključka na obstoječo kanalizacijo</t>
  </si>
  <si>
    <t>2.1.4.2.1.3.1.31</t>
  </si>
  <si>
    <t xml:space="preserve">  DN 50
Opomba: Izdelava kanalizacijskega priključka:
Izdelava priključka na obstoječo kanalizacijo</t>
  </si>
  <si>
    <t>2.1.4.2.1.3.1.32</t>
  </si>
  <si>
    <t xml:space="preserve">  DN 70
Opomba: Izdelava kanalizacijskega priključka:
Izdelava priključka na obstoječo kanalizacijo</t>
  </si>
  <si>
    <t>2.1.4.2.1.3.1.33</t>
  </si>
  <si>
    <t xml:space="preserve">  DN 100
Opomba: Izdelava kanalizacijskega priključka:
Izdelava priključka na obstoječo kanalizacijo</t>
  </si>
  <si>
    <t>2.1.4.2.1.3.1.34</t>
  </si>
  <si>
    <t>2.1.4.2.1.3.2</t>
  </si>
  <si>
    <t>Ogrevanje (radiatorsko)</t>
  </si>
  <si>
    <t>2.1.4.2.1.3.2.1</t>
  </si>
  <si>
    <t>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</si>
  <si>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2.1.4.2.1.3.2.2</t>
  </si>
  <si>
    <t xml:space="preserve">  11VM 600 - 1000
Opomba: 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</si>
  <si>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2.1.4.2.1.3.2.3</t>
  </si>
  <si>
    <t xml:space="preserve">  21VM-S 900 - 520
Opomba: 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</si>
  <si>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2.1.4.2.1.3.2.4</t>
  </si>
  <si>
    <t xml:space="preserve">  22VM 600 - 1000
Opomba: 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</si>
  <si>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2.1.4.2.1.3.2.5</t>
  </si>
  <si>
    <t xml:space="preserve">  22VM 900 - 600
Opomba: 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</si>
  <si>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2.1.4.2.1.3.2.6</t>
  </si>
  <si>
    <t>2.1.4.2.1.3.2.7</t>
  </si>
  <si>
    <t xml:space="preserve">  DN 15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</si>
  <si>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2.1.4.2.1.3.2.8</t>
  </si>
  <si>
    <t xml:space="preserve">  DN 20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</si>
  <si>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2.1.4.2.1.3.2.9</t>
  </si>
  <si>
    <t>2.1.4.2.1.3.2.10</t>
  </si>
  <si>
    <t xml:space="preserve">  25 x 22 mm
Opomba: Izolacija cevovodov ogrevanja:
Izolacija cevovodov z ovojnim materialom iz parozapornega negorljivega izolacijskega materiala, λ ≤ 0,039 W/mK, μ ≥ 7000, požarni razred B1, z dodatkom za razrez in z lepilnim materialom
Ustreza: Armacell, Armaflex ITS ali enakovredno</t>
  </si>
  <si>
    <t>2.1.4.2.1.3.2.11</t>
  </si>
  <si>
    <t xml:space="preserve">  32 x 28 mm
Opomba: Izolacija cevovodov ogrevanja:
Izolacija cevovodov z ovojnim materialom iz parozapornega negorljivega izolacijskega materiala, λ ≤ 0,039 W/mK, μ ≥ 7000, požarni razred B1, z dodatkom za razrez in z lepilnim materialom
Ustreza: Armacell, Armaflex ITS ali enakovredno</t>
  </si>
  <si>
    <t>2.1.4.2.1.3.2.12</t>
  </si>
  <si>
    <t>Praznjenje sistema:
Praznjenje obstoječih inštalacij v sistemu</t>
  </si>
  <si>
    <t>2.1.4.2.1.3.2.13</t>
  </si>
  <si>
    <t>2.1.4.2.1.3.2.14</t>
  </si>
  <si>
    <t>Demontaža in ponovna montaža:
Demontaža, zaščita in namestitev v začasnem skladišču ter ponovna montaža radiatorjev</t>
  </si>
  <si>
    <t>2.1.4.2.1.3.2.15</t>
  </si>
  <si>
    <t>Izdelava priključka:
Izdelava priključka na obstoječ sistem ogrevanja</t>
  </si>
  <si>
    <t>2.1.4.2.1.3.2.16</t>
  </si>
  <si>
    <t xml:space="preserve">  DN 15
Opomba: Izdelava priključka:
Izdelava priključka na obstoječ sistem ogrevanja</t>
  </si>
  <si>
    <t>2.1.4.2.1.3.2.17</t>
  </si>
  <si>
    <t xml:space="preserve">  DN 20
Opomba: Izdelava priključka:
Izdelava priključka na obstoječ sistem ogrevanja</t>
  </si>
  <si>
    <t>2.1.4.2.1.3.2.18</t>
  </si>
  <si>
    <t>2.2</t>
  </si>
  <si>
    <t>VZHODNI DEL</t>
  </si>
  <si>
    <t>2.2.1</t>
  </si>
  <si>
    <t>PRENOVA VZHODNEGA DELA</t>
  </si>
  <si>
    <t>2.2.1.1</t>
  </si>
  <si>
    <t>GRADBENA DELA VRTEC, ŠOLA:</t>
  </si>
  <si>
    <t>2.2.1.1.1</t>
  </si>
  <si>
    <t>2.2.1.1.1.1</t>
  </si>
  <si>
    <t>2.2.1.1.1.2</t>
  </si>
  <si>
    <t>2.2.1.1.1.3</t>
  </si>
  <si>
    <t>2.2.1.1.1.4</t>
  </si>
  <si>
    <t>2.2.1.1.1.5</t>
  </si>
  <si>
    <t>2.2.1.1.1.6</t>
  </si>
  <si>
    <t>2.2.1.1.1.7</t>
  </si>
  <si>
    <t>2.2.1.1.1.8</t>
  </si>
  <si>
    <t>- vse transporte iz objekta, transport v stalno deponijo, kompletno s plačilom vseh komunalnih pristojbin</t>
  </si>
  <si>
    <t>2.2.1.1.1.9</t>
  </si>
  <si>
    <t>2.2.1.1.1.10</t>
  </si>
  <si>
    <t>2.2.1.1.1.11</t>
  </si>
  <si>
    <t>- sočasno z izvedbo rušitvenih del se odstranjujejo tudi vgrajene instalacije (kabli, cevi itd.) kar je zajeto v cenah ostalih rušitvenih del in se ne obračunava dodatno.</t>
  </si>
  <si>
    <t>2.2.1.1.1.12</t>
  </si>
  <si>
    <t xml:space="preserve">Odstranitev lesenih oken (dvojna), vel. do 2 m2 - okenska krila, podboj, senčila, zunanja kamnita+alu in notranja lesena polica, komplet z iznosom iz objekta in transportom v stalno deponijo vključno s plačilom vseh komunalnih pristojbin in taks (pooblaščenim zbiralcem gradbenih odpadkov s strani Agencije RS za okolje), deponijo pridobi izvajalec. </t>
  </si>
  <si>
    <t>2.2.1.1.1.13</t>
  </si>
  <si>
    <t xml:space="preserve">Odstranitev lesenih oken (dvojna), vel. 2 do 4 m2 - okenska krila, podboj, zunanja kamnita+ alu in notranja lesena polica, komplet z iznosom iz objekta in transportom v stalno deponijo vključno s plačilom vseh komunalnih pristojbin in taks (pooblaščenim zbiralcem gradbenih odpadkov s strani Agencije RS za okolje), deponijo pridobi izvajalec. </t>
  </si>
  <si>
    <t>2.2.1.1.1.14</t>
  </si>
  <si>
    <t xml:space="preserve">Odstranitev lesenih oken (dvojna), vel. 4 do 6 m2 - okenska krila, podboj, zunanja kamnita+ alu in notranja lesena polica, komplet z iznosom iz objekta in transportom v stalno deponijo vključno s plačilom vseh komunalnih pristojbin in taks (pooblaščenim zbiralcem gradbenih odpadkov s strani Agencije RS za okolje), deponijo pridobi izvajalec. </t>
  </si>
  <si>
    <t>2.2.1.1.1.15</t>
  </si>
  <si>
    <t xml:space="preserve">Odstranitev lesenih oken (dvojna), vel. 8 do 10 m2 - okenska krila, podboj, zunanja kamnita+alu in notranja lesena polica, komplet z iznosom iz objekta in transportom v stalno deponijo vključno s plačilom vseh komunalnih pristojbin in taks (pooblaščenim zbiralcem gradbenih odpadkov s strani Agencije RS za okolje), deponijo pridobi izvajalec. </t>
  </si>
  <si>
    <t>2.2.1.1.1.16</t>
  </si>
  <si>
    <t xml:space="preserve">Odstranitev lesenih oken (enojna), vel. do 2 m2 - okenska krila, podboj, zunanja kamnita+ alu in notranja lesena polica, komplet z iznosom iz objekta in transportom v stalno deponijo vključno s plačilom vseh komunalnih pristojbin in taks (pooblaščenim zbiralcem gradbenih odpadkov s strani Agencije RS za okolje), deponijo pridobi izvajalec. </t>
  </si>
  <si>
    <t>2.2.1.1.1.17</t>
  </si>
  <si>
    <t xml:space="preserve">Odstranitev lesenih oken (enojna), vel. 4 do 6 m2 - okenska krila, podboj, zunanja kamnita+alu in notranja lesena polica, komplet z iznosom iz objekta in transportom v stalno deponijo vključno s plačilom vseh komunalnih pristojbin in taks (pooblaščenim zbiralcem gradbenih odpadkov s strani Agencije RS za okolje), deponijo pridobi izvajalec. </t>
  </si>
  <si>
    <t>2.2.1.1.1.18</t>
  </si>
  <si>
    <t>Odstranitev oken s copelit zasteklitvijo, z okvirji, vel. 4 do 6 m2, s policami, zaščitnimi mrežami na notranji strani, komplet z iznosom iz objekta in transportom v stalno deponijo vključno s plačilom vseh komunalnih pristojbin in taks (pooblaščenim zbiralcem gradbenih odpadkov s strani Agencije RS za okolje), deponijo pridobi izvajalec. (telovadnica-južna fasada)</t>
  </si>
  <si>
    <t>2.2.1.1.1.19</t>
  </si>
  <si>
    <t xml:space="preserve">Demontaža kovinskih stopniščnih ograj, komplet z iznosom iz objekta in transportom v stalno deponijo vključno s plačilom vseh komunalnih pristojbin in taks (pooblaščenim zbiralcem gradbenih odpadkov s strani Agencije RS za okolje), deponijo pridobi izvajalec. </t>
  </si>
  <si>
    <t>2.2.1.1.1.20</t>
  </si>
  <si>
    <t xml:space="preserve">Odstranitev lesenih stopnic komplet z leseno ograjo (2. nadstropje-podstrešje), komplet z iznosom iz objekta in transportom v stalno deponijo vključno s plačilom vseh komunalnih pristojbin in taks (pooblaščenim zbiralcem gradbenih odpadkov s strani Agencije RS za okolje), deponijo pridobi izvajalec. </t>
  </si>
  <si>
    <t>2.2.1.1.1.21</t>
  </si>
  <si>
    <t xml:space="preserve">Demontaža kovinskih stopnic, ograj in podestov v kurilnici (klet), komplet z iznosom iz objekta in transportom v stalno deponijo vključno s plačilom vseh komunalnih pristojbin in taks (pooblaščenim zbiralcem gradbenih odpadkov s strani Agencije RS za okolje), deponijo pridobi izvajalec. </t>
  </si>
  <si>
    <t>2.2.1.1.1.22</t>
  </si>
  <si>
    <t xml:space="preserve">Rušenje tlaka v debelini do 25 cm (klet)  komplet z iznosom iz objekta in transportom v stalno deponijo vključno s plačilom vseh komunalnih pristojbin in taks (pooblaščenim zbiralcem gradbenih odpadkov s strani Agencije RS za okolje), deponijo pridobi izvajalec.  Tlak v sestavi:
- finalni tlak: teracco ali keramika ali linolej z vsemi obrobami,estrih
-podožni beton
</t>
  </si>
  <si>
    <t>2.2.1.1.1.23</t>
  </si>
  <si>
    <t>Rušenje finalnega tlaka (stopnišče v zaklonišče), komplet s transportom iz objekta, transportom v stalno deponijo vključno s plačilom vseh komunalnih pristojbin in taks (pooblaščenim zbiralcem gradbenih odpadkov s strani Agencije RS za okolje), deponijo pridobi izvajalec.  Finalni tlak v sestavi:
- finalni tlak: linolej komplet z lepilom.</t>
  </si>
  <si>
    <t>2.2.1.1.1.24</t>
  </si>
  <si>
    <t>Zarez betonskega tlaka v kleti debeline do
15 cm.</t>
  </si>
  <si>
    <t>2.2.1.1.1.25</t>
  </si>
  <si>
    <t>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</si>
  <si>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2.2.1.1.1.26</t>
  </si>
  <si>
    <t xml:space="preserve">-Ø 40cm , L=15cm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</si>
  <si>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2.2.1.1.1.27</t>
  </si>
  <si>
    <t xml:space="preserve">-Ø 25cm , L=15cm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</si>
  <si>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2.2.1.1.1.28</t>
  </si>
  <si>
    <t xml:space="preserve">-Ø 25cm , L=30cm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</si>
  <si>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2.2.1.1.1.29</t>
  </si>
  <si>
    <t xml:space="preserve">-Ø 25cm , L=50cm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</si>
  <si>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2.2.1.1.1.30</t>
  </si>
  <si>
    <t xml:space="preserve">-Ø 20cm , L=15cm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</si>
  <si>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2.2.1.1.1.31</t>
  </si>
  <si>
    <t xml:space="preserve">-Ø 20cm , L=20cm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</si>
  <si>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2.2.1.1.1.32</t>
  </si>
  <si>
    <t xml:space="preserve">-Ø 20cm , L=30cm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</si>
  <si>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2.2.1.1.1.33</t>
  </si>
  <si>
    <t xml:space="preserve">-Ø 20cm , L=50cm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</si>
  <si>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2.2.1.1.1.34</t>
  </si>
  <si>
    <t xml:space="preserve">-Ø 20cm , L=60cm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</si>
  <si>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2.2.1.1.1.35</t>
  </si>
  <si>
    <t xml:space="preserve">-Ø 20cm , L=80cm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</si>
  <si>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2.2.1.1.1.36</t>
  </si>
  <si>
    <t xml:space="preserve">-Ø 15cm , L=15cm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</si>
  <si>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2.2.1.1.1.37</t>
  </si>
  <si>
    <t xml:space="preserve">-Ø 15cm , L=20cm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</si>
  <si>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2.2.1.1.1.38</t>
  </si>
  <si>
    <t xml:space="preserve">-Ø 15cm , L=25cm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</si>
  <si>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2.2.1.1.1.39</t>
  </si>
  <si>
    <t xml:space="preserve">-Ø 15cm , L=30cm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</si>
  <si>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2.2.1.1.1.40</t>
  </si>
  <si>
    <t xml:space="preserve">-Ø 15cm , L=40cm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</si>
  <si>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2.2.1.1.1.41</t>
  </si>
  <si>
    <t xml:space="preserve">-Ø 15cm , L=60cm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</si>
  <si>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2.2.1.1.1.42</t>
  </si>
  <si>
    <t xml:space="preserve">-Ø 15cm , L=80cm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</si>
  <si>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2.2.1.1.1.43</t>
  </si>
  <si>
    <t xml:space="preserve">-Ø 12,5cm , L=20cm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</si>
  <si>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2.2.1.1.1.44</t>
  </si>
  <si>
    <t xml:space="preserve">-Ø 10cm , L=20cm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</si>
  <si>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2.2.1.1.1.45</t>
  </si>
  <si>
    <t xml:space="preserve">-preboj do 0,5m2, L=15cm,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</si>
  <si>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2.2.1.1.1.46</t>
  </si>
  <si>
    <t xml:space="preserve">-preboj do 0,5m2, L=20cm,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</si>
  <si>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2.2.1.1.1.47</t>
  </si>
  <si>
    <t xml:space="preserve">-preboj do 0,5m2, L=25cm,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</si>
  <si>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2.2.1.1.1.48</t>
  </si>
  <si>
    <t xml:space="preserve">-preboj do 0,5m2, L=40cm,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</si>
  <si>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2.2.1.1.1.49</t>
  </si>
  <si>
    <t xml:space="preserve">-preboj do 0,5m2, L=60cm,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</si>
  <si>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2.2.1.1.1.50</t>
  </si>
  <si>
    <t xml:space="preserve">-preboj do 0,5m2, L=80cm,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</si>
  <si>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2.2.1.1.1.51</t>
  </si>
  <si>
    <t xml:space="preserve">-preboj do 1,0m2, L=15cm,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</si>
  <si>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2.2.1.1.1.52</t>
  </si>
  <si>
    <t xml:space="preserve">-preboj do 1,0m2, L=20cm,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</si>
  <si>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2.2.1.1.1.53</t>
  </si>
  <si>
    <t xml:space="preserve">-preboj do 1,0m2, L=80cm,
Opomba: Izdelava prebojev skozi obstoječe konstrukcije (strojno rezanje), vključno z vsemi potrebnimi deli,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
</t>
  </si>
  <si>
    <t>2.2.1.1.1.54</t>
  </si>
  <si>
    <t>Izdelava preboja skozi AB konstrukcije debeline 
80 - 160 cm, preboj dimenzij:</t>
  </si>
  <si>
    <t>2.2.1.1.1.55</t>
  </si>
  <si>
    <t>- preseka 20/20 cm L- 1,18 m1
Opomba: Izdelava preboja skozi AB konstrukcije debeline 
80 - 160 cm, preboj dimenzij:</t>
  </si>
  <si>
    <t>2.2.1.1.1.56</t>
  </si>
  <si>
    <t>- preseka 20/20 cm L- 0,90 m1
Opomba: Izdelava preboja skozi AB konstrukcije debeline 
80 - 160 cm, preboj dimenzij:</t>
  </si>
  <si>
    <t>2.2.1.1.1.57</t>
  </si>
  <si>
    <t>- preseka 20/20 cm L- 1,00 m1
Opomba: Izdelava preboja skozi AB konstrukcije debeline 
80 - 160 cm, preboj dimenzij:</t>
  </si>
  <si>
    <t>2.2.1.1.1.58</t>
  </si>
  <si>
    <t>- preseka 15/15 cm L- 0,80 m1
Opomba: Izdelava preboja skozi AB konstrukcije debeline 
80 - 160 cm, preboj dimenzij:</t>
  </si>
  <si>
    <t>2.2.1.1.1.59</t>
  </si>
  <si>
    <t>- preseka 15/15 cm L- 0,90 m1
Opomba: Izdelava preboja skozi AB konstrukcije debeline 
80 - 160 cm, preboj dimenzij:</t>
  </si>
  <si>
    <t>2.2.1.1.1.60</t>
  </si>
  <si>
    <t>- preseka 25/25 cm L- 1,12 m1
Opomba: Izdelava preboja skozi AB konstrukcije debeline 
80 - 160 cm, preboj dimenzij:</t>
  </si>
  <si>
    <t>2.2.1.1.1.61</t>
  </si>
  <si>
    <t>- preseka 25/25 cm L- 1,60 m1
Opomba: Izdelava preboja skozi AB konstrukcije debeline 
80 - 160 cm, preboj dimenzij:</t>
  </si>
  <si>
    <t>2.2.1.1.1.62</t>
  </si>
  <si>
    <t>Rušenje opečnih sten skupaj z oblogami (omet, keramika), komplet s transportom iz objekta,  transportom v stalno deponijo vključno s plačilom vseh komunalnih pristojbin in taks (pooblaščenim zbiralcem gradbenih odpadkov s strani Agencije RS za okolje), deponijo pridobi izvajalec.</t>
  </si>
  <si>
    <t>2.2.1.1.1.63</t>
  </si>
  <si>
    <t>Izdelava prebojev v obstoječih opečnih stenah (povečanje odprtin za vrata, okna, dolbenje za ojačitve…), strojno rezanje, komplet s transportom iz objekta, transportom v stalno deponijo vključno s plačilom vseh komunalnih pristojbin in taks (pooblaščenim zbiralcem gradbenih odpadkov s strani Agencije RS za okolje), deponijo pridobi izvajalec.</t>
  </si>
  <si>
    <t>2.2.1.1.1.64</t>
  </si>
  <si>
    <t>Odstranjevanje obstoječega stenskega notranjega ometa (omet sten, ki se ne rušijo), kompletno s čiščenjem in pranjem opečne površine, s transportom ruševin iz objekta, transportom v stalno deponijo vključno s plačilom vseh komunalnih pristojbin in taks (pooblaščenim zbiralcem gradbenih odpadkov s strani Agencije RS za okolje), deponijo pridobi izvajalec.</t>
  </si>
  <si>
    <t>2.2.1.1.1.65</t>
  </si>
  <si>
    <t>Odstranjevanje obstoječega stropnega ometa v kleti, kompletno s čiščenjem in pranjem opečne površine, s transportom ruševin iz objekta, transportom v stalno deponijo vključno s plačilom vseh komunalnih pristojbin in taks (pooblaščenim zbiralcem gradbenih odpadkov s strani Agencije RS za okolje), deponijo pridobi izvajalec.</t>
  </si>
  <si>
    <t>2.2.1.1.1.66</t>
  </si>
  <si>
    <t>Odstranjevanje obstoječega fasadnega ometa, kompletno s čiščenjem in pranje opečne površine, s transportom ruševin z objekta, transportom v stalno deponijo vključno s plačilom vseh komunalnih pristojbin in taks (pooblaščenim zbiralcem gradbenih odpadkov s strani Agencije RS za okolje), deponijo pridobi izvajalec.</t>
  </si>
  <si>
    <t>2.2.1.1.1.67</t>
  </si>
  <si>
    <t>Rušenje notranjih AB stopnišč skupaj z oblogami, strojno rezanje komplet s transportom ruševin iz objekta, transportom v stalno deponijo vključno s plačilom vseh komunalnih pristojbin in taks (pooblaščenim zbiralcem gradbenih odpadkov s strani Agencije RS za okolje), deponijo pridobi izvajalec.</t>
  </si>
  <si>
    <t>2.2.1.1.1.68</t>
  </si>
  <si>
    <t>Izdelava odprtine v rebričasti plošči za izvedbo novega dvoramnega jeklenega stopnišča iz 1. v 2. nadstropje: odprtina tlorisnih dim. cca. 3,0 x 6,8 m - komplet z rušenje stropne AB rebraste konstrukcije z ometom in finalnim tlakom. V ceni upoštevati vsa potrebna podpiranja, strojni odrez, razrez na manjše kose, zaščite, transport ruševin iz objekta, transport v stalno deponijo vključno s plačilom vseh komunalnih pristojbin in taks (pooblaščenim zbiralcem gradbenih odpadkov s strani Agencije RS za okolje), deponijo pridobi izvajalec.</t>
  </si>
  <si>
    <t>2.2.1.1.1.69</t>
  </si>
  <si>
    <t>Dolbljenje ležišč v opečnih stenah za nove plošče na mestu rušenih stopnišč, s transportom ruševin iz objekta, transportom v stalno deponijo vključno s plačilom vseh komunalnih pristojbin in taks (pooblaščenim zbiralcem gradbenih odpadkov s strani Agencije RS za okolje), deponijo pridobi izvajalec.</t>
  </si>
  <si>
    <t>2.2.1.1.1.70</t>
  </si>
  <si>
    <t>Dolbljenje ležišč v opečnih stenah za nove plošče (na obstoječih stropnikih), s transportom ruševin iz objekta, transportom v stalno deponijo vključno s plačilom vseh komunalnih pristojbin in taks (pooblaščenim zbiralcem gradbenih odpadkov s strani Agencije RS za okolje), deponijo pridobi izvajalec.</t>
  </si>
  <si>
    <t>2.2.1.1.1.71</t>
  </si>
  <si>
    <t>Rušenje zidanih dimnikov na podstrešju in nad streho, komplet s krovno ploščo in obrobo, s transportom ruševin iz objekta, transportom v stalno deponijo vključno s plačilom vseh komunalnih pristojbin in taks (pooblaščenim zbiralcem gradbenih odpadkov s strani Agencije RS za okolje), deponijo pridobi izvajalec.</t>
  </si>
  <si>
    <t>2.2.1.1.1.72</t>
  </si>
  <si>
    <t>Dolbljenje utorov v opečni steni, za potrebe inštalacij, s transportom ruševin iz objekta, s transportom ruševin iz objekta, transportom v stalno deponijo vključno s plačilom vseh komunalnih pristojbin in taks (pooblaščenim zbiralcem gradbenih odpadkov s strani Agencije RS za okolje), deponijo pridobi izvajalec.(količina ocenjena):</t>
  </si>
  <si>
    <t>2.2.1.1.1.73</t>
  </si>
  <si>
    <t>- elektroinštalacije, strojne (utor do 6 x6 cm),
Opomba: Dolbljenje utorov v opečni steni, za potrebe inštalacij, s transportom ruševin iz objekta, s transportom ruševin iz objekta, transportom v stalno deponijo vključno s plačilom vseh komunalnih pristojbin in taks (pooblaščenim zbiralcem gradbenih odpadkov s strani Agencije RS za okolje), deponijo pridobi izvajalec.(količina ocenjena):</t>
  </si>
  <si>
    <t>2.2.1.1.1.74</t>
  </si>
  <si>
    <t>- strojne instalacije (utor do 5x10 cm),
Opomba: Dolbljenje utorov v opečni steni, za potrebe inštalacij, s transportom ruševin iz objekta, s transportom ruševin iz objekta, transportom v stalno deponijo vključno s plačilom vseh komunalnih pristojbin in taks (pooblaščenim zbiralcem gradbenih odpadkov s strani Agencije RS za okolje), deponijo pridobi izvajalec.(količina ocenjena):</t>
  </si>
  <si>
    <t>2.2.1.1.1.75</t>
  </si>
  <si>
    <t>- strojne inštalacije (utor do 10x10 cm).
Opomba: Dolbljenje utorov v opečni steni, za potrebe inštalacij, s transportom ruševin iz objekta, s transportom ruševin iz objekta, transportom v stalno deponijo vključno s plačilom vseh komunalnih pristojbin in taks (pooblaščenim zbiralcem gradbenih odpadkov s strani Agencije RS za okolje), deponijo pridobi izvajalec.(količina ocenjena):</t>
  </si>
  <si>
    <t>2.2.1.1.1.76</t>
  </si>
  <si>
    <t>Demontaža strelovoda, s transportom ruševin z objekta, transportom v stalno deponijo vključno s plačilom vseh komunalnih pristojbin in taks (pooblaščenim zbiralcem gradbenih odpadkov s strani Agencije RS za okolje), deponijo pridobi izvajalec.</t>
  </si>
  <si>
    <t>2.2.1.1.1.77</t>
  </si>
  <si>
    <t xml:space="preserve">Demontaža slemena in grebena iz azbestne kritine, komplet z vsemi potrebnimi ukrepi z ravnanjem z nevarnmi odpadki, s transportom ruševin z objekta ter transportom v stalno pooblaščeno deponijo (azbestni odpadki) vključno s plačilom vseh komunalnih pristojbin in taks (pooblaščenim zbiralcem gradbenih odpadkov s strani Agencije RS za okolje), deponijo pridobi izvajalec. </t>
  </si>
  <si>
    <t>2.2.1.1.1.78</t>
  </si>
  <si>
    <t>2.2.1.1.1.79</t>
  </si>
  <si>
    <t>Demontaža lesenih letev 10/5cm (letvanje za azbestno valovito kritino), s transportom ruševin z objekta, transportom v stalno deponijo vključno s plačilom vseh komunalnih pristojbin in taks (pooblaščenim zbiralcem gradbenih odpadkov s strani Agencije RS za okolje), deponijo pridobi izvajalec.</t>
  </si>
  <si>
    <t>2.2.1.1.1.80</t>
  </si>
  <si>
    <t>Demontaža opaža strešine iz desk, pod pločevinasto kritino (v kapu in žlotah), s transportom ruševin z objekta, transportom v stalno deponijo vključno s plačilom vseh komunalnih pristojbin in taks (pooblaščenim zbiralcem gradbenih odpadkov s strani Agencije RS za okolje), deponijo pridobi izvajalec.</t>
  </si>
  <si>
    <t>2.2.1.1.1.81</t>
  </si>
  <si>
    <t>Demontaža pločevinaste kritine (v kapu in žlote), s transportom ruševin z objekta, transportom v stalno deponijo vključno s plačilom vseh komunalnih pristojbin in taks (pooblaščenim zbiralcem gradbenih odpadkov s strani Agencije RS za okolje), deponijo pridobi izvajalec.</t>
  </si>
  <si>
    <t>2.2.1.1.1.82</t>
  </si>
  <si>
    <t>Demontaža pločevinastih oblog žlebov  komplet z oblogo kapnega venca skupne  r.š. cca. 1,5m, s transportom ruševin z objekta, transportom v stalno deponijo vključno s plačilom vseh komunalnih pristojbin in taks (pooblaščenim zbiralcem gradbenih odpadkov s strani Agencije RS za okolje), deponijo pridobi izvajalec.</t>
  </si>
  <si>
    <t>2.2.1.1.1.83</t>
  </si>
  <si>
    <t>Demontaža vertikalnih strešnih odtokov, s transportom ruševin z objekta, transportom v stalno deponijo vključno s plačilom vseh komunalnih pristojbin in taks (pooblaščenim zbiralcem gradbenih odpadkov s strani Agencije RS za okolje), deponijo pridobi izvajalec.</t>
  </si>
  <si>
    <t>2.2.1.1.1.84</t>
  </si>
  <si>
    <t>Demontaža pločevinastih oblog: dimnikov, zidne obrobe itd., s transportom ruševin z objekta, transportom v stalno deponijo vključno s plačilom vseh komunalnih pristojbin in taks (pooblaščenim zbiralcem gradbenih odpadkov s strani Agencije RS za okolje), deponijo pridobi izvajalec.</t>
  </si>
  <si>
    <t>2.2.1.1.1.85</t>
  </si>
  <si>
    <t>Demontaža lesene strešne konstrukcije ostrešja, s transportom ruševin z objekta, transportom v stalno deponijo vključno s plačilom vseh komunalnih pristojbin in taks (pooblaščenim zbiralcem gradbenih odpadkov s strani Agencije RS za okolje), deponijo pridobi izvajalec.</t>
  </si>
  <si>
    <t>2.2.1.1.1.86</t>
  </si>
  <si>
    <t>Rušenje AB nadstreška nad vhodom (sever) tlorisnih dim. 2,70 x 1,10m komplet s pločevinasto kritino, rušenje se izvaja z strojnim odrezom komplet s transportom ruševin z objekta, transportom v stalno deponijo vključno s plačilom vseh komunalnih pristojbin in taks (pooblaščenim zbiralcem gradbenih odpadkov s strani Agencije RS za okolje), deponijo pridobi izvajalec.</t>
  </si>
  <si>
    <t>2.2.1.1.1.87</t>
  </si>
  <si>
    <t>Rušenje AB nadstreška nad vhodom (jug)  s transportom ruševin z objekta , transportom v stalno deponijo vključno s plačilom vseh komunalnih pristojbin in taks (pooblaščenim zbiralcem gradbenih odpadkov s strani Agencije RS za okolje), deponijo pridobi izvajalec. Rušenje plošče delno z strojnim odrezom, rušenje AB stebrov stopnic in temeljev (cca.25m3).</t>
  </si>
  <si>
    <t>2.2.1.1.1.88</t>
  </si>
  <si>
    <t xml:space="preserve">Odstanitev kamnite obloge fasadnega podstavka deb. 12cm; </t>
  </si>
  <si>
    <t>2.2.1.1.1.89</t>
  </si>
  <si>
    <t xml:space="preserve"> -s transportom ruševin z objekta ter transportom v stalno deponijo po izbiri investitorja v oddaljenosti do 10 km (kamen ostane v lasti investitorja), vključno s plačilom vseh komunalnih pristojbin.
Opomba: Odstanitev kamnite obloge fasadnega podstavka deb. 12cm; </t>
  </si>
  <si>
    <t>2.2.1.1.1.90</t>
  </si>
  <si>
    <t xml:space="preserve"> - pazljiva demontaža (za ponovno montažo) s transportom z objekta  ruševin v začasno deponijo.
Opomba: Odstanitev kamnite obloge fasadnega podstavka deb. 12cm; </t>
  </si>
  <si>
    <t>2.2.1.1.1.91</t>
  </si>
  <si>
    <t>Odstanitev kamnite obloge fasadnega podstavka, s transportom ruševin z objekta, transportom v stalno deponijo po izbiri investitorja v oddaljenosti do 10 km (kamen ostane v lasti investitorja), vključno s plačilom vseh komunalnih pristojbin in taks (pooblaščenim zbiralcem gradbenih odpadkov s strani Agencije RS za okolje), deponijo pridobi izvajalec.</t>
  </si>
  <si>
    <t>2.2.1.1.1.92</t>
  </si>
  <si>
    <t xml:space="preserve">Odstranitev in demontaža vhodnih vrat, vel. 2 - 4 m2 - vratna krila, podboj, komplet z iznosom in transportom v stalno deponijo vključno s plačilom vseh komunalnih pristojbin in taks (pooblaščenim zbiralcem gradbenih odpadkov s strani Agencije RS za okolje), deponijo pridobi izvajalec. </t>
  </si>
  <si>
    <t>2.2.1.1.1.93</t>
  </si>
  <si>
    <t xml:space="preserve">Odstranitev in demontaža jeklenih vrat v zaklonišče, vel. do 2 m2 - vratno krilo, podboj, komplet z iznosom in transportom v stalno deponijo vključno s plačilom vseh komunalnih pristojbin in taks (pooblaščenim zbiralcem gradbenih odpadkov s strani Agencije RS za okolje), deponijo pridobi izvajalec. </t>
  </si>
  <si>
    <t>2.2.1.1.2</t>
  </si>
  <si>
    <t>2.2.1.1.2.1</t>
  </si>
  <si>
    <t>2.2.1.1.2.2</t>
  </si>
  <si>
    <t>2.2.1.1.2.3</t>
  </si>
  <si>
    <t>2.2.1.1.2.4</t>
  </si>
  <si>
    <t>-v cenah mora biti upoštevan odvoz viška izkopa na pooblaščeno deponijo z vsemi  pripadajočimi stroški</t>
  </si>
  <si>
    <t>2.2.1.1.2.5</t>
  </si>
  <si>
    <t>-izvajalec mora priložiti dokazila o deponiranju izkopa od pooblaščene deponije.</t>
  </si>
  <si>
    <t>2.2.1.1.2.6</t>
  </si>
  <si>
    <t>2.2.1.1.2.7</t>
  </si>
  <si>
    <t>2.2.1.1.2.8</t>
  </si>
  <si>
    <t>Gradbena zakoličba vseh prizidkov, izdelava profilov in prenos dimenzij objekta na profile.</t>
  </si>
  <si>
    <t>2.2.1.1.2.9</t>
  </si>
  <si>
    <t xml:space="preserve">Široki kombinirani izkop zemlje v kleti in pritličju (poglobitev za izvedbo novega nasutja in tlakov), komplet s transportom iz objekta ter nakladanje in transport v stalno deponijo vključno s plačilom vseh komunalnih pristojbin in taks (pooblaščenim zbiralcem gradbenih odpadkov s strani Agencije RS za okolje), deponijo pridobi izvajalec. </t>
  </si>
  <si>
    <t>2.2.1.1.2.10</t>
  </si>
  <si>
    <t xml:space="preserve">-izkop v zemljini III.-IV. ktg,
Opomba: Široki kombinirani izkop zemlje v kleti in pritličju (poglobitev za izvedbo novega nasutja in tlakov), komplet s transportom iz objekta ter nakladanje in transport v stalno deponijo vključno s plačilom vseh komunalnih pristojbin in taks (pooblaščenim zbiralcem gradbenih odpadkov s strani Agencije RS za okolje), deponijo pridobi izvajalec. </t>
  </si>
  <si>
    <t>2.2.1.1.2.11</t>
  </si>
  <si>
    <t xml:space="preserve">-izkop v zemljini V. ktg.
Opomba: Široki kombinirani izkop zemlje v kleti in pritličju (poglobitev za izvedbo novega nasutja in tlakov), komplet s transportom iz objekta ter nakladanje in transport v stalno deponijo vključno s plačilom vseh komunalnih pristojbin in taks (pooblaščenim zbiralcem gradbenih odpadkov s strani Agencije RS za okolje), deponijo pridobi izvajalec. </t>
  </si>
  <si>
    <t>2.2.1.1.2.12</t>
  </si>
  <si>
    <t>Kombinira izkop jarkov v obstoječi kleti in pritličju (za izvedbo novih temeljev, ojačitev obstoječih temeljev, za izdelavo kanalizacije), komplet z deponiranjem na začasni deponiji.</t>
  </si>
  <si>
    <t>2.2.1.1.2.13</t>
  </si>
  <si>
    <t>-izkop v zemljini III.-IV. ktg,
Opomba: Kombinira izkop jarkov v obstoječi kleti in pritličju (za izvedbo novih temeljev, ojačitev obstoječih temeljev, za izdelavo kanalizacije), komplet z deponiranjem na začasni deponiji.</t>
  </si>
  <si>
    <t>2.2.1.1.2.14</t>
  </si>
  <si>
    <t>-izkop v zemljini V. ktg.
Opomba: Kombinira izkop jarkov v obstoječi kleti in pritličju (za izvedbo novih temeljev, ojačitev obstoječih temeljev, za izdelavo kanalizacije), komplet z deponiranjem na začasni deponiji.</t>
  </si>
  <si>
    <t>2.2.1.1.2.15</t>
  </si>
  <si>
    <t>Široki zkop zemljine ob objektu, za potrebe izdelave novih prizidkov (dvigalo, stopnišče, hladilni agregat, servisnio jašek,rampa…) s transportom v začasno deponijo do 250m.</t>
  </si>
  <si>
    <t>2.2.1.1.2.16</t>
  </si>
  <si>
    <t>-izkop v zemljini III.-IV. ktg,
Opomba: Široki zkop zemljine ob objektu, za potrebe izdelave novih prizidkov (dvigalo, stopnišče, hladilni agregat, servisnio jašek,rampa…) s transportom v začasno deponijo do 250m.</t>
  </si>
  <si>
    <t>2.2.1.1.2.17</t>
  </si>
  <si>
    <t>-izkop v zemljini V. ktg.
Opomba: Široki zkop zemljine ob objektu, za potrebe izdelave novih prizidkov (dvigalo, stopnišče, hladilni agregat, servisnio jašek,rampa…) s transportom v začasno deponijo do 250m.</t>
  </si>
  <si>
    <t>2.2.1.1.2.18</t>
  </si>
  <si>
    <t xml:space="preserve">Izkop jarka v  zemljini III.-IV. z ktg ob objektu, za potrebe izdelave novih pasovnih temeljev, dobetoniranje obstoječih, izdelavo izolacije obstoječih sten ipd. z odmetom na rob izkopa. </t>
  </si>
  <si>
    <t>2.2.1.1.2.19</t>
  </si>
  <si>
    <t xml:space="preserve">-izkop v zemljini III.-IV. ktg,
Opomba: Izkop jarka v  zemljini III.-IV. z ktg ob objektu, za potrebe izdelave novih pasovnih temeljev, dobetoniranje obstoječih, izdelavo izolacije obstoječih sten ipd. z odmetom na rob izkopa. </t>
  </si>
  <si>
    <t>2.2.1.1.2.20</t>
  </si>
  <si>
    <t xml:space="preserve">-izkop v zemljini V. ktg.
Opomba: Izkop jarka v  zemljini III.-IV. z ktg ob objektu, za potrebe izdelave novih pasovnih temeljev, dobetoniranje obstoječih, izdelavo izolacije obstoječih sten ipd. z odmetom na rob izkopa. </t>
  </si>
  <si>
    <t>2.2.1.1.2.21</t>
  </si>
  <si>
    <t>2.2.1.1.2.22</t>
  </si>
  <si>
    <t>Dobava in vgrajevanje tamponskega nasipa- nasip pod tlaki (klet, pritličje-nepodkleteni del) v obstoječem objektu, komplet s planirajem s točnostjo do ± 1cm in utrjevanjem do potrebne zbitosti in vsemi transporti v objekt.</t>
  </si>
  <si>
    <t>2.2.1.1.2.23</t>
  </si>
  <si>
    <t>Dobava in vgrajevanje tamponskega nasipa- nasip pod tlaki-novi prizidki (rampa, terasa, stopnišče, jašek hladilni agregat), komplet s planirajem s točnostjo do ± 1cm in utrjevanjem do potrebne zbitosti.</t>
  </si>
  <si>
    <t>2.2.1.1.2.24</t>
  </si>
  <si>
    <t>Zasip za temelji (novimi in dobetoniranimi) v kleti in pritličju obstoječega objekta z deponiranim izkopanim materialom od izkopa z dovozom iz gradbiščne deponije, zasip v slojih s potrebnim utrjevanjem; potrebno je preprečiti posedke.</t>
  </si>
  <si>
    <t>2.2.1.1.2.25</t>
  </si>
  <si>
    <t>Zasip za temelji, zidovi in nasip pod terasami (ob objektu in novi prizidki) z deponiranim izkopanim materialom od izkopa z dovozom iz gradbiščne deponije, zasip v slojih s potrebnim utrjevanjem; potrebno je preprečiti posedke.</t>
  </si>
  <si>
    <t>2.2.1.1.2.26</t>
  </si>
  <si>
    <t xml:space="preserve">Nakladanje na kamion in odvoz odvečnega izkopanega materiala na stalno deponijo po izbiri izvajalca komplet z razgrinjanjem, planiranjem vključno s plačilom vseh komunalnih pristojbin in taks (pooblaščenim zbiralcem gradbenih odpadkov s strani Agencije RS za okolje), deponijo pridobi izvajalec. </t>
  </si>
  <si>
    <t>2.2.1.1.3</t>
  </si>
  <si>
    <t>2.2.1.1.3.1</t>
  </si>
  <si>
    <t>2.2.1.1.3.2</t>
  </si>
  <si>
    <t>2.2.1.1.3.3</t>
  </si>
  <si>
    <t>2.2.1.1.3.4</t>
  </si>
  <si>
    <t>2.2.1.1.3.5</t>
  </si>
  <si>
    <t>Dobava in vgrajevanje podložnega betona  C 12/15 v debelini 10 cm pod temelji:</t>
  </si>
  <si>
    <t>2.2.1.1.3.6</t>
  </si>
  <si>
    <t>v obstoječem objektu (klet, pritličje),
Opomba: Dobava in vgrajevanje podložnega betona  C 12/15 v debelini 10 cm pod temelji:</t>
  </si>
  <si>
    <t>2.2.1.1.3.7</t>
  </si>
  <si>
    <t>novi prizidki.
Opomba: Dobava in vgrajevanje podložnega betona  C 12/15 v debelini 10 cm pod temelji:</t>
  </si>
  <si>
    <t>2.2.1.1.3.8</t>
  </si>
  <si>
    <t>2.2.1.1.3.9</t>
  </si>
  <si>
    <t>v obstoječem objektu (klet, pritličje),
Opomba: Dobava in vgrajevanje podložnega betona C 12/15 v debelini 10 cm pod tlaki, komplet z zalikanjem svežega betona (priprava za polaganje hidroizolacije):</t>
  </si>
  <si>
    <t>2.2.1.1.3.10</t>
  </si>
  <si>
    <t>novi prizidki.
Opomba: Dobava in vgrajevanje podložnega betona C 12/15 v debelini 10 cm pod tlaki, komplet z zalikanjem svežega betona (priprava za polaganje hidroizolacije):</t>
  </si>
  <si>
    <t>2.2.1.1.3.11</t>
  </si>
  <si>
    <t>Dobava in vgrajevanje betona C 25/30, XC2 (konstrukcija spada skladno s SIST EN 13670 v 2. izvedbeni razred)-zapolnitev eventuelnih kavern (ob izkopu V.ktg).</t>
  </si>
  <si>
    <t>2.2.1.1.3.12</t>
  </si>
  <si>
    <t>Dobava in vgrajevanje betona C 25/30, XC2, (konstrukcija spada skladno s SIST EN 13670 v 2. izvedbeni razred) v nove pasovne AB temelje v obstoječem objektu (klet, pritličje) prereza:</t>
  </si>
  <si>
    <t>2.2.1.1.3.13</t>
  </si>
  <si>
    <t>- 0,20- 0,30 m3/m2,
Opomba: Dobava in vgrajevanje betona C 25/30, XC2, (konstrukcija spada skladno s SIST EN 13670 v 2. izvedbeni razred) v nove pasovne AB temelje v obstoječem objektu (klet, pritličje) prereza:</t>
  </si>
  <si>
    <t>2.2.1.1.3.14</t>
  </si>
  <si>
    <t>- nad 0,30 m3/m2.
Opomba: Dobava in vgrajevanje betona C 25/30, XC2, (konstrukcija spada skladno s SIST EN 13670 v 2. izvedbeni razred) v nove pasovne AB temelje v obstoječem objektu (klet, pritličje) prereza:</t>
  </si>
  <si>
    <t>2.2.1.1.3.15</t>
  </si>
  <si>
    <t>Dobava in vgrajevanje betona C 25/30, XC2 (konstrukcija spada skladno s SIST EN 13670 v 2. izvedbeni razred) v nove pasovne, stopničaste in točkovne AB temelje (prizidki ob objektu), beton prereza:</t>
  </si>
  <si>
    <t>2.2.1.1.3.16</t>
  </si>
  <si>
    <t>- 0,20- 0,30 m3/m2,
Opomba: Dobava in vgrajevanje betona C 25/30, XC2 (konstrukcija spada skladno s SIST EN 13670 v 2. izvedbeni razred) v nove pasovne, stopničaste in točkovne AB temelje (prizidki ob objektu), beton prereza:</t>
  </si>
  <si>
    <t>2.2.1.1.3.17</t>
  </si>
  <si>
    <t>- nad 0,30 m3/m2.
Opomba: Dobava in vgrajevanje betona C 25/30, XC2 (konstrukcija spada skladno s SIST EN 13670 v 2. izvedbeni razred) v nove pasovne, stopničaste in točkovne AB temelje (prizidki ob objektu), beton prereza:</t>
  </si>
  <si>
    <t>2.2.1.1.3.18</t>
  </si>
  <si>
    <t>Dobava in vgrajevanje betona C 25/30, XC2 (konstrukcija spada skladno s SIST EN 13670 v 2. izvedbeni razred) -dobetoniranje obstoječih  AB temeljev  v obstoječem objektu (klet, pritličje) prereza:</t>
  </si>
  <si>
    <t>2.2.1.1.3.19</t>
  </si>
  <si>
    <t>- 0,20- 0,30 m3/m2, ( v objektu-klet, pritličje)
Opomba: Dobava in vgrajevanje betona C 25/30, XC2 (konstrukcija spada skladno s SIST EN 13670 v 2. izvedbeni razred) -dobetoniranje obstoječih  AB temeljev  v obstoječem objektu (klet, pritličje) prereza:</t>
  </si>
  <si>
    <t>2.2.1.1.3.20</t>
  </si>
  <si>
    <t>- 0,20- 0,30 m3/m2, ( ob objektu-zunanji obod)
Opomba: Dobava in vgrajevanje betona C 25/30, XC2 (konstrukcija spada skladno s SIST EN 13670 v 2. izvedbeni razred) -dobetoniranje obstoječih  AB temeljev  v obstoječem objektu (klet, pritličje) prereza:</t>
  </si>
  <si>
    <t>2.2.1.1.3.21</t>
  </si>
  <si>
    <t>Dobava in vgrajevanje betona C 25/30, XC2 (konstrukcija spada skladno s SIST EN 13670 v 2. izvedbeni razred)   v AB talno, temeljno ploščo:</t>
  </si>
  <si>
    <t>2.2.1.1.3.22</t>
  </si>
  <si>
    <t>- prereza 0,20- 0,30 m3/m2 (hladilni agregat, kineta),
Opomba: Dobava in vgrajevanje betona C 25/30, XC2 (konstrukcija spada skladno s SIST EN 13670 v 2. izvedbeni razred)   v AB talno, temeljno ploščo:</t>
  </si>
  <si>
    <t>2.2.1.1.3.23</t>
  </si>
  <si>
    <t>- prereza nad 0,30 m3/m2 (stopnišče, dvigalo).
Opomba: Dobava in vgrajevanje betona C 25/30, XC2 (konstrukcija spada skladno s SIST EN 13670 v 2. izvedbeni razred)   v AB talno, temeljno ploščo:</t>
  </si>
  <si>
    <t>2.2.1.1.3.24</t>
  </si>
  <si>
    <t>Dobava in vgrajevanje betona C 25/30, XC2, PV-II z dodatkom za vodotesnost (konstrukcija spada skladno s SIST EN 13670 v 2. izvedbeni razred):</t>
  </si>
  <si>
    <t>2.2.1.1.3.25</t>
  </si>
  <si>
    <t>- prereza 0,20- 0,30 m3/m2 (kineta).
Opomba: Dobava in vgrajevanje betona C 25/30, XC2, PV-II z dodatkom za vodotesnost (konstrukcija spada skladno s SIST EN 13670 v 2. izvedbeni razred):</t>
  </si>
  <si>
    <t>2.2.1.1.3.26</t>
  </si>
  <si>
    <t>Dobava in vgrajevanje betona C 25/30 , XC2, PV-II z dodatkom za ekspanzijo (konstrukcija spada skladno s SIST EN 13670 v 2. izvedbeni razred).</t>
  </si>
  <si>
    <t>2.2.1.1.3.27</t>
  </si>
  <si>
    <t>Dobava in vgrajevanje betona C 25/30, XC1  v AB ploščo prereza 0,08-0,12m3/m2 (konstrukcija spada skladno s SIST EN 13670 v 2. izvedbeni razred).(plošče nad stropniki)</t>
  </si>
  <si>
    <t>2.2.1.1.3.28</t>
  </si>
  <si>
    <t>Dobava in vgrajevanje betona C 25/30, XC1  v AB ploščo nad vhodom, stopnišči in dvigalnimi jaški, prereza 0,12-0,20m3/m2  (konstrukcija spada skladno s SIST EN 13670 v 2. izvedbeni razred).</t>
  </si>
  <si>
    <t>2.2.1.1.3.29</t>
  </si>
  <si>
    <t xml:space="preserve">Dobava in vgrajevanje betona C 25/30, XC2 (konstrukcija spada skladno s SIST EN 13670 v 2. izvedbeni razred) v AB ploščo v naklonu (terase, rampe) </t>
  </si>
  <si>
    <t>2.2.1.1.3.30</t>
  </si>
  <si>
    <t xml:space="preserve">- 0,08 - 0,12 m3/m2,
Opomba: Dobava in vgrajevanje betona C 25/30, XC2 (konstrukcija spada skladno s SIST EN 13670 v 2. izvedbeni razred) v AB ploščo v naklonu (terase, rampe) </t>
  </si>
  <si>
    <t>2.2.1.1.3.31</t>
  </si>
  <si>
    <t xml:space="preserve">- 0,12- 0,20 m3/m2.
Opomba: Dobava in vgrajevanje betona C 25/30, XC2 (konstrukcija spada skladno s SIST EN 13670 v 2. izvedbeni razred) v AB ploščo v naklonu (terase, rampe) </t>
  </si>
  <si>
    <t>2.2.1.1.3.32</t>
  </si>
  <si>
    <t>Dobava in vgrajevanje betona C 25/30, XC1 (konstrukcija spada skladno s SIST EN 13670 v 2. izvedbeni razred)  v AB stene-ojačitve v objektu:</t>
  </si>
  <si>
    <t>2.2.1.1.3.33</t>
  </si>
  <si>
    <t>- prereza do 0,12-0,20 m3/m2.
Opomba: Dobava in vgrajevanje betona C 25/30, XC1 (konstrukcija spada skladno s SIST EN 13670 v 2. izvedbeni razred)  v AB stene-ojačitve v objektu:</t>
  </si>
  <si>
    <t>2.2.1.1.3.34</t>
  </si>
  <si>
    <t>Dobava in vgrajevanje betona C 25/30, XC2 (konstrukcija spada skladno s SIST EN 13670 v 2. izvedbeni razred)  v AB stene (prizidki- tovorni dvigalni jašek, rampe, servisni jašek, jašek za hladilni agregat itd.):</t>
  </si>
  <si>
    <t>2.2.1.1.3.35</t>
  </si>
  <si>
    <t>- prereza do 0,12-0,20 m3/m2 
Opomba: Dobava in vgrajevanje betona C 25/30, XC2 (konstrukcija spada skladno s SIST EN 13670 v 2. izvedbeni razred)  v AB stene (prizidki- tovorni dvigalni jašek, rampe, servisni jašek, jašek za hladilni agregat itd.):</t>
  </si>
  <si>
    <t>2.2.1.1.3.36</t>
  </si>
  <si>
    <t>Doplačilo za metličenje betonske površine rampe.</t>
  </si>
  <si>
    <t>2.2.1.1.3.37</t>
  </si>
  <si>
    <t>2.2.1.1.3.38</t>
  </si>
  <si>
    <t>- prereza do 0,04 m3/m1,
Opomba: Dobava in vgrajevanje betona C 25/30, XC1 (konstrukcija spada skladno s SIST EN 13670 v 2. izvedbeni razred) v AB vertikalne protipotresne vezi in stebre višine do 5,0 m:</t>
  </si>
  <si>
    <t>2.2.1.1.3.39</t>
  </si>
  <si>
    <t>- prereza  0,04-0,08 m3/m1.
Opomba: Dobava in vgrajevanje betona C 25/30, XC1 (konstrukcija spada skladno s SIST EN 13670 v 2. izvedbeni razred) v AB vertikalne protipotresne vezi in stebre višine do 5,0 m:</t>
  </si>
  <si>
    <t>2.2.1.1.3.40</t>
  </si>
  <si>
    <t>- prereza  0,08-0,12 m3/m1.
Opomba: Dobava in vgrajevanje betona C 25/30, XC1 (konstrukcija spada skladno s SIST EN 13670 v 2. izvedbeni razred) v AB vertikalne protipotresne vezi in stebre višine do 5,0 m:</t>
  </si>
  <si>
    <t>2.2.1.1.3.41</t>
  </si>
  <si>
    <t>- prereza  0,12-0,20 m3/m1.
Opomba: Dobava in vgrajevanje betona C 25/30, XC1 (konstrukcija spada skladno s SIST EN 13670 v 2. izvedbeni razred) v AB vertikalne protipotresne vezi in stebre višine do 5,0 m:</t>
  </si>
  <si>
    <t>2.2.1.1.3.42</t>
  </si>
  <si>
    <t>2.2.1.1.3.43</t>
  </si>
  <si>
    <t>- prereza do 0,04 m3/m1,
Opomba: Dobava in vgrajevanje betona C 25/30, XC1 (konstrukcija spada skladno s SIST EN 13670 v 2. izvedbeni razred)  v AB preklade, horizontalne vezi in nosilce:</t>
  </si>
  <si>
    <t>2.2.1.1.3.44</t>
  </si>
  <si>
    <t>- prereza 0,04 - 0,08 m3/m1.
Opomba: Dobava in vgrajevanje betona C 25/30, XC1 (konstrukcija spada skladno s SIST EN 13670 v 2. izvedbeni razred)  v AB preklade, horizontalne vezi in nosilce:</t>
  </si>
  <si>
    <t>2.2.1.1.3.45</t>
  </si>
  <si>
    <t>Izdelava betonskih ležišč v opečnih stenah za jeklene nosilce (ojačitve nad novimi preboji) in obbetoniranje po montaži nosilcev, komplet s potrebnim opažem.</t>
  </si>
  <si>
    <t>2.2.1.1.3.46</t>
  </si>
  <si>
    <t>Dobava in vgrajevanje betona C 25/30, XC2, (konstrukcija spada skladno s SIST EN 13670 v 2. izvedbeni razred)  prereza 0,12 - 0,20 m3/m2, v zunanje enoramne stopnice.</t>
  </si>
  <si>
    <t>2.2.1.1.3.47</t>
  </si>
  <si>
    <t>Dobava in vgrajevanje betona C 25/30, XC1,(konstrukcija spada skladno s SIST EN 13670 v 2. izvedbeni razred) prereza 0,12 - 0,20 m3/m2, v notranje stopnice in podeste med etažami.</t>
  </si>
  <si>
    <t>2.2.1.1.3.48</t>
  </si>
  <si>
    <t xml:space="preserve">Dobava in vgraditev nabrekujočega traku širina 25cm-izvedba vodotesnega delovnega stika ( AB temelj-AB stena). Izvedba po navodilih proizvajalca. </t>
  </si>
  <si>
    <t>2.2.1.1.3.49</t>
  </si>
  <si>
    <t>Dobava, krivljenje, polaganje in vezanje armature po statičnem izračunu in armaturnih načrtih, armatura B500B:</t>
  </si>
  <si>
    <t>2.2.1.1.3.50</t>
  </si>
  <si>
    <t xml:space="preserve"> - rebrasta armatura do fi 12 mm,
Opomba: Dobava, krivljenje, polaganje in vezanje armature po statičnem izračunu in armaturnih načrtih, armatura B500B:</t>
  </si>
  <si>
    <t>2.2.1.1.3.51</t>
  </si>
  <si>
    <t xml:space="preserve"> - rebrasta armatura nad fi 12 mm,
Opomba: Dobava, krivljenje, polaganje in vezanje armature po statičnem izračunu in armaturnih načrtih, armatura B500B:</t>
  </si>
  <si>
    <t>2.2.1.1.3.52</t>
  </si>
  <si>
    <t xml:space="preserve"> - armaturne mreže.
Opomba: Dobava, krivljenje, polaganje in vezanje armature po statičnem izračunu in armaturnih načrtih, armatura B500B:</t>
  </si>
  <si>
    <t>2.2.1.1.4</t>
  </si>
  <si>
    <t>2.2.1.1.4.1</t>
  </si>
  <si>
    <t>2.2.1.1.4.2</t>
  </si>
  <si>
    <t>2.2.1.1.4.3</t>
  </si>
  <si>
    <t>2.2.1.1.4.4</t>
  </si>
  <si>
    <t>2.2.1.1.4.5</t>
  </si>
  <si>
    <t>2.2.1.1.4.6</t>
  </si>
  <si>
    <t>2.2.1.1.4.7</t>
  </si>
  <si>
    <t>2.2.1.1.4.8</t>
  </si>
  <si>
    <t xml:space="preserve">Izdelava horizontalne hidroizolacije-hidrofobne bariere s penetracijo obstoječega opečnega in betonskega zidu: vrtanje sond, trikratno penetriranje s silikonati do zasičenja, zapolnitev sond s hidrofobno sanacijsko maso. </t>
  </si>
  <si>
    <t>2.2.1.1.4.9</t>
  </si>
  <si>
    <t xml:space="preserve">-zid debeline 55 cm,
Opomba: Izdelava horizontalne hidroizolacije-hidrofobne bariere s penetracijo obstoječega opečnega in betonskega zidu: vrtanje sond, trikratno penetriranje s silikonati do zasičenja, zapolnitev sond s hidrofobno sanacijsko maso. </t>
  </si>
  <si>
    <t>2.2.1.1.4.10</t>
  </si>
  <si>
    <t xml:space="preserve">-zid debeline 64 cm.
Opomba: Izdelava horizontalne hidroizolacije-hidrofobne bariere s penetracijo obstoječega opečnega in betonskega zidu: vrtanje sond, trikratno penetriranje s silikonati do zasičenja, zapolnitev sond s hidrofobno sanacijsko maso. </t>
  </si>
  <si>
    <t>2.2.1.1.4.11</t>
  </si>
  <si>
    <t xml:space="preserve">Dobava in izdelava sanacijskih sušilnih ometov deb. 3cm:
-temeljni obrizg, 
-funkcionalni omet deb. do 3 cm,
-fini omet.
</t>
  </si>
  <si>
    <t>2.2.1.1.4.12</t>
  </si>
  <si>
    <t>Dobava, izdelava in montaža enostranske horizontalne jeklene vezi Ø24mm po obodu fasade (na višini nove AB tlačne plošče), komplet z dobavo in montažo vsega potrebnega materiala kompletno z armaturo. Vez se vgradi podometno:
- izsekavanjem utora (cca.5/10cm), 
-položitev jeklene vezi Ø24mm, ki se jo podaljšuje s tipskimi napenjalkami M24,
-sidranje vezi: zanke-sidra Ø6mm 1kos/m1 jeklene vezi (sidranje v obstoječi zid), na vogalih s sidrne jeklene plošče z vsemi pripadajočimi sidri,
-napenjanje vezi
-zainjektiranje lukenj  s cementno nabrekujočo injekcijsko maso
-antikorozijsko zaščito vseh jeklenih elementov z dvakratnim epoksidnim premazom, rabiciranje in zametavanje vezi (zaščitna debelina cementne malte min. 3cm).</t>
  </si>
  <si>
    <t>2.2.1.1.4.13</t>
  </si>
  <si>
    <t>Zamanjava dotrajanih lesenih stropnikov 12/18 in 20/25cm: demontaža, odvoz, dobava in montaža novih komplet z obdelavo ležišč in vsemi pripadajočimi deli.</t>
  </si>
  <si>
    <t>2.2.1.1.4.14</t>
  </si>
  <si>
    <t>Čiščenje in premaz stropnikov  (ki bodo ostali vgrajeni) s fungicidnimi premazi, ki les ščitijo pred lesnimi škodljivci in lesno gobo.</t>
  </si>
  <si>
    <t>2.2.1.1.4.15</t>
  </si>
  <si>
    <t>Sidranje nove AB plošče na lesene stropnike: v ceni upoštevati vrtanje stropnikov z vrhnje strani v globino 10 do 15cm  in zabijanje  moznikov rebrastega železa Ø10mm-16mm na razmikih v povprečju 25 cm, (mozniki upoštevani pri armaturi). Obračun po m1 stropnika.</t>
  </si>
  <si>
    <t>2.2.1.1.4.16</t>
  </si>
  <si>
    <t>Podlivanje ležišč novih plošč v obstoječih stenah; poldlivanje z betonom, da se zagotovi varno ležišče za nove AB plošče (dolbenje ležišč zajeto pri rušitvenih delih).</t>
  </si>
  <si>
    <t>2.2.1.1.4.17</t>
  </si>
  <si>
    <t>Vrtanje lukenj v obstoječe betonske temelje do globine 30 cm, razpršitev lukenj ter vgradnja sider v fino cementno malto (palice upoštevane pri armaturi).</t>
  </si>
  <si>
    <t>2.2.1.1.4.18</t>
  </si>
  <si>
    <t>Vrtanje lukenj skozi obstoječe temelje širine do 80cm, razpršitev lukenj ter vgradnja sider v fino cementno malto (palice upoštevane pri armaturi).</t>
  </si>
  <si>
    <t>2.2.1.1.4.19</t>
  </si>
  <si>
    <t>Vrtanje lukenj za sidranje tlačne plošče v obodne zidove,  razpršitev lukenj ter vgradnja sider v fino cementno malto (palice upoštevane pri armaturi).</t>
  </si>
  <si>
    <t>2.2.1.1.4.20</t>
  </si>
  <si>
    <t>Vrtanje lukenj skozi obstoječe stropne plošče deb. 8 cm (za povezavo armature novih sten med posameznimi etažami).</t>
  </si>
  <si>
    <t>2.2.1.1.4.21</t>
  </si>
  <si>
    <t>Vrtanje lukenj Ø 50mm skozi obstoječe stropne nosilce (višine do 60cm) vertikalno (za povezavo armature novih sten med posameznimi etažami), in zalivanje lukenj (po montaži armature) z betonom frakcije 0-8mm komplet z dobavo betona. Armatura upoštevana pri armaturi v betonski delih.</t>
  </si>
  <si>
    <t>2.2.1.1.4.22</t>
  </si>
  <si>
    <t>Vrtanje lukenj dolžine do 50cm horizontalno skozi obstoječe stropne nosilce za vstavitev armature Ø 14mm (povezava nove plošče med obstoječimi nosilci v zadnji etaži). Armatura upoštevana pri armaturi v betonski delih.</t>
  </si>
  <si>
    <t>2.2.1.1.4.23</t>
  </si>
  <si>
    <t>Vrtanje lukenj globine do globine 30 cm v obstoječe opečne ali betonske stene, razpršitev lukenj ter vgradnja sider v fino cementno malto (palice upoštevane pri armaturi v betonskih delih).</t>
  </si>
  <si>
    <t>2.2.1.1.4.24</t>
  </si>
  <si>
    <t xml:space="preserve">Vrtanje lukenj skozi obstoječe opečne ali betonske stene za sidranje armature (sidra zajeta pri armaturi), razpršitev lukenj ter vgradnja sider v fino cementno malto. </t>
  </si>
  <si>
    <t>2.2.1.1.4.25</t>
  </si>
  <si>
    <t>Vrtanje lukenj čelno v AB ploščo za sidranje armature (sidra zajeta pri armaturi), razpršitev lukenj ter vgradnja sider v fino cementno malto. (sidranje AB plošče vhod).</t>
  </si>
  <si>
    <t>2.2.1.1.4.26</t>
  </si>
  <si>
    <t>Injektiranje stikov (širine 20cm) z nabrekujočo injekcijsko maso; stiki med novimi vertikalnimi AB elementi in stropno konstrukcijo, komplet z vsemi pripadajočimi deli.</t>
  </si>
  <si>
    <t>2.2.1.1.4.27</t>
  </si>
  <si>
    <t>Injektiranje razpok v opečnih stenah z nabrekujočo cementno silikatno injekcijsko maso (dodatek za ekspandiranje mase po podatkih proizvajalca) spomočjo injekcijskih nastavkov , ki se vgradijo na razdalji cca. 30 cm po obojektranski zapori s hitrovezočo malto, razpoke širine  0,3-0,6mm, zid debelin 40-65cm.</t>
  </si>
  <si>
    <t>2.2.1.1.4.28</t>
  </si>
  <si>
    <t xml:space="preserve">Injektiranje razpok na betonskih elementih z nizkoviskozno epoksidno smolo. </t>
  </si>
  <si>
    <t>2.2.1.1.4.29</t>
  </si>
  <si>
    <t>2.2.1.1.4.30</t>
  </si>
  <si>
    <t>Površinska sanacija poškodovanih betonskih površin: odbijanje poškodovanega betona do čvrste podlage, čiščenje armature do kovinskega sijaja in protikorozijska zaščita , epoksidni vezni premaz, izvedba reprofilacije z enakovredno reparaturno malto. Debelina do 2,5 cm.</t>
  </si>
  <si>
    <t>2.2.1.1.4.31</t>
  </si>
  <si>
    <t xml:space="preserve">Ojačitev opečnih slopov z armiranim ometom debeline 5cm z vsemi pripadajčimi deli: 
-(odstranitev obstoječega ometa zajeta pri rušitvenih delih),
-čiščenje spojnic med opekami do globine 10-15mm,
-zainjektiranje razpok s cementno silikatno suspenzijo, 
-izdelava vrtin za sidra-v obstoječi zid in obodne konstrukcije (cca.6 kos/m2),
-čiščenje prahu, razprašitev vrtin, močenje zidu in cementni obrizg zidu,
- samo vgraditev sider v fino polimerno cementno malto do 6kos/m2,(dobava in izdelava sider zajeta pri armaturi)
-izvedba prvega sloja cementnega ometa (MM20) v deb. 20mm,
-(dobava in montaža armaturnih mrež, povezovanje s predhodno vgrajenimi stremeni-upoštevano pri armaturi)
-izvedba drugega sloja ometa (MM20) do celotne debeline ometa z enakovredno izravnavo.
Obračun po m2 armiranega ometa (razvita površina). Pri izvedbi armature armiranih ometov je potrebna predhodna uskladitev z potekom inštalacij. Inštalacije vgraditi v armirani omet med obstoječo steno in armaturo ometa, izvesti utore s prilagoditvijo armature.
</t>
  </si>
  <si>
    <t>2.2.1.1.4.32</t>
  </si>
  <si>
    <t>Ojačitev opečnih sten z obojestranskim armiranim ometom debeline 8cm z vsemi pripadajčimi deli:
-odstranitev obstoječega ometa zajeta pri rušitvenih delih,
-čiščenje spojnic med opekami do globine 10-15mm,
-zainjektiranje razpok s cementno silikatno suspenzijo, 
-izdelava vrtin za sidra-stremena skozi zid in sidra v obodne konstrukcije (cca. 6kos/m2)
-čiščenje prahu, razpršitev vrtin, močenje zidu in cementni obrizg zidu,
-samo vgraditev sider v fino cementno malto,(dobava in izdelava sider zajeta pri armaturi)
-izvedba prvega sloja cementnega ometa (MM20) v deb. 30mm,
-(dobava in montaža armaturnih mrež, povezovanje s predhodno vgrajenimi stremeni-upštevano pri armaturi)
-izvedba drugega sloja ometa (MM20) do celotne debeline zidu z enakovredno izravnavo.
Obračun ometa po m2 zidu- omet 2x (obojestransko z medsebojno povezavo). 
Pri izvedbi armature armiranih ometov je potrebna uskladitev z potekom inštalacij.Inštalacije vgraditi v armirani omet med obstoječo steno in armaturo ometa, izvesti utore s prilagoditvijo armature.</t>
  </si>
  <si>
    <t>2.2.1.1.4.33</t>
  </si>
  <si>
    <t>2.2.1.1.5</t>
  </si>
  <si>
    <t>2.2.1.1.5.1</t>
  </si>
  <si>
    <t>2.2.1.1.5.2</t>
  </si>
  <si>
    <t>- v ceni zid. del so zajeti vsi lahki premični odri viš. do 2 m in višine 4-5m, za zidanje in ometavanje, čiščenje prostorov med in po končanih delih.</t>
  </si>
  <si>
    <t>2.2.1.1.5.3</t>
  </si>
  <si>
    <t>2.2.1.1.5.4</t>
  </si>
  <si>
    <t>Dobava in izdelava izolacijskega nanosa na stikih AB temelji in vertikalni AB konstrukcijski elementi (stene, stebri, vezi) za preprečitev kapilarnega dviga vode, premaz se izvede v dveh slojih, z vsemi pripravljalnimi deli.</t>
  </si>
  <si>
    <t>2.2.1.1.5.5</t>
  </si>
  <si>
    <t>2.2.1.1.5.6</t>
  </si>
  <si>
    <t>Dobava in izdelava vertikalne hidroizolacije na obstoječe zidove; 1x hladni bitumenski premaz in 1x plastomer bitumenski varilni trak z nosilcem steklenega voala z ustreznimi preklopi (kot na primer: IZOTEKT V4 ali enakovredno), s predhodnim čiščenjem obstoječe podlage in potrebno izravnavo s cementnim ometom. Varilni trak polno varjen na podlago.</t>
  </si>
  <si>
    <t>2.2.1.1.5.7</t>
  </si>
  <si>
    <t>Dobava in izdelava vertikalne hidroizolacije na nove zidove; 1x hladni bitumenski premaz in 1x plastomer bitumenski varilni trak z nosilcem steklenga voala z ustreznimi preklopi (kot na primer: IZOTEKT V4 ali enakovredno), s predhodnim čiščenjem podlage in  eventuelno potrebno izravnavo stikov s cementnim malto. Varilni trak polno varjen na podlago.</t>
  </si>
  <si>
    <t>2.2.1.1.5.8</t>
  </si>
  <si>
    <t>Dobava in montaža zaščite vertikalne izolacije  z izolacijo deb. 5 cm (kot na primer: Styrodur ali enakovredno).</t>
  </si>
  <si>
    <t>2.2.1.1.5.9</t>
  </si>
  <si>
    <t>Dobava in montaža zaščite vertikalne hidroizolacije  z izolacijo deb. 20 cm (kot na primer: Styrodur ali enakovredno).</t>
  </si>
  <si>
    <t>2.2.1.1.5.10</t>
  </si>
  <si>
    <t>Dobava in montaža vertikalne toplotne izolacije deb. 20 cm (npr. Styrodur ali enakovredno)+ mrežica in lepilo (na steni hladilnega agregata proti stopnišču)</t>
  </si>
  <si>
    <t>2.2.1.1.5.11</t>
  </si>
  <si>
    <t>Dobava in montaža toplotne izolacije v opaž (dilatacija) med obstoječi in novi AB zid, izolacija (npr. stiropor ali enakovredno):</t>
  </si>
  <si>
    <t>2.2.1.1.5.12</t>
  </si>
  <si>
    <t>-deb. 10 cm
Opomba: Dobava in montaža toplotne izolacije v opaž (dilatacija) med obstoječi in novi AB zid, izolacija (npr. stiropor ali enakovredno):</t>
  </si>
  <si>
    <t>2.2.1.1.5.13</t>
  </si>
  <si>
    <t>-deb. 4 cm
Opomba: Dobava in montaža toplotne izolacije v opaž (dilatacija) med obstoječi in novi AB zid, izolacija (npr. stiropor ali enakovredno):</t>
  </si>
  <si>
    <t>2.2.1.1.5.14</t>
  </si>
  <si>
    <t>2.2.1.1.5.15</t>
  </si>
  <si>
    <t>Dobava in montaža tipskega dilatacijskega pohodnega profila v tlaku komplet z vsem pripadajočim materialom, pritrdilnim materialom, pripravo podlage po navodilih proizvajalca; širina dilatacije 50mm.</t>
  </si>
  <si>
    <t>2.2.1.1.5.16</t>
  </si>
  <si>
    <t>Dobava in montaža Alu dilatacijskega stenskega in stropnega profila, širina dilatacije 35-60mm, vidna širina profila 100mm; komplet z vsem pripadajočim materialom in pripravo podlage po navodilih proizvajalca.</t>
  </si>
  <si>
    <t>2.2.1.1.5.17</t>
  </si>
  <si>
    <t xml:space="preserve">Dobava in zidanje dimnika - samo plašč npr.: schiedel Quadro ali enakovredno zunanjih dimenzij 36/36 cm, komplet z zaključnim elementom nad streho (dobava in montaža tuljave je zajeta pri strojnih delih). </t>
  </si>
  <si>
    <t>2.2.1.1.5.18</t>
  </si>
  <si>
    <t>Dobava in zidanje zidu z zidaki iz opečnega modularnega bloka, deb. 19 cm v grobi podaljšani malti 1:3:9.</t>
  </si>
  <si>
    <t>2.2.1.1.5.19</t>
  </si>
  <si>
    <t>Dobava in zidanje predelnih zidov s porobetonskimi zidnimi bloki debeline 15 cm s tankoslojno lepilno malto. Stik-dilatacija strop stena se  zapolni s poliuretansko peno. Prvo vrsto polagati v podaljšano malto 1:2:8.</t>
  </si>
  <si>
    <t>2.2.1.1.5.20</t>
  </si>
  <si>
    <t>2.2.1.1.5.21</t>
  </si>
  <si>
    <t>Dobava in zazidava obstoječih odprtin z zidaki iz porobetonskega bloka, komplet z lepilno malto (zazidava oken v telovadnici-južna fasada).</t>
  </si>
  <si>
    <t>2.2.1.1.5.22</t>
  </si>
  <si>
    <t>Dobava in obzidava obstoječih sten-izravnava (parapeti) s porobetonskimi bloki debeline 5 ali 7,5cm komplet z vsemi potrebnimi rezanji in lepilno malto.</t>
  </si>
  <si>
    <t>2.2.1.1.5.23</t>
  </si>
  <si>
    <t>Dobava in izdelava grobega in finega ometa notranjih sten z grobo podaljšano malto 1 : 3 : 9 in fino apneno malto 1 : 3 ter predhodnim cementnim obrizgom.(omet novih in obstoječih sten)</t>
  </si>
  <si>
    <t>2.2.1.1.5.24</t>
  </si>
  <si>
    <t>Dobava in izdelava samo finega notranjega ometa komplet s predhodno impregnacijo (fini omet na stenah z armiranim ometom).</t>
  </si>
  <si>
    <t>2.2.1.1.5.25</t>
  </si>
  <si>
    <t>Rabiciranje z rabitz mrežo stik beton - opeka.</t>
  </si>
  <si>
    <t>2.2.1.1.5.26</t>
  </si>
  <si>
    <t>2.2.1.1.5.27</t>
  </si>
  <si>
    <t>Dobava in izdelava dodatnega nanosa ometa fasade- grobi omet debeline 2cm</t>
  </si>
  <si>
    <t>2.2.1.1.5.28</t>
  </si>
  <si>
    <t>Priprava špalet za RAL montažo oken in montažo polic: odbijanje opečnih robov, izravnava z ometov ali po potrebi z dodatnimi obzidavami.</t>
  </si>
  <si>
    <t>2.2.1.1.5.29</t>
  </si>
  <si>
    <t>Vgraditev raznih jeklenih sidrnih plošč v beton  komplet z niveliranjem.</t>
  </si>
  <si>
    <t>2.2.1.1.5.30</t>
  </si>
  <si>
    <t>2.2.1.1.5.31</t>
  </si>
  <si>
    <t>Obbetoniranje vodovodnih in odtočnih cevi v tlaku z betonom C 20/25.</t>
  </si>
  <si>
    <t>2.2.1.1.5.32</t>
  </si>
  <si>
    <t>2.2.1.1.5.33</t>
  </si>
  <si>
    <t>2.2.1.1.5.34</t>
  </si>
  <si>
    <t>2.2.1.1.5.35</t>
  </si>
  <si>
    <t>2.2.1.1.5.36</t>
  </si>
  <si>
    <t>- Ø 10 cm,
Opomba: Kronsko vrtanje lukenj skozi AB konstrukcije debeline 20-32cm, luknje dimenzij:</t>
  </si>
  <si>
    <t>2.2.1.1.5.37</t>
  </si>
  <si>
    <t>- Ø 20 cm,
Opomba: Kronsko vrtanje lukenj skozi AB konstrukcije debeline 20-32cm, luknje dimenzij:</t>
  </si>
  <si>
    <t>2.2.1.1.5.38</t>
  </si>
  <si>
    <t>2.2.1.1.5.39</t>
  </si>
  <si>
    <t>2.2.1.1.5.40</t>
  </si>
  <si>
    <t>2.2.1.1.6</t>
  </si>
  <si>
    <t>2.2.1.1.6.1</t>
  </si>
  <si>
    <t>2.2.1.1.6.2</t>
  </si>
  <si>
    <t>2.2.1.1.6.3</t>
  </si>
  <si>
    <t>- v ceni tesarskih del so zajeti vsi lahki premični odri viš. do 2 m in višine 4-5m,</t>
  </si>
  <si>
    <t>2.2.1.1.6.4</t>
  </si>
  <si>
    <t>2.2.1.1.6.5</t>
  </si>
  <si>
    <t>Dobava in izdelava dvostranskega opaža pasovnih temeljev.</t>
  </si>
  <si>
    <t>2.2.1.1.6.6</t>
  </si>
  <si>
    <t>Dobava in izdelava enostranskega opaža pasovnih temeljev (dobetoniranje obstoječih).</t>
  </si>
  <si>
    <t>2.2.1.1.6.7</t>
  </si>
  <si>
    <t>Dobava in izdelava dvostranskega opaža stopničastih temeljev.</t>
  </si>
  <si>
    <t>2.2.1.1.6.8</t>
  </si>
  <si>
    <t>Dobava in izdelava opaža točkovnih temeljev (pete in nastavki).</t>
  </si>
  <si>
    <t>2.2.1.1.6.9</t>
  </si>
  <si>
    <t>Dobava in izdelava opaža robu temeljne plošče dvigalnega jaška višine do 0,5m.</t>
  </si>
  <si>
    <t>2.2.1.1.6.10</t>
  </si>
  <si>
    <t>Dobava in izdelava opaža talne plošče, višine do 20-30 cm.</t>
  </si>
  <si>
    <t>2.2.1.1.6.11</t>
  </si>
  <si>
    <t>Dobava in izdelava  opaža AB sten in plošče kinete.</t>
  </si>
  <si>
    <t>2.2.1.1.6.12</t>
  </si>
  <si>
    <t>Dobava in izdelava dvostranskega opaža ravnih AB sten višine do 5,0 m (v obstoječem objektu)</t>
  </si>
  <si>
    <t>2.2.1.1.6.13</t>
  </si>
  <si>
    <t>Doplačilo za izdelavo razširjenega opaža sten (lijak) pod obstoječim nosilcem ali ploščo (za vgrajevanje betona), ter odstranitev komplet z odstranjevanjem odvečnega betona .</t>
  </si>
  <si>
    <t>2.2.1.1.6.14</t>
  </si>
  <si>
    <t>Dobava in izdelava enostranskega opaža ravnih AB sten višine do 5,0 m, (v obstoječem objektu)</t>
  </si>
  <si>
    <t>2.2.1.1.6.15</t>
  </si>
  <si>
    <t>Dobava in izdelava dvostranskega opaža ravnih AB sten višine do 5,0 m, vidni opaž.(novi prizidki)</t>
  </si>
  <si>
    <t>2.2.1.1.6.16</t>
  </si>
  <si>
    <t>Dobava in izdelava enostranskega opaža ravnih AB sten višine do 5,0 m, vidni opaž (novi prizidki)</t>
  </si>
  <si>
    <t>2.2.1.1.6.17</t>
  </si>
  <si>
    <t>Dobava in izdelava dvostranskega opaža ravnih AB sten dvigalnega in instalacijskih jaškov, višine cca. 15,0m, komplet s potrebnimi odri.</t>
  </si>
  <si>
    <t>2.2.1.1.6.18</t>
  </si>
  <si>
    <t>2.2.1.1.6.19</t>
  </si>
  <si>
    <t>Dobava in izdelava opaža AB plošč med obstoječimi stropniki;</t>
  </si>
  <si>
    <t>2.2.1.1.6.20</t>
  </si>
  <si>
    <t>-višina podpiranja do 5m,
Opomba: Dobava in izdelava opaža AB plošč med obstoječimi stropniki;</t>
  </si>
  <si>
    <t>2.2.1.1.6.21</t>
  </si>
  <si>
    <t>-višina podpiranja do 4m.
Opomba: Dobava in izdelava opaža AB plošč med obstoječimi stropniki;</t>
  </si>
  <si>
    <t>2.2.1.1.6.22</t>
  </si>
  <si>
    <t>Dobava in izdelava opaža AB plošč, višina podpiranja do 4,0 m.</t>
  </si>
  <si>
    <t>2.2.1.1.6.23</t>
  </si>
  <si>
    <t>Dobava in izdelava opaža AB plošč, višina podpiranja do 1,5 m; "zgubljeni opaž".</t>
  </si>
  <si>
    <t>2.2.1.1.6.24</t>
  </si>
  <si>
    <t>Dobava in izdelava opaža AB plošč, višina podpiranja do 14,0 m (nad tovornim dvigalnim jaškom).</t>
  </si>
  <si>
    <t>2.2.1.1.6.25</t>
  </si>
  <si>
    <t>Dobava in izdelava opaža robu AB plošč:</t>
  </si>
  <si>
    <t>2.2.1.1.6.26</t>
  </si>
  <si>
    <t>-višine do 20 cm
Opomba: Dobava in izdelava opaža robu AB plošč:</t>
  </si>
  <si>
    <t>2.2.1.1.6.27</t>
  </si>
  <si>
    <t>Dobava in izdelava opaža previsa AB plošče terase (vertikalni in horizontalni rob) komplet z odkapnim zobom, višina podpiranja do 2,0m , r.š. do 50cm.</t>
  </si>
  <si>
    <t>2.2.1.1.6.28</t>
  </si>
  <si>
    <t>Dobava in izdelava dvostranskega opaža horizontalnih zidnih vezi višine do 20 cm, z vsem potrebnim pritrjevanjem.</t>
  </si>
  <si>
    <t>2.2.1.1.6.29</t>
  </si>
  <si>
    <t>Dobava in izdelava opaža nosilcev v ploščah, konzolnih nosilcev (zob)  in atike, višina podpiranja do 4,0m.</t>
  </si>
  <si>
    <t>2.2.1.1.6.30</t>
  </si>
  <si>
    <t>Dobava in izdelava opaža preklad, višina podpiranja do 3 m.</t>
  </si>
  <si>
    <t>2.2.1.1.6.31</t>
  </si>
  <si>
    <t>Dobava in izdelava opaža enoramnih AB stopnic in podestov.</t>
  </si>
  <si>
    <t>2.2.1.1.6.32</t>
  </si>
  <si>
    <t>Dobava in izdelava opaža triramnih AB stopnic in podestov med etažami.</t>
  </si>
  <si>
    <t>2.2.1.1.6.33</t>
  </si>
  <si>
    <t>Dobava in izdelava opaža AB rame stopnic in podestov-zgubljeni opaž (v kleti)</t>
  </si>
  <si>
    <t>2.2.1.1.6.34</t>
  </si>
  <si>
    <t>Dobava in izdelava opaža odprtin za vrata (prehodi) v AB steni, velikosti odprtin:</t>
  </si>
  <si>
    <t>2.2.1.1.6.35</t>
  </si>
  <si>
    <t>- do 2,0 m2,
Opomba: Dobava in izdelava opaža odprtin za vrata (prehodi) v AB steni, velikosti odprtin:</t>
  </si>
  <si>
    <t>2.2.1.1.6.36</t>
  </si>
  <si>
    <t>- od 2,0 do 4,0 m2,
Opomba: Dobava in izdelava opaža odprtin za vrata (prehodi) v AB steni, velikosti odprtin:</t>
  </si>
  <si>
    <t>2.2.1.1.6.37</t>
  </si>
  <si>
    <t>- nad 4,0 m2.
Opomba: Dobava in izdelava opaža odprtin za vrata (prehodi) v AB steni, velikosti odprtin:</t>
  </si>
  <si>
    <t>2.2.1.1.6.38</t>
  </si>
  <si>
    <t>Opaž preboja pasovnih temeljev, plošč, sten- preboji velikosti:</t>
  </si>
  <si>
    <t>2.2.1.1.6.39</t>
  </si>
  <si>
    <t>- preseka 20/20 cm L=1,18 m1
Opomba: Opaž preboja pasovnih temeljev, plošč, sten- preboji velikosti:</t>
  </si>
  <si>
    <t>2.2.1.1.6.40</t>
  </si>
  <si>
    <t>- preseka 20/20 cm L= 0,90 m1
Opomba: Opaž preboja pasovnih temeljev, plošč, sten- preboji velikosti:</t>
  </si>
  <si>
    <t>2.2.1.1.6.41</t>
  </si>
  <si>
    <t>- preseka 20/20 cm L=1,00 m1
Opomba: Opaž preboja pasovnih temeljev, plošč, sten- preboji velikosti:</t>
  </si>
  <si>
    <t>2.2.1.1.6.42</t>
  </si>
  <si>
    <t>- preseka 15/15 cm L= 0,80 m1
Opomba: Opaž preboja pasovnih temeljev, plošč, sten- preboji velikosti:</t>
  </si>
  <si>
    <t>2.2.1.1.6.43</t>
  </si>
  <si>
    <t>- preseka 15/15 cm L= 0,90 m1
Opomba: Opaž preboja pasovnih temeljev, plošč, sten- preboji velikosti:</t>
  </si>
  <si>
    <t>2.2.1.1.6.44</t>
  </si>
  <si>
    <t>- preseka 25/25 cm L= 1,12 m1
Opomba: Opaž preboja pasovnih temeljev, plošč, sten- preboji velikosti:</t>
  </si>
  <si>
    <t>2.2.1.1.6.45</t>
  </si>
  <si>
    <t>- preseka 25/25 cm L=1,60 m1
Opomba: Opaž preboja pasovnih temeljev, plošč, sten- preboji velikosti:</t>
  </si>
  <si>
    <t>2.2.1.1.6.46</t>
  </si>
  <si>
    <t>Ø 10 cm, L=20cm,
Opomba: Opaž preboja pasovnih temeljev, plošč, sten- preboji velikosti:</t>
  </si>
  <si>
    <t>2.2.1.1.6.47</t>
  </si>
  <si>
    <t>Ø 15 cm, L=15cm,
Opomba: Opaž preboja pasovnih temeljev, plošč, sten- preboji velikosti:</t>
  </si>
  <si>
    <t>2.2.1.1.6.48</t>
  </si>
  <si>
    <t>Ø 15 cm, L=20cm,
Opomba: Opaž preboja pasovnih temeljev, plošč, sten- preboji velikosti:</t>
  </si>
  <si>
    <t>2.2.1.1.6.49</t>
  </si>
  <si>
    <t>Ø 20 cm, L=20cm,
Opomba: Opaž preboja pasovnih temeljev, plošč, sten- preboji velikosti:</t>
  </si>
  <si>
    <t>2.2.1.1.6.50</t>
  </si>
  <si>
    <t>Ø 25 cm, L=20cm,
Opomba: Opaž preboja pasovnih temeljev, plošč, sten- preboji velikosti:</t>
  </si>
  <si>
    <t>2.2.1.1.6.51</t>
  </si>
  <si>
    <t>Ø 30 cm, L=20cm,
Opomba: Opaž preboja pasovnih temeljev, plošč, sten- preboji velikosti:</t>
  </si>
  <si>
    <t>2.2.1.1.6.52</t>
  </si>
  <si>
    <t>Ø 40 cm, L=20cm,
Opomba: Opaž preboja pasovnih temeljev, plošč, sten- preboji velikosti:</t>
  </si>
  <si>
    <t>2.2.1.1.6.53</t>
  </si>
  <si>
    <t xml:space="preserve"> opaž do 0,5m2,
Opomba: Opaž preboja pasovnih temeljev, plošč, sten- preboji velikosti:</t>
  </si>
  <si>
    <t>2.2.1.1.6.54</t>
  </si>
  <si>
    <t xml:space="preserve"> opaž do 3,0m2.
Opomba: Opaž preboja pasovnih temeljev, plošč, sten- preboji velikosti:</t>
  </si>
  <si>
    <t>2.2.1.1.6.55</t>
  </si>
  <si>
    <t>Dobava in postavitev cevnega fasadnega odra komplet z amortizacijo za čas gradnje, potrebne prestavitve(odstranitev fasadnih ometov, menjava oken in izdelave fasade), komplet z zaščito z juto; višine do 14 m. Oder se obračuna 1x.</t>
  </si>
  <si>
    <t>2.2.1.1.7</t>
  </si>
  <si>
    <t>NOTRANJA KANALIZACIJA (horizontalna pod tlakom)</t>
  </si>
  <si>
    <t>2.2.1.1.7.1</t>
  </si>
  <si>
    <t>2.2.1.1.7.2</t>
  </si>
  <si>
    <t>2.2.1.1.7.3</t>
  </si>
  <si>
    <t>Dobava in montaža peskolova iz betonskih cevi fi 40 cm, kompletno z zabetoniranjem dna, napravo mulde, prebijanjem sten, okvirjem in LTŽ mrežo 40x40 ter vsi priključki:(v servisnem jašku in jašku hladilnega agregata)</t>
  </si>
  <si>
    <t>2.2.1.1.7.4</t>
  </si>
  <si>
    <t>- globine do 1 m.
Opomba: Dobava in montaža peskolova iz betonskih cevi fi 40 cm, kompletno z zabetoniranjem dna, napravo mulde, prebijanjem sten, okvirjem in LTŽ mrežo 40x40 ter vsi priključki:(v servisnem jašku in jašku hladilnega agregata)</t>
  </si>
  <si>
    <t>2.2.1.1.7.5</t>
  </si>
  <si>
    <t>Dobava in montaža  pokrovov komplet z okvirjem na betonske jaške fi 60 cm; RF okvirjem in RF protismradni pokrov 40 x 40 cm (pokrov pripraviti za finalni tlak, upoštevati zalivanje z betonom), komplet z vencem.</t>
  </si>
  <si>
    <t>2.2.1.1.7.6</t>
  </si>
  <si>
    <t>Dobava in vgradnja PVC revizijskega jaška fi 40cm, s pripadajočo muldo, pripadajočim obsipom po smernicah, kompletno z izdelavo podložnega betona pod jaškom, izdelavo vseh priključkov, skupaj z vsemi tesnili, okvirjem in RF protismradnim pokrovom 40 x 40 cm (pokrov pripraviti za finalni tlak, upoštevati zalivanje z betonom) ter vsi priključki:</t>
  </si>
  <si>
    <t>2.2.1.1.7.7</t>
  </si>
  <si>
    <t>- globine do 1,5 m.
Opomba: Dobava in vgradnja PVC revizijskega jaška fi 40cm, s pripadajočo muldo, pripadajočim obsipom po smernicah, kompletno z izdelavo podložnega betona pod jaškom, izdelavo vseh priključkov, skupaj z vsemi tesnili, okvirjem in RF protismradnim pokrovom 40 x 40 cm (pokrov pripraviti za finalni tlak, upoštevati zalivanje z betonom) ter vsi priključki:</t>
  </si>
  <si>
    <t>2.2.1.1.7.8</t>
  </si>
  <si>
    <t>Dobava in vgradnja PVC revizijskega jaška fi 60cm, s pripadajočo muldo, pripadajočim obsipom po smernicah, kompletno z izdelavo podložnega betona pod jaškom, izdelavo vseh priključkov, skupaj z vsemi tesnili, okvirjem in RF protismradnim pokrovom 60 x 60 cm (pokrov pripraviti za finalni tlak, upoštevati zalivanje z betonom) ter vsi priključki:</t>
  </si>
  <si>
    <t>2.2.1.1.7.9</t>
  </si>
  <si>
    <t>- globine do 1,5 m.
Opomba: Dobava in vgradnja PVC revizijskega jaška fi 60cm, s pripadajočo muldo, pripadajočim obsipom po smernicah, kompletno z izdelavo podložnega betona pod jaškom, izdelavo vseh priključkov, skupaj z vsemi tesnili, okvirjem in RF protismradnim pokrovom 60 x 60 cm (pokrov pripraviti za finalni tlak, upoštevati zalivanje z betonom) ter vsi priključki:</t>
  </si>
  <si>
    <t>2.2.1.1.7.10</t>
  </si>
  <si>
    <t>Komplet izdelava in montaža tipskega lovilca  maščobe z usedalnikom mulja NV2 in z vso potrebno opremo, RF pokrovi in z izvedbo vseh potrebnih betonskih plošč:</t>
  </si>
  <si>
    <t>2.2.1.1.7.11</t>
  </si>
  <si>
    <t>lovilec maščobe iz poliestra - skupni pretok 2l/s, vsebnost maščobe na iztoku 25 mg/l, prostornina usedalnika 210 l in prostornina maščobe 490 l. Upoštevati  vso potrebno opremo in protismradnim RF pokrovom 60 x 60 cm (2 kos, pokrov pripraviti za finalni tlak, upoštevati zalivanje z betonom), kompletno z zemeljskimi deli : izkopom, zasipom, obsipom ter izdelava priključka meteorne kanalizacije, upoštevati podložni beton, odpadni material se naloži na tovorno vozilo in se ga odpelje na stalno deponijo vključno s plačilom vseh komunalnih pristojbin in taks (pooblaščenim zbiralcem gradbenih odpadkov s strani Agencije RS za okolje), deponijo pridobi izvajalec.
Opomba: Komplet izdelava in montaža tipskega lovilca  maščobe z usedalnikom mulja NV2 in z vso potrebno opremo, RF pokrovi in z izvedbo vseh potrebnih betonskih plošč:</t>
  </si>
  <si>
    <t>2.2.1.1.7.12</t>
  </si>
  <si>
    <t>Dobava in polaganje PVC kanalizacijskih cevi na betonsko podlago v debelini 10 cm, kompletno s tesnili, vsemi potrebnimi fazonskimi kosi in obbetoniranjem; horizontalna 
kanalizacija pod tlakom:</t>
  </si>
  <si>
    <t>2.2.1.1.7.13</t>
  </si>
  <si>
    <t xml:space="preserve"> - PVC DN 160 mm,
Opomba: Dobava in polaganje PVC kanalizacijskih cevi na betonsko podlago v debelini 10 cm, kompletno s tesnili, vsemi potrebnimi fazonskimi kosi in obbetoniranjem; horizontalna 
kanalizacija pod tlakom:</t>
  </si>
  <si>
    <t>2.2.1.1.7.14</t>
  </si>
  <si>
    <t xml:space="preserve"> - PVC DN 125 mm,
Opomba: Dobava in polaganje PVC kanalizacijskih cevi na betonsko podlago v debelini 10 cm, kompletno s tesnili, vsemi potrebnimi fazonskimi kosi in obbetoniranjem; horizontalna 
kanalizacija pod tlakom:</t>
  </si>
  <si>
    <t>2.2.1.1.7.15</t>
  </si>
  <si>
    <t xml:space="preserve"> - PVC DN 100 mm,
Opomba: Dobava in polaganje PVC kanalizacijskih cevi na betonsko podlago v debelini 10 cm, kompletno s tesnili, vsemi potrebnimi fazonskimi kosi in obbetoniranjem; horizontalna 
kanalizacija pod tlakom:</t>
  </si>
  <si>
    <t>2.2.1.1.7.16</t>
  </si>
  <si>
    <t xml:space="preserve"> - PVC DN 70 mm,
Opomba: Dobava in polaganje PVC kanalizacijskih cevi na betonsko podlago v debelini 10 cm, kompletno s tesnili, vsemi potrebnimi fazonskimi kosi in obbetoniranjem; horizontalna 
kanalizacija pod tlakom:</t>
  </si>
  <si>
    <t>2.2.1.1.7.17</t>
  </si>
  <si>
    <t xml:space="preserve"> - PVC DN 50 mm.
Opomba: Dobava in polaganje PVC kanalizacijskih cevi na betonsko podlago v debelini 10 cm, kompletno s tesnili, vsemi potrebnimi fazonskimi kosi in obbetoniranjem; horizontalna 
kanalizacija pod tlakom:</t>
  </si>
  <si>
    <t>2.2.1.2</t>
  </si>
  <si>
    <t>OBRTNIŠKA DELA VRTEC, ŠOLA:</t>
  </si>
  <si>
    <t>2.2.1.2.1</t>
  </si>
  <si>
    <t>2.2.1.2.1.1</t>
  </si>
  <si>
    <t>2.2.1.2.1.1.1</t>
  </si>
  <si>
    <t>2.2.1.2.1.1.2</t>
  </si>
  <si>
    <t>- izvajalec mora med izvedbo krovsko tesarskih del po potrebi izveajati zaščito obstoječih površin podstrešja, da ob padavinah ne pride do zamakanja objekta in ostalih konstrukcij</t>
  </si>
  <si>
    <t>2.2.1.2.1.1.3</t>
  </si>
  <si>
    <t>2.2.1.2.1.1.4</t>
  </si>
  <si>
    <t>2.2.1.2.1.1.5</t>
  </si>
  <si>
    <t>2.2.1.2.1.1.6</t>
  </si>
  <si>
    <t>2.2.1.2.1.2</t>
  </si>
  <si>
    <t>2.2.1.2.1.2.1</t>
  </si>
  <si>
    <t>2.2.1.2.1.2.2</t>
  </si>
  <si>
    <t>2.2.1.2.1.2.3</t>
  </si>
  <si>
    <t>2.2.1.2.1.2.4</t>
  </si>
  <si>
    <t>2.2.1.2.1.2.5</t>
  </si>
  <si>
    <t>2.2.1.2.1.2.6</t>
  </si>
  <si>
    <t>2.2.1.2.1.3</t>
  </si>
  <si>
    <t>2.2.1.2.1.3.1</t>
  </si>
  <si>
    <t>2.2.1.2.1.3.2</t>
  </si>
  <si>
    <t>2.2.1.2.1.3.3</t>
  </si>
  <si>
    <t>2.2.1.2.1.3.4</t>
  </si>
  <si>
    <t>2.2.1.2.1.3.5</t>
  </si>
  <si>
    <t>2.2.1.2.1.3.6</t>
  </si>
  <si>
    <t xml:space="preserve">Pohodni pas:
-parna zapora (folija) z izvedbo vseh zrakotesnih stikov (po obodu, vmesni stiki, preboji) z vsemi potrebnimi tesnilnimi trakovi in pripadajočim materialom
-toplotna izolacija: mineralna volna v skupni deb. 36 cm (kot na primer TERVOL DF v treh slojih ali enakovredno),
-pohodne lesene plošče (kot na primer Agepan ali enakovredno).
Opomba: Dobava in polaganje toplotne izolacije na tlaku podstrešja v sestavi:
</t>
  </si>
  <si>
    <t>2.2.1.2.1.3.7</t>
  </si>
  <si>
    <t xml:space="preserve">Nepohodni del:
-parna zapora (folija) z izvedbo vseh zrakotesnih stikov (po obodu, vmesni stiki, preboji) z vsemi potrebnimi tesnilnimi trakovi in pripadajočim materialom
-toplotna izolacija: mineralna volna v roli v dveh slojih (18cm+18cm) v skupni deb. 36 cm (kot na primer Knauf insulation Clasic 037 ali enakovredno),
-zaščitna folija.
Opomba: Dobava in polaganje toplotne izolacije na tlaku podstrešja v sestavi:
</t>
  </si>
  <si>
    <t>2.2.1.2.1.4</t>
  </si>
  <si>
    <t>2.2.1.2.1.4.1</t>
  </si>
  <si>
    <t xml:space="preserve">Dobava, izdelava in montaža obloge jaškov in nastavnega venca kupol ODT:
-obloga s kameno volno debeline 10cm (lepljenje na protipožarne plošče; protipožarne plošče zajete pri raznih delih),
-obloga nastavnega venca iz Alu barvane pločevine  deb. 1,2mm, komplet z vsemi zaključki, tesnenjem in vsem pritrdilnim materialom.
Popis kupol ODT zajet v sklopu "ravna streha-kupole ODT). </t>
  </si>
  <si>
    <t>2.2.1.2.1.4.2</t>
  </si>
  <si>
    <t>2.2.1.2.1.4.3</t>
  </si>
  <si>
    <t>2.2.1.2.1.4.4</t>
  </si>
  <si>
    <t>Dobava, izdelava in montaža pločevine v žloti (na območju kritine iz valovite pločevine), iz alu barvane pločevine, deb. 0,8 mm vključno s pritrdilnim materialom, r.š. do 100 cm.</t>
  </si>
  <si>
    <t>2.2.1.2.1.4.5</t>
  </si>
  <si>
    <t>Dobava, izdelava in montaža odkapne pločevine (v kapu strešine)  iz alu barvane pločevine, deb. 0,8 mm, r.š. 20 cm, z vsem pritrdilnim materialom.</t>
  </si>
  <si>
    <t>2.2.1.2.1.4.6</t>
  </si>
  <si>
    <t>Dobava, izdelava in montaža odkapne pločevine (na vrhu požarnega zidu)  iz alu barvane pločevine, deb.1,2 mm, r.š. 40 cm, z vsem pritrdilnim materialom.</t>
  </si>
  <si>
    <t>2.2.1.2.1.4.7</t>
  </si>
  <si>
    <t>Dobava, izdelava in montaža zaključne zidne obrobe (ob požarnem zidu)  iz alu barvane pločevine, deb.1,2 mm, r.š. 52 cm, z vsem pritrdilnim materialom.</t>
  </si>
  <si>
    <t>2.2.1.2.1.4.8</t>
  </si>
  <si>
    <t>Dobava, izdelava in montaža zaključne zidne obrobe (med nižjim in višjim delom), deb.1,2 mm, r.š. do 60 cm, z vsem pritrdilnim materialom, zarezom v fasado in kitanje s trajnoelastičnim kitom.</t>
  </si>
  <si>
    <t>2.2.1.2.1.4.9</t>
  </si>
  <si>
    <t>2.2.1.2.1.4.10</t>
  </si>
  <si>
    <t>2.2.1.2.1.4.11</t>
  </si>
  <si>
    <t>2.2.1.2.1.4.12</t>
  </si>
  <si>
    <t>2.2.1.2.1.4.13</t>
  </si>
  <si>
    <t>2.2.1.2.1.4.14</t>
  </si>
  <si>
    <t>Dobava, izdelava in montaža zaključne pločevine na betonskem strešnem vencu (žlebu); zaključna pločevina  iz alu barvane pločevine, deb. 1,2mm, r.š. 35 cm (z obojestranskim odkapom), komplet z izdelavo podloge z lesenimi ploščami (kot na primer OSB ali enakovredno) v naklonu in pritrditev s pocinkano pločevino deb 1mm r.š. 9cm in r.š. 13cm, z vsem pritrdilnim materialom.</t>
  </si>
  <si>
    <t>2.2.1.2.1.4.15</t>
  </si>
  <si>
    <t>Dobava in motaža varnostnega preliva v pravokotnem (betonskem) žlebu; komplet izdelava preboja, dobava in montaža RF cevi Ø50mm dolžine do 25cm z RF pločevino in vijaki za montažo, tesniti vse stike.</t>
  </si>
  <si>
    <t>2.2.1.2.1.4.16</t>
  </si>
  <si>
    <t>2.2.1.2.1.4.17</t>
  </si>
  <si>
    <t>Dobava in montaža vertikalnih odtokov strehe  iz alu barvane pločevine, Ø 120mm, komplet z vsemi držali, objemkami, sidri, koleni. Odtoki so sidrani v fasadni zid skozi fasadno oblogo.</t>
  </si>
  <si>
    <t>2.2.1.2.1.4.18</t>
  </si>
  <si>
    <t>2.2.1.2.1.4.19</t>
  </si>
  <si>
    <t>Dobava, izdelava in montaža obrobe ventilacij in odduhov, obroba  iz alu barvane pločevine, komplet s tesnenjem. Obrobe za odvode in odduhe dimenzij:</t>
  </si>
  <si>
    <t>2.2.1.2.1.4.20</t>
  </si>
  <si>
    <t>- fi 70 mm,
Opomba: Dobava, izdelava in montaža obrobe ventilacij in odduhov, obroba  iz alu barvane pločevine, komplet s tesnenjem. Obrobe za odvode in odduhe dimenzij:</t>
  </si>
  <si>
    <t>2.2.1.2.1.4.21</t>
  </si>
  <si>
    <t>- fi 100 mm,
Opomba: Dobava, izdelava in montaža obrobe ventilacij in odduhov, obroba  iz alu barvane pločevine, komplet s tesnenjem. Obrobe za odvode in odduhe dimenzij:</t>
  </si>
  <si>
    <t>2.2.1.2.1.4.22</t>
  </si>
  <si>
    <t>- fi 125 mm.
Opomba: Dobava, izdelava in montaža obrobe ventilacij in odduhov, obroba  iz alu barvane pločevine, komplet s tesnenjem. Obrobe za odvode in odduhe dimenzij:</t>
  </si>
  <si>
    <t>2.2.1.2.2</t>
  </si>
  <si>
    <t>2.2.1.2.2.1</t>
  </si>
  <si>
    <t>2.2.1.2.2.1.1</t>
  </si>
  <si>
    <t>2.2.1.2.2.1.2</t>
  </si>
  <si>
    <t>2.2.1.2.2.1.3</t>
  </si>
  <si>
    <t>2.2.1.2.2.2</t>
  </si>
  <si>
    <t>RAVNA STREHA (S2)</t>
  </si>
  <si>
    <t>2.2.1.2.2.2.1</t>
  </si>
  <si>
    <t>Dobava in polaganje kritine ravne strehe nad stopniščem, v sestavi:
'- parna zapora,
- mineralna volna deb. 10-15 cm v naklonu proti odtoku (kot na primer: tervol SMARTroof THERMAL in SMARTroof Top CTF1 
  ali enakovredno)
- 2x bitum. varilni trakovi deb. 4 mm za ravne strehe,
- toplotna izolacija ekstrudiran polistiren deb. 20 cm, (kot na primer npr.:ROOFMATE SL ali enakovredno),
- plast poliesterskega filca,
- nasip prodca granulacije 8-16mm v debelini 5cm.</t>
  </si>
  <si>
    <t>2.2.1.2.2.2.2</t>
  </si>
  <si>
    <t>Dobava in polaganje vertikalne izolacije parapetov ravne strehe, komplet z vodoravnimi zaključki na parapetu:</t>
  </si>
  <si>
    <t>2.2.1.2.2.2.3</t>
  </si>
  <si>
    <t>- 1x hladni bitumenski premaz, 2x bitum. varilni trakovi
 - toplotna izolacija ekstrudiran polistiren deb. 6 cm, (kot na primer npr.:ROOFMATE SL ali  enakovredno),
Opomba: Dobava in polaganje vertikalne izolacije parapetov ravne strehe, komplet z vodoravnimi zaključki na parapetu:</t>
  </si>
  <si>
    <t>2.2.1.2.2.2.4</t>
  </si>
  <si>
    <t>- prizme iz plošč toplotne izolacije (mineralna volna) na stiku horizontalne in vertikalne toplotne izolacije.
Opomba: Dobava in polaganje vertikalne izolacije parapetov ravne strehe, komplet z vodoravnimi zaključki na parapetu:</t>
  </si>
  <si>
    <t>2.2.1.2.2.2.5</t>
  </si>
  <si>
    <t>Dobava, izdelava in montaža zaključne pločevine na AB strešni atiki; zaključna pločevina iz alu barvane pločevine, deb. 1,2mm, r.š. 62cm (z obojestranskim odkapom), komplet z izdelavo podloge z lesenimi ploščami deb.2 cm (kot na primer OSB ali enakovredno), širine cca.31cm z lesenimi podstavki v naklonu 6-8/5cm dol. 28 cm in pritrdilno pocinkano pločevino deb. 1mm, r.š. 11 cm z vsem pritrdilnim materialom.</t>
  </si>
  <si>
    <t>2.2.1.2.2.2.6</t>
  </si>
  <si>
    <t>Dobava, izdelava in montaža zaključne pločevine na AB strešni atiki; zaključna pločevina iz alu barvane pločevine, deb. 1,2mm, r.š. 72cm (z obojestranskim odkapom), komplet z izdelavo podloge z lesenimi ploščami deb.2 cm (kot na primer OSB ali enakovredno), širine cca. 41cm z lesenimi podstavki v naklonu 6-8/5cm dol. 38 cm in pritrdilno pocinkano pločevino deb. 1mm, r.š. 11 cm z vsem pritrdilnim materialom.</t>
  </si>
  <si>
    <t>2.2.1.2.2.2.7</t>
  </si>
  <si>
    <t>Dobava, izdelava in montaža zaščite vertikalne izolacije na AB strešni atiki; zaščitna pločevina iz alu barvane pločevine, deb. 1,2mm, z vsem pritrdilnim materialom:</t>
  </si>
  <si>
    <t>2.2.1.2.2.2.8</t>
  </si>
  <si>
    <t>-r.š. 20 cm.
Opomba: Dobava, izdelava in montaža zaščite vertikalne izolacije na AB strešni atiki; zaščitna pločevina iz alu barvane pločevine, deb. 1,2mm, z vsem pritrdilnim materialom:</t>
  </si>
  <si>
    <t>2.2.1.2.2.2.9</t>
  </si>
  <si>
    <t>Dobava in montaža talnih požiralnikov (odtočnikov) s priključkom na odtočno cev - odtok z ravne strehe, komplet z izdelavo preboja, obdelavo in tesnenjem stikov :</t>
  </si>
  <si>
    <t>2.2.1.2.2.2.10</t>
  </si>
  <si>
    <t>- požiralnik fi 110 mm, komplet z zaščitno mrežo ( na strehi S2),
Opomba: Dobava in montaža talnih požiralnikov (odtočnikov) s priključkom na odtočno cev - odtok z ravne strehe, komplet z izdelavo preboja, obdelavo in tesnenjem stikov :</t>
  </si>
  <si>
    <t>2.2.1.2.2.2.11</t>
  </si>
  <si>
    <t>Dobava in montaža odtočnih PVC cevi pod stropom 2. nadstropja, kompletno z vsemi koleni, objemkami, sidrnim in pritrdilnim materialom. Odtočne cevi preseka :</t>
  </si>
  <si>
    <t>2.2.1.2.2.2.12</t>
  </si>
  <si>
    <t>- fi 120mm.
Opomba: Dobava in montaža odtočnih PVC cevi pod stropom 2. nadstropja, kompletno z vsemi koleni, objemkami, sidrnim in pritrdilnim materialom. Odtočne cevi preseka :</t>
  </si>
  <si>
    <t>2.2.1.2.2.3</t>
  </si>
  <si>
    <t>RAVNA STREHA (S5, S5')</t>
  </si>
  <si>
    <t>2.2.1.2.2.3.1</t>
  </si>
  <si>
    <t xml:space="preserve">Dobava in polaganje kritine ravne strehe nad nadstreškom ( vhod jug-na obstoječi plošči) v sestavi:
-mineralna volna v naklonu debeline 6-8cm,
- 1x bitum. varilni trakovi deb. 4 mm za ravne strehe,
- 1x bitum. varilni trakovi deb. 4 mm z zaključnim mineralnim posipom za ravne strehe.
</t>
  </si>
  <si>
    <t>2.2.1.2.2.3.2</t>
  </si>
  <si>
    <t>Dobava in polaganje kritine ravne strehe nad nadstreškom (vhod jug) v sestavi:
- naklonski beton deb. 3-10cm,
- hladni bitumenski premaz,
- 1x bitum. varilni trakovi deb. 4 mm za ravne strehe, točkovno varjen, komplet z zaključki na parapetu,
- 1x bitum. varilni trakovi deb. 4 mm za ravne strehe, pasovno varjen,  komplet z zaključki na parapetu,
- plast poliesterskega filca,
- nasip prodca granulacije 8-16mm v debelini 5cm.</t>
  </si>
  <si>
    <t>2.2.1.2.2.3.3</t>
  </si>
  <si>
    <t>Izdelava, dobava in montaža preliva v AB parapetu strešnega venca nadstreška (vhod jug): izdelava preboja, dobava in montaža cevi Ø 80mm iz patinirane titan cink pločevine, komplet s tesnenjem stikov.</t>
  </si>
  <si>
    <t>2.2.1.2.2.3.4</t>
  </si>
  <si>
    <t>Dobava, izdelava in montaža zaključne pločevine na AB vencu nadstreška (jug); zaključna pločevina iz alu barvane pločevine, deb. 0,8mm, r.š. 30cm (z enostranskim odkapom),  z vsem pritrdilnim materialom.</t>
  </si>
  <si>
    <t>2.2.1.2.2.3.5</t>
  </si>
  <si>
    <t>Dobava, izdelava in montaža odkapne pločevine na AB vencu nadstreška (jug); odkapna pločevina alu barvane pločevine, deb. 0,8mm, r.š. 11- 21cm (z enostranskim odkapom), z vsem pritrdilnim materialom.</t>
  </si>
  <si>
    <t>2.2.1.2.2.3.6</t>
  </si>
  <si>
    <t>2.2.1.2.2.3.7</t>
  </si>
  <si>
    <t>Dobava, izdelava in montaža prekrivne maske v kapu nadstreška(jug); pločevinaiz alu barvane pločevine, deb. 1,2mm, r.š. 21cm, montaža na kovinsko podkonstrukcijo maske, komplet z vsem pritrdilnim materialom.</t>
  </si>
  <si>
    <t>2.2.1.2.2.3.8</t>
  </si>
  <si>
    <t>Dobava, izdelava in montaža zaščite vertikalne izolacije na stiku nadstrešek jug-fasadna stena; zaščitna pločevina iz alu barvane pločevine, deb. 0,8mm, z vsem pritrdilnim materialom:</t>
  </si>
  <si>
    <t>2.2.1.2.2.3.9</t>
  </si>
  <si>
    <t>-r.š. 24 cm.
Opomba: Dobava, izdelava in montaža zaščite vertikalne izolacije na stiku nadstrešek jug-fasadna stena; zaščitna pločevina iz alu barvane pločevine, deb. 0,8mm, z vsem pritrdilnim materialom:</t>
  </si>
  <si>
    <t>2.2.1.2.2.4</t>
  </si>
  <si>
    <t>NADSTREŠEK GOSPODARSKI VHOD (kritina upoštevana pri alu zasteklitvah)</t>
  </si>
  <si>
    <t>2.2.1.2.2.4.1</t>
  </si>
  <si>
    <t>Dobava, izdelava in montaža strešnih žlebov pravokotne oblike iz alu barvane pločevine, debeline 1,2mm r.š. 73cm, montaža na kovinsko konstrukcijo nadstrešnice, kompletno z vsem pritrdilnim materialom.</t>
  </si>
  <si>
    <t>2.2.1.2.2.4.2</t>
  </si>
  <si>
    <t>Dobava, izdelava in montaža odkapne pločevine (na stiku žleb- fasada) iz alu barvane pločevine, debeline 0,8mm, r.š. 9cm, kompletno z vsem pritrdilnim materialom in izdelavo zareze v fasado in kitanjem stika s trajnoelastičnim kitom.</t>
  </si>
  <si>
    <t>2.2.1.2.2.4.3</t>
  </si>
  <si>
    <t>Dobava in montaža odtočnega kotlička iz alu barvane pločevine pločevine.</t>
  </si>
  <si>
    <t>2.2.1.2.2.4.4</t>
  </si>
  <si>
    <t>Dobava in montaža odtočnih cevi strešnih žlebov, izdelanih alu barvane pločevine, kompletno z vsemi koleni, objemkami, sidrnim in pritrdilnim materialom. Odtočne cevi preseka :</t>
  </si>
  <si>
    <t>2.2.1.2.2.4.5</t>
  </si>
  <si>
    <t>- fi 80mm.
Opomba: Dobava in montaža odtočnih cevi strešnih žlebov, izdelanih alu barvane pločevine, kompletno z vsemi koleni, objemkami, sidrnim in pritrdilnim materialom. Odtočne cevi preseka :</t>
  </si>
  <si>
    <t>2.2.1.2.2.5</t>
  </si>
  <si>
    <t>NADSTREŠEK SEVER</t>
  </si>
  <si>
    <t>2.2.1.2.2.5.1</t>
  </si>
  <si>
    <t xml:space="preserve">Dobava in polaganje kritine nadstreška (vhod sever), montaža na nosilno kovinsko konstrukcijo; streha v sestavi:
-lesene plošče (kot na primer: OSB plošče debeline 20mm ali enakovredno),
- 2x bitum. varilni trakovi deb. 4 mm za ravne strehe,
- plast poliesterskega filca,
- nasip prodca granulacije 8-16mm v debelini 5cm.
</t>
  </si>
  <si>
    <t>2.2.1.2.2.5.2</t>
  </si>
  <si>
    <t xml:space="preserve">Dobava in montaža vertikalnega zaključka izolacije, montaža na kovinsko konstrukcijo; zaključek višine 24-30 cm v sestavi:
-(kot na primer: OSB plošče debeline 15mm ali enakovredno),
-2x bitum. varilni trakovi deb. 4 mm za ravne strehe,
-zaščitna pločevina- alu barvana pločevina, deb.1,2m, r.š. 22-32cm. </t>
  </si>
  <si>
    <t>2.2.1.2.2.5.3</t>
  </si>
  <si>
    <t>Dobava, izdelava in montaža zaključne pločevine iz   iz alu barvane pločevine z vsem pritrdilnim materialom (na nadstrešku vhod sever):</t>
  </si>
  <si>
    <t>2.2.1.2.2.5.4</t>
  </si>
  <si>
    <t>-debeline  1,2 mm, r.š. 53cm (stenska)
Opomba: Dobava, izdelava in montaža zaključne pločevine iz   iz alu barvane pločevine z vsem pritrdilnim materialom (na nadstrešku vhod sever):</t>
  </si>
  <si>
    <t>2.2.1.2.2.5.5</t>
  </si>
  <si>
    <t>-debeline  1,2 mm, r.š. 15cm (na maski)
Opomba: Dobava, izdelava in montaža zaključne pločevine iz   iz alu barvane pločevine z vsem pritrdilnim materialom (na nadstrešku vhod sever):</t>
  </si>
  <si>
    <t>2.2.1.2.2.5.6</t>
  </si>
  <si>
    <t>Dobava, izdelava in montaža pokrivne maske (na notranji strani maske nadstreška vhod sever)  iz alu barvane pločevine z vsem pritrdilnim materialom:</t>
  </si>
  <si>
    <t>2.2.1.2.2.5.7</t>
  </si>
  <si>
    <t>-debelina pločevine  1,2 mm, r.š. do 35cm.
Opomba: Dobava, izdelava in montaža pokrivne maske (na notranji strani maske nadstreška vhod sever)  iz alu barvane pločevine z vsem pritrdilnim materialom:</t>
  </si>
  <si>
    <t>2.2.1.2.2.5.8</t>
  </si>
  <si>
    <t>Dobava in montaža odtočnega kotlička iz alu barvane  pločevine.</t>
  </si>
  <si>
    <t>2.2.1.2.2.5.9</t>
  </si>
  <si>
    <t>Dobava in montaža odtočnih cevi strešnih žlebov, izdelanih iz alu barvane pločevine, kompletno z vsemi koleni, objemkami, sidrnim in pritrdilnim materialom. Odtočne cevi preseka fi 80mm dolžine 1m komplet s priključkom na vertikalno odtočno cev.</t>
  </si>
  <si>
    <t>2.2.1.2.2.6</t>
  </si>
  <si>
    <t>NADSTREŠKI TERASA (kritina upoštevana pri alu zasteklitvah)</t>
  </si>
  <si>
    <t>2.2.1.2.2.6.1</t>
  </si>
  <si>
    <t>Dobava, izdelava in montaža strešnih žlebov pravokotne oblike iz alu barvane pločevine, debeline 1,2mm r.š. 55- 73cm, montaža na kovinsko konstrukcijo nadstrešnice, kompletno z vsem pritrdilnim materialom.</t>
  </si>
  <si>
    <t>2.2.1.2.2.6.2</t>
  </si>
  <si>
    <t>Dobava in montaža odtočnega kotlička iz alu barvane pločevine.</t>
  </si>
  <si>
    <t>2.2.1.2.2.6.3</t>
  </si>
  <si>
    <t>Dobava, izdelava in montaža zaključne pločevine iz alu barvane pločevine z vsem pritrdilnim materialom (na nadstreških teras):</t>
  </si>
  <si>
    <t>2.2.1.2.2.6.4</t>
  </si>
  <si>
    <t>-debelina pločevine  1,2 mm, r.š. 9-23cm (nad streho na notranji strani maske)
Opomba: Dobava, izdelava in montaža zaključne pločevine iz alu barvane pločevine z vsem pritrdilnim materialom (na nadstreških teras):</t>
  </si>
  <si>
    <t>2.2.1.2.2.6.5</t>
  </si>
  <si>
    <t>-debeline pločevine  1,2 mm, r.š. 9cm
Opomba: Dobava, izdelava in montaža zaključne pločevine iz alu barvane pločevine z vsem pritrdilnim materialom (na nadstreških teras):</t>
  </si>
  <si>
    <t>2.2.1.2.2.6.6</t>
  </si>
  <si>
    <t>Dobava, izdelava in montaža pokrivne maske (na notranji spodnji strani maske nadstreškov terase) iz Alu barvane pločevine RAL7012 z vsem pritrdilnim materialom:</t>
  </si>
  <si>
    <t>2.2.1.2.2.6.7</t>
  </si>
  <si>
    <t>-debelina pločevine  1,2 mm, r.š. 40-54cm.
Opomba: Dobava, izdelava in montaža pokrivne maske (na notranji spodnji strani maske nadstreškov terase) iz Alu barvane pločevine RAL7012 z vsem pritrdilnim materialom:</t>
  </si>
  <si>
    <t>2.2.1.2.2.6.8</t>
  </si>
  <si>
    <t>-debelina pločevine  1,2 mm, r.š. 31-55cm.
Opomba: Dobava, izdelava in montaža pokrivne maske (na notranji spodnji strani maske nadstreškov terase) iz Alu barvane pločevine RAL7012 z vsem pritrdilnim materialom:</t>
  </si>
  <si>
    <t>2.2.1.2.2.6.9</t>
  </si>
  <si>
    <t>Dobava, izdelava in montaža stenske obrobe (stik steklena nadstrešnica- fasada)  iz alu barvane pločevine, kompletno z vsem pritrdilnim materialom:</t>
  </si>
  <si>
    <t>2.2.1.2.2.6.10</t>
  </si>
  <si>
    <t>-debelina pločevine 0,8mm r.š. 37cm, 
Opomba: Dobava, izdelava in montaža stenske obrobe (stik steklena nadstrešnica- fasada)  iz alu barvane pločevine, kompletno z vsem pritrdilnim materialom:</t>
  </si>
  <si>
    <t>2.2.1.2.2.6.11</t>
  </si>
  <si>
    <t>-debelina pločevine 0,8mm r.š. 9cm (odkapna pločevina) kompletno z zarezom v fasado in kitanjem stika s trajnoelastičnim kitom,
Opomba: Dobava, izdelava in montaža stenske obrobe (stik steklena nadstrešnica- fasada)  iz alu barvane pločevine, kompletno z vsem pritrdilnim materialom:</t>
  </si>
  <si>
    <t>2.2.1.2.2.6.12</t>
  </si>
  <si>
    <t>Dobava in montaža odtočnih cevi strešnih žlebov, izdelanih iz alu barvane pločevine, kompletno z vsemi koleni, objemkami, sidrnim in pritrdilnim materialom. Odtočne cevi preseka :</t>
  </si>
  <si>
    <t>2.2.1.2.2.6.13</t>
  </si>
  <si>
    <t>- fi 80mm.
Opomba: Dobava in montaža odtočnih cevi strešnih žlebov, izdelanih iz alu barvane pločevine, kompletno z vsemi koleni, objemkami, sidrnim in pritrdilnim materialom. Odtočne cevi preseka :</t>
  </si>
  <si>
    <t>2.2.1.2.2.7</t>
  </si>
  <si>
    <t>KUPOLE ODT</t>
  </si>
  <si>
    <t>2.2.1.2.2.7.1</t>
  </si>
  <si>
    <t>Izdelava, dobava in montaža svetlobnih kupole za ODT iz litega akrilnega dvoslojnega mlečnega stekla. Kupola se mora v primeru požara odpreti in je vezana na požarno centralo. Odpiranje motorno z ročnim prožilom in avtomatsko AJP. Vse z dobavo in montažo.</t>
  </si>
  <si>
    <t>2.2.1.2.2.7.2</t>
  </si>
  <si>
    <t>-dvoslojna svetlobna kupola opal dim. 176 x176cm (svetle 160/160cm) komplet  z nastavnim vencem višine 30cm, elektropogon 24 V DC, 8A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</si>
  <si>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2.2.1.2.2.7.3</t>
  </si>
  <si>
    <t>-dvoslojna svetlobna kupola opal dim. 86 x116cm (svetle 70/100cm)komplet  brez nastavnega venca, elektropogon 24 V DC, 2,6A (nastavni venec: konstrukcija zajeta v popisu ključavničarskih del, zunanja obloga pri kleparskih delih, notranja protipožarna obloga v popisu raznih del)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</si>
  <si>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2.2.1.2.2.7.4</t>
  </si>
  <si>
    <t>-krmiljenje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</si>
  <si>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2.2.1.2.2.7.5</t>
  </si>
  <si>
    <t>-centrala MBZ 300N24, 3 DM, dodaten SM modul za dva ločena požarna sektorja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</si>
  <si>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2.2.1.2.2.7.6</t>
  </si>
  <si>
    <t>-požarna tipka FT4/24V DC, siv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</si>
  <si>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2.2.1.2.2.7.7</t>
  </si>
  <si>
    <t>-tipka za prezračevaje LTA-24 LP , UP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</si>
  <si>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2.2.1.2.2.7.8</t>
  </si>
  <si>
    <t>-nadometna doza za TPS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</si>
  <si>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2.2.1.2.2.7.9</t>
  </si>
  <si>
    <t>-vremenski senzor dež-veter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</si>
  <si>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2.2.1.2.2.7.10</t>
  </si>
  <si>
    <t>-nosilec za vremenski senzor
Opomba: Izdelava, dobava in montaža svetlobnih kupole za ODT iz litega akrilnega dvoslojnega mlečnega stekla. Kupola se mora v primeru požara odpreti in je vezana na požarno centralo. Odpiranje motorno z ročnim prožilom in avtomatsko AJP. Vse z dobavo in montažo.</t>
  </si>
  <si>
    <t>2.2.1.2.3</t>
  </si>
  <si>
    <t>2.2.1.2.3.1</t>
  </si>
  <si>
    <t>2.2.1.2.3.2</t>
  </si>
  <si>
    <t>2.2.1.2.3.3</t>
  </si>
  <si>
    <t>- v cenah po enoti morajo biti zajete vse zaščite stavbnega pohištva, strehe in ostalih konstrukcij in odstranitve zaščit po končanih delih,</t>
  </si>
  <si>
    <t>2.2.1.2.3.4</t>
  </si>
  <si>
    <t>2.2.1.2.3.5</t>
  </si>
  <si>
    <t>2.2.1.2.3.6</t>
  </si>
  <si>
    <t>-pripraviti vzorce fasade 1 m2 (bela, rumena)</t>
  </si>
  <si>
    <t>2.2.1.2.3.7</t>
  </si>
  <si>
    <t>Izdelava prezračevanja stropnikov na fasadi; 
obstoječe odprtine je potrebno očistiti in podaljšati za debelino izolacije fasade (20cm), ter pokriti s prezračevalno Alu rešetko v beli barvi Ø 5cm (vgraditi v liniji zaključnega sloja fasade), upoštevati ves potrebni material.</t>
  </si>
  <si>
    <t>2.2.1.2.3.8</t>
  </si>
  <si>
    <t>Izdelava fasade, v sestavi:
'- kamena volna deb.20 cm - (kot na primer: plošče tervol FKD-S Thermal ali enakovredno), lepljene na ometano površino z 
  lepilno malto in sidrano v opečno podlago, delno v armirani omet (sidra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</si>
  <si>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2.2.1.2.3.9</t>
  </si>
  <si>
    <t>Izdelava fasade, v sestavi:
'- kamena volna deb.26 cm - (kot na primer: plošče tervol FKD-S Thermal ali enakovredno), lepljene na ometano površino z 
  lepilno malto in sidrane v opečno podlago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</si>
  <si>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2.2.1.2.3.10</t>
  </si>
  <si>
    <t>Izdelava fasade (napuščni venec), v sestavi:
'- kamena volna deb.6 cm -(kot na primer: plošče tervol FKD-S Thermal ali enakovredno), lepljene na ometano površino z 
  lepilno malto in sidrane v opečno ali betonsko podlago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</si>
  <si>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2.2.1.2.3.11</t>
  </si>
  <si>
    <t>Izdelava fasade (strop nad vhodom jug), v sestavi:
'- kamena volna (kot na primer: plošče tervol FKD-S Thermal ali enakovredno),  deb. 14 cm, lepljene in sidrane na podlago,
- izravnalni sloj: prvi sloj lepilne malte, plastificirana steklena mrežica, drugi izravnalni sloj lepilne malte
- zaključni silikatno silikonski zaribani omet frakc. deb.3- 4 mm, v beli barvi.
V ceni je zajeta montaža vogalnikov za ojačitev robov, vseh tipskih zaključnih profilov ter ves potreben sidrni in pritrdilni material.</t>
  </si>
  <si>
    <t>2.2.1.2.3.12</t>
  </si>
  <si>
    <t>Izdelava fasade (strop nad vhodom jug), v sestavi:
- izravnalni sloj: prvi sloj lepilne malte, plastificirana steklena mrežica, drugi izravnalni sloj lepilne malte
- zaključni silikatno silkonski zaribani omet frakc. deb.3- 4 mm, v beli barvi.
V ceni je zajeta montaža vogalnikov za ojačitev robov, vseh tipskih zaključnih profilov ter ves potreben sidrni in pritrdilni material.</t>
  </si>
  <si>
    <t>2.2.1.2.3.13</t>
  </si>
  <si>
    <t>2.2.1.2.3.14</t>
  </si>
  <si>
    <t>Izdelava podstavka fasade (gospodarski vhod) na objekt v sestavi:
- izolacija XPS deb. 14 cm komplet s lepljenjem in sidranjem v AB zid,
- izravnalni sloj: lepilo + mrežica, deb. 0,5 cm,
- zaključni omet, deb. 0,3 cm v
V ceni je zajeta montaža vogalnikov za ojačitev robov, vseh zaključnih profilov ter ves potreben siderni in pritrdilni material.</t>
  </si>
  <si>
    <t>2.2.1.2.3.15</t>
  </si>
  <si>
    <t>Izdelava fasade na AB zid (stopnišče gospodarski vhod) v sestavi:
- izravnalni sloj: lepilo + mrežica, deb. 0,5 cm,
- zaključni omet, deb. 0,3 cm .</t>
  </si>
  <si>
    <t>2.2.1.2.3.16</t>
  </si>
  <si>
    <t>Izdelava fasade na AB zid v sestavi:
- izravnalni sloj: prvi sloj lepilne malte, plastificirana steklena mrežica, drugi izravnalni sloj lepilne malte
- zaključni silikatno silkonski zaribani omet frakc. deb.3- 4 mm, v sivi.</t>
  </si>
  <si>
    <t>2.2.1.2.3.17</t>
  </si>
  <si>
    <t>Izdelava zaključnega sloja fasade na AB zid (rampa invalidi) v sestavi:
- izravnalni sloj: lepilo + mrežica, deb. 0,5 cm,
- zaključni silikatno silkonski zaribani omet , v rumeni barvi NCS S0560.</t>
  </si>
  <si>
    <t>2.2.1.2.3.18</t>
  </si>
  <si>
    <t>Izdelava  opleska na zunanji na AB zid (rampa invalidi, terase-cokel) v sestavi:
- izravnava-kitanje,
-  vodoodbojni premaz za beton v sivi barvi (kot na primer: Sikagard ali enakovredno).</t>
  </si>
  <si>
    <t>2.2.1.2.4</t>
  </si>
  <si>
    <t>2.2.1.2.4.1</t>
  </si>
  <si>
    <t>2.2.1.2.4.2</t>
  </si>
  <si>
    <t>2.2.1.2.4.3</t>
  </si>
  <si>
    <t>2.2.1.2.4.4</t>
  </si>
  <si>
    <t>-dostaviti vzorce, ki jih potrdi projektant</t>
  </si>
  <si>
    <t>2.2.1.2.4.5</t>
  </si>
  <si>
    <t>-izbrani izvajalec izdela delavniški načrt fasade s podkonstrukcijo in pritrjevanjem, ki ga potrjuje projektant</t>
  </si>
  <si>
    <t>2.2.1.2.4.6</t>
  </si>
  <si>
    <t xml:space="preserve">Dobava in montaža obloge mask nadstreškov višine cca.57cm; montaža na jekleno konstrukcijo (jeklena konstrukcija zajeta pri klučavničarskih delih):
 -vlaknocementne plošče deb. 8mm (kot na primer: SWISSPEARL Carat Agate 7219 ali enakovredno), plošče rezane na različne dimenzije. dolžine 25-170, višine 57cm (po shemi fasade) z izvrtinami za pritrjevanje,
-med posameznimi posameznimi vlaknocementnimi  ploščami se izdela vertikalne vidne fuge širine 4 cm iz alu barvane pločevine (RAL 1003) r.š.15cm, deb. 1,2mm, komplet z vsem pritrdilnim materialom.
Plošče se pritrjujejo na jekleno konstrukcijo z nerjavnimi slepimi kovicami (v barvi plošč) z vsem pripadajočim materialom. </t>
  </si>
  <si>
    <t>2.2.1.2.5</t>
  </si>
  <si>
    <t>2.2.1.2.5.1</t>
  </si>
  <si>
    <t>2.2.1.2.5.2</t>
  </si>
  <si>
    <t>-v ceno izdelave plavajočih estrihov je všteta dobava vsega potrebnega materiala kot je navedeno v posameznih postavkah (estrih s superplastifikatorji, folije, toplotne izolacije, robni trak, armaturne mreže oziroma mikroarmatura), ter izdelavo potrebnih dilatacij po projektu dilatacij ter polaganje robnega traku deb. 1cm, ter opaž robov estrihov (kjer so potrebni)</t>
  </si>
  <si>
    <t>2.2.1.2.5.3</t>
  </si>
  <si>
    <t>-estrihi morajo vsebovati dodatek za zmanjšanje krčenja (superplastikator)</t>
  </si>
  <si>
    <t>2.2.1.2.5.4</t>
  </si>
  <si>
    <t>2.2.1.2.5.5</t>
  </si>
  <si>
    <t>Izdelava plavajočih estrihov, dobava, vgradnja, ravnanje ter strojna zagladitev; estrih v sestavi (T5):
-ekspandirana PE folija,
-cementni estrih deb. 7,0 cm, mikroarmiran (kombinacija jeklena in PP vlakna), komplet s quartz posipom.</t>
  </si>
  <si>
    <t>2.2.1.2.5.6</t>
  </si>
  <si>
    <t>Izdelava plavajočih estrihov, dobava, vgradnja, ravnanje ter strojna zagladitev; estrih v sestavi (T2): 
-ekstrudiran polistiren deb. 12 cm, (kot na primer styrodur ali enakovredno), tlačna napetost 200kPa pri 10% deformaciji
-PE folija
-betonski estrih deb. 10,0 cm, armiran z mrežo Q283 s preklopi 10cm.(klet)</t>
  </si>
  <si>
    <t>2.2.1.2.5.7</t>
  </si>
  <si>
    <t>Izdelava plavajočih estrihov, dobava, vgradnja, ravnanje ter strojna zagladitev; estrih v sestavi (T1): 
-ekstrudiran polistiren deb. 20 cm, (kot na primer styrodur ali enakovredno), tlačna napetost 200kPa pri 10% deformaciji,
-PE folija
-betonski estrih deb. 10,0 cm, armiran z mrežo Q283 s preklopi 10cm (klet).</t>
  </si>
  <si>
    <t>2.2.1.2.5.8</t>
  </si>
  <si>
    <t>Izdelava plavajočih estrihov, dobava, vgradnja, ravnanje ter strojna zagladitev; estrih v sestavi (T3): 
-ekstrudiran polistiren deb. 10 cm, (kot na primer styrodur ali enakovredno), tlačna napetost 200kPa pri 10% deformaciji, 
-PE folija
-betonski estrih deb. 10,0 cm,armiran z mrežo Q283 s preklopi 10cm.(klet)</t>
  </si>
  <si>
    <t>2.2.1.2.5.9</t>
  </si>
  <si>
    <t>Izdelava plavajočih estrihov, dobava, vgradnja, ravnanje ter strojna zagladitev; estrih v sestavi (T7): 
-kamena volna deb. 9,0cm (kot na primer tervol TP-S ali enakovredno),
-PE folija,
-cementni estrih deb. 7,5 cm, mikroarmiran (kombinacija jeklena in PP vlakna).</t>
  </si>
  <si>
    <t>2.2.1.2.5.10</t>
  </si>
  <si>
    <t>Izdelava plavajočih estrihov, dobava, vgradnja, ravnanje ter strojna zagladitev; estrih v sestavi (T6): 
-kamena volna deb. 9,0cm (kot na primer tervol TP-S ali enakovredno),
-PE folija,
-cementni estrih deb. 7,0 cm, mikroarmiran (kombinacija jeklena in PP vlakna).</t>
  </si>
  <si>
    <t>2.2.1.2.5.11</t>
  </si>
  <si>
    <t>Izdelava plavajočih estrihov, dobava, vgradnja, ravnanje ter strojna zagladitev; estrih v sestavi (T9a): 
-ekstrudiran polistiren deb.18 cm, (kot na primer styrodur ali enakovredno), tlačna napetost 200kPa pri 10% deformaciji,
-plošče iz ekspandiranega polistirena s profilom za polaganje talnega gretja (kot naprimer stirotermal hard deb.3,3+2,5cm ali enakovredno),
-betonski estrih deb. 10,0 cm, armiran z mrežo Q283 s preklopi 10cm.</t>
  </si>
  <si>
    <t>2.2.1.2.5.12</t>
  </si>
  <si>
    <t>Izdelava plavajočih estrihov, dobava, vgradnja, ravnanje ter strojna zagladitev; estrih v sestavi (T9b): 
-ekstrudiran polistiren deb. 9 cm, (kot na primer styrodur ali enakovredno), tlačna napetost 200kPa pri 10% deformaciji,
-PE folija
-cementni estrih deb. 7,5 cm, mikroarmiran (kombinacija jeklena in PP vlakna).</t>
  </si>
  <si>
    <t>2.2.1.2.5.13</t>
  </si>
  <si>
    <t>Izdelava plavajočih estrihov, dobava, vgradnja, ravnanje ter strojna zagladitev; estrih v sestavi (T11): 
-ekstrudiran polistiren deb. 18 cm, tlačna napetost 200kPa pri 10% deformaciji,
-PE folija
-betonski estrih deb. 10,0 cm, armiran z mrežo Q283 s preklopi 10cm.</t>
  </si>
  <si>
    <t>2.2.1.2.5.14</t>
  </si>
  <si>
    <t>Izdelava plavajočih estrihov, dobava, vgradnja, ravnanje ter strojna zagladitev; estrih v sestavi (T12, T22): 
-kamena volna deb. 4,0cm (kot na primer tervol TP-S ali enakovredno),
-PE folija,
-cementni estrih deb. 6,0 cm, mikroarmiran (kombinacija jeklena in PP vlakna).</t>
  </si>
  <si>
    <t>2.2.1.2.5.15</t>
  </si>
  <si>
    <t>Izdelava plavajočih estrihov, dobava, vgradnja, ravnanje ter strojna zagladitev; estrih v sestavi (T9): 
-ekstrudiran polistiren deb. 17 cm, (kot na primer styrodur ali enakovredno), tlačna napetost 200kPa pri 10% deformaciji, 
-plošče iz ekspandiranega polistirena s profilom za polaganje talnega gretja (npr.:elastificirana plošča stirotermal hard 3,3+2,5cm ali enakovredno),
-betonski estrih deb. 10,0 cm, armiran z mrežo Q283 s preklopi 10cm.</t>
  </si>
  <si>
    <t>2.2.1.2.5.16</t>
  </si>
  <si>
    <t>Izdelava plavajočih estrihov, dobava, vgradnja, ravnanje ter strojna zagladitev; estrih v sestavi (T10): 
-ekstrudiran polistiren deb. 17 cm (kot na primer styrodur ali enakovredno), tlačna napetost 200kPa pri 10% deformaciji, 
-plošče iz ekspandiranega polistirena  deb. 3cm (kot na primer stiropor EPS 100 ali enakovredno), tlačna napetost 100kPa pri 10% deformaciji,
-PE folija,
-betonski estrih deb. 10,0 cm,  armiran z mrežo Q283 s preklopi 10cm.</t>
  </si>
  <si>
    <t>2.2.1.2.5.17</t>
  </si>
  <si>
    <t>Izdelava plavajočih estrihov, dobava, vgradnja, ravnanje ter strojna zagladitev; estrih v sestavi (T15): 
-kamena volna deb. 4,0cm (kot na primer tervol TP-S ali enakovredno),
-PE folija,
-cementni estrih deb. 7,5 cm, mikroarmiran (kombinacija jeklena in PP vlakna).</t>
  </si>
  <si>
    <t>2.2.1.2.5.18</t>
  </si>
  <si>
    <t>Izdelava plavajočih estrihov, dobava, vgradnja, ravnanje ter strojna zagladitev; estrih v sestavi (T14): 
-kamena volna deb. 5,0cm (kot na primer tervol TP-S ali enakovredno),
-PE folija,
-cementni estrih deb. 7,0 cm, mikroarmiran (kombinacija jeklena in PP vlakna).</t>
  </si>
  <si>
    <t>2.2.1.2.5.19</t>
  </si>
  <si>
    <t>Izdelava plavajočih estrihov, dobava, vgradnja, ravnanje ter strojna zagladitev; estrih v sestavi (T26): 
-kamena volna deb. 4,0cm (kot na primer tervol TP-S ali enakovredno),
-PE folija,
-cementni estrih deb. 7,0 cm, mikroarmiran (kombinacija jeklena in PP vlakna).</t>
  </si>
  <si>
    <t>2.2.1.2.5.20</t>
  </si>
  <si>
    <t>Izdelava plavajočih estrihov, dobava, vgradnja, ravnanje ter strojna zagladitev; estrih v sestavi (T16,T16b,T17): 
-ekspandiran polistiren deb. 5cm, (kot na primer stiropor EPS 100 ali enakovredno), tlačna napetost 100kPa pri 10% deformaciji,
-plošče iz ekspandiranega polistirena s profilom za polaganje talnega gretja (kot na primer elastificirane plošče stirotermal silent deb.3,3+2,5cm ali enakovredno)
-cementni estrih deb. 7,0 cm, mikroarmiran (kombinacija jeklena in PP vlakna).</t>
  </si>
  <si>
    <t>2.2.1.2.5.21</t>
  </si>
  <si>
    <t>Izdelava plavajočih estrihov, dobava, vgradnja, ravnanje ter strojna zagladitev; estrih v sestavi (T18): 
-kamena volna deb. 8,0cm (kot na primer tervol TP-S ali enakovredno),
-PE folija,
-cementni estrih deb. 7,0 cm, mikroarmiran (kombinacija jeklena in PP vlakna).</t>
  </si>
  <si>
    <t>2.2.1.2.5.22</t>
  </si>
  <si>
    <t>Izdelava plavajočih estrihov, dobava, vgradnja, ravnanje ter strojna zagladitev; estrih v sestavi (T19): 
-kamena volna deb. 4,0cm (kot na primer tervol TP-S ali enakovredno),
-PE folija,
-cementni estrih deb. 5,0-5,5 cm, mikroarmiran (kombinacija jeklena in PP vlakna).</t>
  </si>
  <si>
    <t>2.2.1.2.5.23</t>
  </si>
  <si>
    <t>Izdelava plavajočih estrihov, dobava, vgradnja, ravnanje ter strojna zagladitev; estrih v sestavi (16a):
 -ekspandiran polistiren deb. 2cm, (kot na primer stiropor EPS 100 ali enakovredno), tlačna napetost 100kPa pri 10% deformaciji,
-plošče iz ekspandiranega polistirena s profilom za polaganje talnega gretja (kot na primer elastificirane plošče stirotermal silent deb.3,3+2,5cm ali enakovredno),
-cementni estrih deb. 6,0 cm, mikroarmiran (kombinacija jeklena in PP vlakna).</t>
  </si>
  <si>
    <t>2.2.1.2.5.24</t>
  </si>
  <si>
    <t>Izdelava plavajočih estrihov, dobava, vgradnja, ravnanje ter strojna zagladitev; estrih v sestavi (T25): 
-kamena volna deb. 4,0cm (kot na primer tervol TP-S ali enakovredno),
-PE folija,
-cementni estrih deb. 5,0 cm, mikroarmiran (kombinacija jeklena in PP vlakna).</t>
  </si>
  <si>
    <t>2.2.1.2.5.25</t>
  </si>
  <si>
    <t>Izdelava plavajočih estrihov, dobava, vgradnja, ravnanje ter strojna zagladitev; estrih v sestavi (T27): 
-kamena volna deb. 5,0cm (kot na primer tervol TP-S ali enakovredno),
-PE folija,
-cementni estrih deb. 7,0 cm, mikroarmiran (kombinacija jeklena in PP vlakna).</t>
  </si>
  <si>
    <t>2.2.1.2.5.26</t>
  </si>
  <si>
    <t>Izdelava plavajočih estrihov, dobava, vgradnja, ravnanje ter strojna zagladitev; estrih v sestavi (T28): 
-kamena volna deb. 5,0cm (kot na primer tervol TP-S ali enakovredno),
-PE folija,
-cementni estrih deb. 7,5 cm, mikroarmiran (kombinacija jeklena in PP vlakna).</t>
  </si>
  <si>
    <t>2.2.1.2.6</t>
  </si>
  <si>
    <t>2.2.1.2.6.1</t>
  </si>
  <si>
    <t>2.2.1.2.6.2</t>
  </si>
  <si>
    <t>- izdelki so izdelani po shemah iz projekta, po detajlih in po dogovoru s projektantom, po delavniških načrtih, vse delavniške načrte izdela izvajalec, ki jih pred izvedbo potrdi projektant,</t>
  </si>
  <si>
    <t>2.2.1.2.6.3</t>
  </si>
  <si>
    <t>2.2.1.2.6.4</t>
  </si>
  <si>
    <t>- v cenah vkalkulirati vsa potrebna dela, material, sidrni in vijačni material, pomožna dela (odri, prenosi, dvigi ipd.),</t>
  </si>
  <si>
    <t>2.2.1.2.6.5</t>
  </si>
  <si>
    <t>-v ceni upoštevati pregled konstrukcije in vso enakovredno dokumentacijo za tehnični pregled,</t>
  </si>
  <si>
    <t>2.2.1.2.6.6</t>
  </si>
  <si>
    <t>2.2.1.2.6.7</t>
  </si>
  <si>
    <t>2.2.1.2.6.8</t>
  </si>
  <si>
    <t>2.2.1.2.6.9</t>
  </si>
  <si>
    <t>Izdelava, dobava in montaža jeklenih konstrukcij-ojačitve nad preboji skozi obstoječe konstrukcije. Vsa konstrukcija je antikokorozijsko zaščitena.
Jeklo kvalitete S235 JR. Jeklena konstrukcija spada skladno s SIST EN 1090-2:2008 v izvedbeni razred EXC 2. 
Ojačitve  se izdela po delavniškem načrtu, v sestavi: jekleni profili NPI120, 140,  NPU 140, 160,80, L kotniki 120/120/10, navojne palice, sidra TSA M12x140, armaturne palice komplet z jeklenimi zagozdami.</t>
  </si>
  <si>
    <t>2.2.1.2.6.10</t>
  </si>
  <si>
    <t>Izdelava, dobava in montaža jeklene konstrukcije notranjega dvoramnega stopnišča (iz 1.nadstropja v 2.nadstropje), komplet z vsemi ojačitvami in vertikalno konstrukcijo med stopniščnima ramama do pritličja-dodatna ojačitev za montažo suhomontažne stene.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HEA 240, 260, NPU 100, 200, 260, diagonale Ø16 mm, sidrne plošče iz jeklene pločevine 10 in 15 mm, ter stopnice (29 kos čela in nastopne ploskve) iz pločevine deb. 5mm, komplet z vsemi potrebnimi sidri ( HILTI HIT-Z HY-200 M12x105).</t>
  </si>
  <si>
    <t>2.2.1.2.6.11</t>
  </si>
  <si>
    <t>Izdelava, dobava in montaža jeklene konstrukcije notranjega enoramnega stopnišča (prehod nižji-višji del). 
Vsa konstrukcija je 2x antikorozijsko zaščitena in 2x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NPU 120, cevi  60/60/4 mm, sidrne plošče iz jeklene pločevine 6  in 5 mm, ter stopnice (4 kos) iz pločevine deb. 5mm, komplet z vsemi potrebnimi sidri (TSA M10x110).</t>
  </si>
  <si>
    <t>2.2.1.2.6.12</t>
  </si>
  <si>
    <t xml:space="preserve">Izdelava, dobava in montaža jeklene konstrukcije-nosilec in steber (podpora lege ostrešja).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HEA 180, cev 80/80/5mm, navojne palice, sidrne plošče komplet sidri (sidranje v AB ležišče). </t>
  </si>
  <si>
    <t>2.2.1.2.6.13</t>
  </si>
  <si>
    <t xml:space="preserve">Izdelava, dobava in montaža jeklenih konstrukcij- dodatne ojačitve pod obstoječim stropom pri odprtinah. Vsa konstrukcija je antikokorozijsko zaščitena.
Jeklo kvalitete S235 JR. Jeklena konstrukcija spada skladno s SIST EN 1090-2:2008 v izvedbeni razred EXC 2. 
Ojačitve  se izdela po delavniškem načrtu, v sestavi: jekleni profili NPI120, 140,  NPU80, sidra TSA M12x140, armaturne palice, sidrne plošče. </t>
  </si>
  <si>
    <t>2.2.1.2.6.14</t>
  </si>
  <si>
    <t>Izdelava, dobava in montaža jeklene konstrukcije nadstreška nad gospodarskim vhodom (dostava); tloris nadstreška cca. 33 m2. 
Vsa konstrukcija je vročecinkana.
Jeklo kvalitete S235 J0. Jeklena konstrukcija spada skladno s SIST EN 1090-2:2008 v izvedbeni razred EXC 2. 
Konstrukcija se izdela po delavniškem načrtu, v sestavi:
stebri iz jeklenih cevi 120/120/5mm sidrani na AB zid, konstrukcija strehe iz jeklenih profilov IPE 140 ter 80 in NPU 140, sidrne plošče iz jeklene pločevine debeline 8, 10 in 12 mm, sidrne palice Ø 12mm.</t>
  </si>
  <si>
    <t>2.2.1.2.6.15</t>
  </si>
  <si>
    <t>Izdelava, dobava in montaža jeklene konstrukcije nadstreška nad teraso ob objektu (zahod-jug); tloris nadstreška cca. 159 m2. 
Vsa konstrukcija je vročecinkana.
Jeklo kvalitete S235 J0. Jeklena konstrukcija spada skladno s SIST EN 1090-2:2008 v izvedbeni razred EXC 2. 
Konstrukcija se izdela po delavniškem načrtu, v sestavi:
-stebri iz jeklenih cevi Ff/d=168,3/6 sidrani na AB temelj (sidra se vbetonira v temelj),
- konstrukcija strehe iz jeklenih profilov IPE 160, 180, 200, 220 in 240 ter NPU 160, 180, 240 in 260, sidrne plošče iz jeklene pločevine debeline 10 in 15 mm, sidrne palice Ø 16mm, napenjalke Ø12mm.</t>
  </si>
  <si>
    <t>2.2.1.2.6.16</t>
  </si>
  <si>
    <t>Izdelava, dobava in montaža jeklene konstrukcije nadstreška nad teraso ob objektu (vzhod-jug); tloris nadstreška cca. 133 m2. 
Jeklo kvalitete S235 J0. Jeklena konstrukcija spada skladno s SIST EN 1090-2:2008 v izvedbeni razred EXC 2. 
Vsa konstrukcija je vročecinkana.
Konstrukcija se izdela po delavniškem načrtu, v sestavi:
-stebri iz jeklenih cevi Ff/d=168,3/6 sidrani na AB temelj (sidra se vbetonira v temelj),
- konstrukcija strehe iz jeklenih profilov IPE 160, 180, 200, 220 in 240 ter NPU 160, 180, 240 in 260, sidrne plošče iz jeklene pločevine debeline 10 in 15 mm, sidrne palice Ø 16mm, napenjalke Ø12mm.</t>
  </si>
  <si>
    <t>2.2.1.2.6.17</t>
  </si>
  <si>
    <t xml:space="preserve">Izdelava, dobava in montaža kovinske konstrukcije podesta na zunanjem AB jašku (hladilni agregat). Konstrukcija je vročecinkana.
Jeklo kvalitete S235 J0. Jeklena konstrukcija spada skladno s SIST EN 1090-2:2008 v izvedbeni razred EXC 2. 
Konstrukcija se izdela po delavniškem načrtu, v sestavi:
- jekleni profili NPU 220 in NPI 100 ter ploščati profili iz jeklene pločevine deb. 10 in 15 mm. Jekleni profili so vijačeni z vijaki M12 in M16 kv. 8.8. in sidrani v AB stene z sidri TSA M12 x 120, TSA M10 x 90. 
-kotniki L30/30/4mm in L40/40/4mm (sidrani v beton po obodu  jaška). </t>
  </si>
  <si>
    <t>2.2.1.2.6.18</t>
  </si>
  <si>
    <t>Izdelava, dobava in montaža pohodnih vročecinkanih rešetk na kovinsko konstrukcijo nad zunanjim AB jaškom (hladilni agregat). Skupna površina rešetk je 344 x 430 cm. Rešetke so elektrovarjene- mreža z okenci 30/30mm iz lamel 30/2mm. Posamezna velikost se prilagodi na potek nosilne konstrukcije zajete v predhodni postavki.</t>
  </si>
  <si>
    <t>2.2.1.2.6.19</t>
  </si>
  <si>
    <t>Izdelava, dobava in montaža kovinske konstrukcije nadstreška nad stranskim vhodom (sever); tloris nadstreška cca. 15 m2. 
Vsa konstrukcija je vročecinkana.
Jeklo kvalitete S235 J0. Jeklena konstrukcija spada skladno s SIST EN 1090-2:2008 v izvedbeni razred EXC 2. 
Konstrukcija se izdela po delavniškem načrtu, v sestavi:
stebri iz jeklenih cevi 120/120/5mm sidrani na AB podest oziroma AB temelje, konstrukcija strehe iz jeklenih profilov IPE 140 in NPU 140, 160, sidrne plošče iz jeklene pločevine debeline 8,10 in 12 mm, sidrne palice Ø 12mm, napenjalke Ø12mm.</t>
  </si>
  <si>
    <t>2.2.1.2.6.20</t>
  </si>
  <si>
    <t xml:space="preserve">Izdelava, dobava in montaža kovinske demontažne konstrukcije podesta na zunanjem AB jašku (servisni jašek). Konstrukcija je vročecinkana.
Konstrukcija se izdela po delavniškem načrtu, v sestavi:
-jekleni profili NPU 160 in NPI 100 ter ploščati profili iz jeklene pločevine deb. 10 in 15 mm. Jekleni profili so vijačeni z vijaki M12 kv. 8.8. in sidrani v AB stene z sidri TSA M12 x 110,
 -kotniki L30/30/4mm in L40/40/4mm (sidrani v beton po obodu  jaška). </t>
  </si>
  <si>
    <t>2.2.1.2.6.21</t>
  </si>
  <si>
    <t>Izdelava, dobava in montaža pohodnih vročecinkanih demontažnih rešetk na kovinsko konstrukcijo nad zunanjim AB jaškom (servisni jašek). Skupna površina rešetk je 305 x143cm (cca. 100x 143cm-3x). Rešetke so elektrovarjene- mreža z okenci 30/30mm iz lamel 30/2mm.</t>
  </si>
  <si>
    <t>2.2.1.2.6.22</t>
  </si>
  <si>
    <t xml:space="preserve">Izdelava, dobava in montaža jeklenih konstrukcij-jekleni profili v AB dvigalnem jašku.
Vsa konstrukcija je 2x antikorozijsko zaščitena in 2 finalno pleskana v dvokomponentnem oplesku, barva RAL 7012. Konstrukcijo se očisti, antikorozijsko zaščiti in pleska v delavnici, na objektu se popravi zvare in odrgnjena mesta.
Jeklene profile se izdela po delavniškem načrtu, v sestavi: jekleni profili IPE 160, sidrne plošče iz jeklene pločevine deb. 12mm in sidrne palice Ø12mm. </t>
  </si>
  <si>
    <t>2.2.1.2.6.23</t>
  </si>
  <si>
    <t>Izdelava, dobava in montaža podkonstrukcije mask nadstreškov; podkonstrukcija iz jeklenih pohištvenih cevi 30/30/4mm. Montaža na nosilno kovinsko ali AB konstrukcijo nadstreškov. 
Jeklo kvalitete S235 J0. Jeklena konstrukcija spada skladno s SIST EN 1090-2:2008 v izvedbeni razred EXC 2. 
Vsa konstrukcija je 2x antikorozijsko zaščitena in 2 finalno pleskana v dvokomponentnem oplesku, barva RAL 7012. Konstrukcijo se očisti, antikorozijsko zaščiti in pleska v delavnici, na objektu se popravi zvare in odrgnjena mesta.</t>
  </si>
  <si>
    <t>2.2.1.2.6.24</t>
  </si>
  <si>
    <t>Izdelava, dobava in montaža kovinske konstrukcije-ojačitve iz jeklenih pohištvenih cevi v suhomontažnih stenah na stopniščih (za montažo ograj). Komplet z vsem sidrnim materialom in 2x atikorozijsko zaščito. Količina ocenjena</t>
  </si>
  <si>
    <t>2.2.1.2.6.25</t>
  </si>
  <si>
    <t>Izdelava, dobava in montaža kovinske konstrukcije stopnišča komplet s podestom in z nastopnimi ploskvami iz rebraste pločevine (klet-energetski prostor).
Jeklo kvalitete S235 JR. Jeklena konstrukcija spada skladno s SIST EN 1090-2:2008 v izvedbeni razred EXC 2. 
Vsa konstrukcija je vročecinkana.
Konstrukcija  v sestavi:
-jekleni profili  NPU 140, 100 in  cevi 60/60/4 mm, nastopne ploskve in podest rebraste pločevine debeline 5mm.</t>
  </si>
  <si>
    <t>2.2.1.2.6.26</t>
  </si>
  <si>
    <t xml:space="preserve">Izdelava, dobava in montaža kovinske ograje iz pohištvenih cevi na stopnišču in podestu (energetski prostori v kleti) iz pohištvenih cevi, komplet z sidranjem. Vsa konstrukcija je vroče cinkana. </t>
  </si>
  <si>
    <t>2.2.1.2.6.27</t>
  </si>
  <si>
    <t xml:space="preserve">Izdelava, dobava in montaža kovinske lestve na steno v kleti, komplet z sidranjem. Lestev dolžine cca. 2,0m. (energetski prostori) Vsa konstrukcija je vroče cinkana. </t>
  </si>
  <si>
    <t>2.2.1.2.6.28</t>
  </si>
  <si>
    <t>Izdelava, dobava in montaža zaključnega Z in L profila (na glavnem stopnišču: polnilo med stopniščem in fasadno zasteklitvijo) iz jeklene pločevine debeline 5mm r.š. 27 cm in deb.8m (ploščato jeklo), komplet z vsem pritrdilnim materialom -ploščato jeklo bočno sidrano s  sidri HVU M12 (montaža pred izvedbo estriha, kamna in stekla). 
Vsa konstrukcija je 2x antikorozijsko zaščitena in 2 finalno pleskana v dvokomponentnem oplesku, barva RAL 7012. Konstrukcijo se očisti, antikorozijsko zaščiti in pleska v delavnici, na objektu se popravi zvare in odrgnjena mesta.</t>
  </si>
  <si>
    <t>2.2.1.2.6.29</t>
  </si>
  <si>
    <t>Izdelava, dobava in montaža kovinskih stojk ograje na glavnem stopnišču v območju steklene fasade:
- stojke višine 110cm iz jeklenih pohištvenih cevi 50/50/6mm varjene na L profile (upoštevani v predhodni postavki), X zvari. Ročaji so zajeti v popisu RF ključavničarskih del.
Vsa konstrukcija je 2x antikorozijsko zaščitena in 2 finalno pleskana v dvokomponentnem oplesku, barva RAL 7012. Konstrukcijo se očisti, antikorozijsko zaščiti in pleska v delavnici, na objektu se popravi zvare in odrgnjena mesta.</t>
  </si>
  <si>
    <t>2.2.1.2.6.30</t>
  </si>
  <si>
    <t>Izdelava, dobava in montaža kovinskih podestov dim. 250x129cm v instalacijskem jašku v nivojih etaž. Podesti iz kovinskega ogrodja - konstrukcije sidrane v AB stene in pohodnega podesta jeklene rebraste pločevine deb.5mm. Upoštevati tudi izreze za prehod instalacij. Ogrodje je iz jeklenih profilov NPU 60 (po obodu) in NPI 100 prečno (2x).
Vsa konstrukcija je 2x antikorozijsko zaščitena in 2 finalno pleskana v dvokomponentnem oplesku, barva RAL 7012. Konstrukcijo se očisti, antikorozijsko zaščiti in pleska v delavnici, na objektu se popravi zvare in odrgnjena mesta.</t>
  </si>
  <si>
    <t>2.2.1.2.6.31</t>
  </si>
  <si>
    <t>Izdelava, dobava in montaža zunanje kovinske ograje na zunanjem zidu servisnega vhoda, višina 100 cm, sestavljene iz: 
- stojke iz jeklenih pohištvenih cevi 50/50/4mm na razmikih cca. 300cm, varjene na sidrne plošče, ki so preko sidrnih vijakov sidrane na AB zid, 
- paneli: okvir iz ploščatega jekla 50/8mm, polnilo vertikale iz jekla Ø10-15mm na osnem razmaku 5,5cm in 7,5cm.
Ograja poteka med stebri nadstrešnice-paneli se na eni strani montira na stojke, na eni strani pa na stebre nadstrešnice, montaža z vijačenjem preko distačnikov. 
Ograja je vročecinkana in finalno pleskana v barvi RAL 7012.
Ograja se izdela po detajlu in se prilagodi dejanskemu stanju na objektu.</t>
  </si>
  <si>
    <t>2.2.1.2.6.32</t>
  </si>
  <si>
    <t>Izdelava, dobava in montaža vrat 100/105 cm v kovinski ograji na zunanjem zidu servisnega prostora. Vrata v enaki sestavi kot ograja, opremljena z okovjem in zapahom.
Vrata so vročecinkana in finalno pleskana v barvi RAL 7012.
Vrata se izdela po detajlu in se prilagodi dejanskemu stanju na objektu.</t>
  </si>
  <si>
    <t>2.2.1.2.6.33</t>
  </si>
  <si>
    <t>Izdelava, dobava in montaža zunanje kovinske ograje (na zunanjem zidu na severni strani objekta), višina 100 cm, sestavljene iz: 
- stojke iz jeklenih pohištvenih cevi 50/50/4mm na razmikih 137cm, varjene na sidrne plošče, ki so preko sidrnih vijakov sidrane na AB zid (z vrha),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t>
  </si>
  <si>
    <t>2.2.1.2.6.34</t>
  </si>
  <si>
    <t>Izdelava, dobava in montaža zunanje kovinske ograje (terase, podest vhod jug-vrtec, stopnice vhod šola sever), višine 145 cm (120cm nad finalnim tlakom), sestavljene iz:
- stojke iz jeklenih pohištvenih cevi 50/50/4mm na razmikih 125-136cm, ki so preko sidrnih vijakov in distančnikov sidrane v AB ploščo ali ramo (bočno),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t>
  </si>
  <si>
    <t>2.2.1.2.6.35</t>
  </si>
  <si>
    <t>Izdelava, dobava in montaža zunanje kovinske ograje (med teraso in shrambo igral). Ograja višine 330cm nad finalnim tlakom, sestavljene iz:
- stojke in prečne ojačitve iz jeklenih pohištvenih cevi 50/50/4mm na razmikih 125-136cm, ki so preko sidrnih vijakov in distančnikov sidrane v AB ploščo ali ramo in konstrukcijo nadstrešnice (bočno),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t>
  </si>
  <si>
    <t>2.2.1.2.6.36</t>
  </si>
  <si>
    <t>Izdelava, dobava in montaža notranje demontažne kovinske ograje (dvoramno stopnišče-ob zasteklitvi),  dolžine 200 cm, višine 120 cm, sestavljene iz:
- stojke iz jeklenih pohištvenih cevi 50/50/4mm (3x)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t>
  </si>
  <si>
    <t>2.2.1.2.6.37</t>
  </si>
  <si>
    <t>Izdelava, dobava in montaža kovinske lestve višine cca. 4,7m, širine 60cm (2. nadstropje -dostop na podstrešje):
-ogrodje lestve iz pohištvenih cevi 100/60 mm,'
-nastopne ploskve iz rebraste pločevine d= 5mm, r.š.14 cm
-ograja; ročaj fi 40 mm-enostranski.
Upoštevati vsa sidranja v steno.
Vsa konstrukcija je 2x antikorozijsko zaščitena in 2 finalno pleskana v dvokomponentnem oplesku, barva RAL 7012. Konstrukcijo se očisti, antikorozijsko zaščiti in pleska v delavnici, na objektu se popravi zvare in odrgnjena mesta.</t>
  </si>
  <si>
    <t>2.2.1.2.6.38</t>
  </si>
  <si>
    <t>Dobava in montaža vroče pocinkane železne konzole za polaganje zunanjih okenskih polic. Konzola je sestavljena iz pohištvenih cevi preska 30/30/3 mm in je v dimenziji 23/23cm, konzola je povezana s prečno ojačitvijo, ki je iz ploščatega železa preseka 30/3 mm. Montira se jo v rastru pri oknih, velikosti do 1 m1 - 2 kos, ter za okna ki so večja od 1m1 se za vsak dodatni 1m1 doda 2 kosa (pritrjuje se v zid). V ceni je potrebno upoštevati ves pritrdilni material in prenose.</t>
  </si>
  <si>
    <t>2.2.1.2.6.39</t>
  </si>
  <si>
    <t>Dobava in montaža vroče pocinkane železne konzole za polaganje polic na cokl. Konzola je sestavljena iz pohištvenih cevi preska 30/30/3 mm in je v dimenziji 23/23cm, konzola je povezana s prečno ojačitvijo, ki je iz ploščatega železa preseka 30/3 mm. Montira se jo v rastru 1 m (pritrjuje se v zid) in v ceni je potrebno upoštevati ves pritrdilni material in prenose.</t>
  </si>
  <si>
    <t>2.2.1.2.6.40</t>
  </si>
  <si>
    <t>Dobava in montaža vroče pocinkane železne konzole za polaganje polic na podstavku za cokl. Konzola je sestavljena iz pohištvenih cevi preska 30/30/3 mm in je v dimenziji 35/7cm. Montira se jo v rastru 1 m (pritrjuje se v zid) in  v ceni je potrebno upoštevati ves pritrdilni material in prenose.</t>
  </si>
  <si>
    <t>2.2.1.2.6.41</t>
  </si>
  <si>
    <t>Dobava in montaža vroče pocinkane železne podkonstrukcije za polaganje kamna, 
podkonstrucija je sestavljena iz kotnika v dim. 
5 x 5 cm in pohištvenih cevi v dimenzijah 
30/30/3 mm, 50/50/3 mm in ploščatega železa v dim. 30/3 mm. Pohištvene cevi so v rastru cca na 
50 cm, v ceni upoštevati ves pritrdilni material in prenose (po detajlu).</t>
  </si>
  <si>
    <t>2.2.1.2.6.42</t>
  </si>
  <si>
    <t>2.2.1.2.6.43</t>
  </si>
  <si>
    <t>Izdelava, dobava in montaža vročecinkane lestve z vsemi sidranji-lestev za dostop z ravne strehe na večkapnico. Lestev je izdelana iz pohištvenih cevi 40/40/4m, višine 54cm (3 klini)+100cm držala in se jo sidra v fasadno steno.</t>
  </si>
  <si>
    <t>2.2.1.2.6.44</t>
  </si>
  <si>
    <t>2.2.1.2.6.45</t>
  </si>
  <si>
    <t xml:space="preserve">Izdelava, dobava in montaža jeklene konstrukcije-jaškov in kupol za ODT (na podstrešju-prehod skozi streho).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HEA 180, cev 80/80/5mm, navojne palice, sidrne plošče komplet sidri (sidranje v AB ležišče). </t>
  </si>
  <si>
    <t>2.2.1.2.6.46</t>
  </si>
  <si>
    <t>Izdelava, dobava in montaža jeklenega podesta v kleti.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Nosilna kovinska konstrukcija podesta iz jeklenih profilov  NPU80 in cevi 50/50/4mm</t>
  </si>
  <si>
    <t>2.2.1.2.6.47</t>
  </si>
  <si>
    <t>-sidra kot na primer HILTI HIT-Z HY-200 M12x105 ali enakovredno (komplet z uvrtanjem v AB konstrukcijo).</t>
  </si>
  <si>
    <t>2.2.1.2.6.48</t>
  </si>
  <si>
    <t>-sidra kot na primer HILTI HIT-Z HY-70 M12x105 ali enakovredno (komplet z uvrtanjem v AB konstrukcijo).</t>
  </si>
  <si>
    <t>2.2.1.2.6.49</t>
  </si>
  <si>
    <t>-podest dim 118x90cm: rešetke o elektrovarjene- mreža z okenci 35/35mm, nosilne lamele 30/2mm, razdelilna rebra 20/2mm.</t>
  </si>
  <si>
    <t>2.2.1.2.6.50</t>
  </si>
  <si>
    <t>Izdelava, dobava in montaža jeklenih konstrukcij-ojačitve nad preboji skozi obstoječe konstrukcije. Vsa konstrukcija je antikokorozijsko zaščitena.
Jeklo kvalitete S235 JR. Jeklena konstrukcija spada skladno s SIST EN 1090-2:2008 v izvedbeni razred EXC 2. 
Ojačitve  se izdela po delavniškem načrtu, v sestavi: jekleni profili NPI240, komplet z jeklenimi zagozdami. (preboj za zasteklitev PNZ6)</t>
  </si>
  <si>
    <t>2.2.1.2.6.51</t>
  </si>
  <si>
    <t>Izdelava, dobava in montaža jeklenih konstrukcij-ojačitve nad preboji skozi obstoječe konstrukcije. Vsa konstrukcija je antikokorozijsko zaščitena.
Jeklo kvalitete S235 JR. Jeklena konstrukcija spada skladno s SIST EN 1090-2:2008 v izvedbeni razred EXC 2. 
Ojačitve  se izdela po delavniškem načrtu, v sestavi: jekleni profili NPU100, komplet z jeklenimi zagozdami. (ojačitev preboji nova okna telovadnica)</t>
  </si>
  <si>
    <t>2.2.1.2.7</t>
  </si>
  <si>
    <t>RF KLJUČAVNIČARSKA DELA in leseni ročaji</t>
  </si>
  <si>
    <t>2.2.1.2.7.1</t>
  </si>
  <si>
    <t>2.2.1.2.7.2</t>
  </si>
  <si>
    <t>2.2.1.2.7.3</t>
  </si>
  <si>
    <t>2.2.1.2.7.4</t>
  </si>
  <si>
    <t>- v cenah je vkalkulirati vsa pomožna dela (odri, prenosi, dvigi ipd.).</t>
  </si>
  <si>
    <t>2.2.1.2.7.5</t>
  </si>
  <si>
    <t>2.2.1.2.7.6</t>
  </si>
  <si>
    <t>Izdelava, dobava in montaža RF ograje na vrhu AB parapeta zunanje rampe za invalide. Višina ograje 30 cm, sestavljene iz: 
- stojke iz RF pravokotnih cevi 60/40mm na razmikih 79cm, varjene na sidrne plošče, ki so preko sidrnih vijakov sidrane v AB parapet, 
- ročaj iz RF pravokotne cevi 60/40mm.</t>
  </si>
  <si>
    <t>2.2.1.2.7.7</t>
  </si>
  <si>
    <t>Izdelava, dobava in montaža RF ročaja bočno na  AB parapet zunanje rampe za invalide:
- ročaj iz RF pravokotne cevi 60/40mm varjen na RF nosilce Ø10mm komplet s sidranjem v AB parapet (bočno).</t>
  </si>
  <si>
    <t>2.2.1.2.7.8</t>
  </si>
  <si>
    <t>Izdelava, dobava in montaža RF ročaja bočno na  AB zid-stopnišče servisni vhod:
- ročaj iz RF pravokotne cevi 60/40mm varjen na RF nosilce Ø10mm komplet s sidranjem v AB zid ali opečni zid skozi toplotno izolacijo fasade.</t>
  </si>
  <si>
    <t>2.2.1.2.7.9</t>
  </si>
  <si>
    <t xml:space="preserve">Izdelava, dobava in montaža RF ročajev bočno na kovinsko ograjo vhod sever:
</t>
  </si>
  <si>
    <t>2.2.1.2.7.10</t>
  </si>
  <si>
    <t xml:space="preserve">- spodnji ročaj iz RF pravokotne cevi 60/40mm preko nosilcev 40/20mm varjen na stojke kovinske ograje (ograja zajeta pri ključavničarkih delih). 
Opomba: Izdelava, dobava in montaža RF ročajev bočno na kovinsko ograjo vhod sever:
</t>
  </si>
  <si>
    <t>2.2.1.2.7.11</t>
  </si>
  <si>
    <t xml:space="preserve">-zgornji ročaj iz RF pravokotne cevi 60/40mm preko nosilcev 40/20mm varjen na stojke kovinske ograje (ograja zajeta pri ključavničarkih delih). 
Opomba: Izdelava, dobava in montaža RF ročajev bočno na kovinsko ograjo vhod sever:
</t>
  </si>
  <si>
    <t>2.2.1.2.7.12</t>
  </si>
  <si>
    <t>Izdelava, dobava in montaža RF ročajev bočno na fasadni zid (skozi toplotno izolacijo), kompletno z vsem sidrnim materialom; vhod sever in jug:</t>
  </si>
  <si>
    <t>2.2.1.2.7.13</t>
  </si>
  <si>
    <t>- spodnji ročaj iz RF pravokotne cevi 60/40mm preko nosilcev 40/20mm sidran v AB ali opečni zid: 
Opomba: Izdelava, dobava in montaža RF ročajev bočno na fasadni zid (skozi toplotno izolacijo), kompletno z vsem sidrnim materialom; vhod sever in jug:</t>
  </si>
  <si>
    <t>2.2.1.2.7.14</t>
  </si>
  <si>
    <t>-zgornji ročaj iz RF pravokotne cevi 60/40mm preko nosilcev 40/20mm varjen na stojke kovinske ograje (ograja zajeta pri ključavničarkih delih). 
Opomba: Izdelava, dobava in montaža RF ročajev bočno na fasadni zid (skozi toplotno izolacijo), kompletno z vsem sidrnim materialom; vhod sever in jug:</t>
  </si>
  <si>
    <t>2.2.1.2.7.15</t>
  </si>
  <si>
    <t>Izdelava, dobava in montaža lesenih ročajev (bukev) na notranjih stopniščih, ročaj je točkovno pritrjen z RF nosilcem Ø10mm (nosilec se vijači v AB zid, suhomontažni zid, zasteklitveni ALU profil ali na kovinske stojke zajete v predhodni postavki ). V  ceni zajeti finalno obdelan lesen ročaj komplet z RF nosilci, pritrdilni material, pokrivne rozete in povezavo ročajev na prelomih z RF elementi. Ročaji dimenzij:</t>
  </si>
  <si>
    <t>2.2.1.2.7.16</t>
  </si>
  <si>
    <t>-ročaj Ø 50 mm,
Opomba: Izdelava, dobava in montaža lesenih ročajev (bukev) na notranjih stopniščih, ročaj je točkovno pritrjen z RF nosilcem Ø10mm (nosilec se vijači v AB zid, suhomontažni zid, zasteklitveni ALU profil ali na kovinske stojke zajete v predhodni postavki ). V  ceni zajeti finalno obdelan lesen ročaj komplet z RF nosilci, pritrdilni material, pokrivne rozete in povezavo ročajev na prelomih z RF elementi. Ročaji dimenzij:</t>
  </si>
  <si>
    <t>2.2.1.2.7.17</t>
  </si>
  <si>
    <t>-ročaj Ø 30 mm.
Opomba: Izdelava, dobava in montaža lesenih ročajev (bukev) na notranjih stopniščih, ročaj je točkovno pritrjen z RF nosilcem Ø10mm (nosilec se vijači v AB zid, suhomontažni zid, zasteklitveni ALU profil ali na kovinske stojke zajete v predhodni postavki ). V  ceni zajeti finalno obdelan lesen ročaj komplet z RF nosilci, pritrdilni material, pokrivne rozete in povezavo ročajev na prelomih z RF elementi. Ročaji dimenzij:</t>
  </si>
  <si>
    <t>2.2.1.2.7.18</t>
  </si>
  <si>
    <t>Izdelava, dobava in montaža ograje na novem jeklenem dvoramnem jeklenem stopnišču (1.-2. nadstropje). Ograja sestoji: kovinske stojke (14 kos:12+2x vreteno vmesni podest), polnilo kovinsko deb.2mm, perforirano s krogi do fi 3cm, ročaj RF Ø50mm po detajlu. Ročaj povezan. Ograja višine 110cm nad finalnim tlakom. Vsi kovinski deli barva RAL 7012.</t>
  </si>
  <si>
    <t>2.2.1.2.7.19</t>
  </si>
  <si>
    <t>2.2.1.2.7.20</t>
  </si>
  <si>
    <t>Izdelava, dobava in montaža predpražnika, kompletno z RF okvirjem (kot na primer Emco ali enakovredno). Predpražnik dimenzij:</t>
  </si>
  <si>
    <t>2.2.1.2.7.21</t>
  </si>
  <si>
    <t>162 x 165 cm,
Opomba: Izdelava, dobava in montaža predpražnika, kompletno z RF okvirjem (kot na primer Emco ali enakovredno). Predpražnik dimenzij:</t>
  </si>
  <si>
    <t>2.2.1.2.7.22</t>
  </si>
  <si>
    <t>174 x 152 cm,
Opomba: Izdelava, dobava in montaža predpražnika, kompletno z RF okvirjem (kot na primer Emco ali enakovredno). Predpražnik dimenzij:</t>
  </si>
  <si>
    <t>2.2.1.2.7.23</t>
  </si>
  <si>
    <t>190 x 123 cm.
Opomba: Izdelava, dobava in montaža predpražnika, kompletno z RF okvirjem (kot na primer Emco ali enakovredno). Predpražnik dimenzij:</t>
  </si>
  <si>
    <t>2.2.1.2.7.24</t>
  </si>
  <si>
    <t>Dobava in vgraditev RF kotnika 35/35/3mm v AB ploščo terasa (obroba med tlakom iz keramike in takom iz gume na  terasah).</t>
  </si>
  <si>
    <t>2.2.1.2.8</t>
  </si>
  <si>
    <t>2.2.1.2.8.1</t>
  </si>
  <si>
    <t>2.2.1.2.8.2</t>
  </si>
  <si>
    <t>- V ceno izdelave sten iz mavčno kartonskih plošč so vštete tudi izdelave prebojev vsled instalacijskih vodov, ojačitve v podkonstrukcijah pri vratih in oknih,</t>
  </si>
  <si>
    <t>2.2.1.2.8.3</t>
  </si>
  <si>
    <t>- spuščeni strop se izvaja po shemah in detajlih v projektu, v cenah stropov morajo biti upoštevani vsi izrezi (za luči, prezračevanje, revizijske odprtine…)</t>
  </si>
  <si>
    <t>2.2.1.2.8.4</t>
  </si>
  <si>
    <t>2.2.1.2.8.5</t>
  </si>
  <si>
    <t>-vsi potrebni delovni odri morajo biti zajeti v ceni!</t>
  </si>
  <si>
    <t>2.2.1.2.8.6</t>
  </si>
  <si>
    <t>-mavčnokartonske stene se vgrajuje pred izvedbo estrihov</t>
  </si>
  <si>
    <t>2.2.1.2.8.7</t>
  </si>
  <si>
    <t>2.2.1.2.8.8</t>
  </si>
  <si>
    <t>Dobava in montaža predelnih sten npr: sistem KNAUF W 115 deb. 20,5 cm ali enakovredno, z dvojno kov. podkonstrukcijo in obojestransko dvoslojno oblogo iz mavčnokartonskih plošč (GKB) deb. 2x12,5 mm, z vmesnim izolacijskim slojem iz mineralne volne. Vsi stiki so dvakrat bandažirani v kvaliteti K2. Stene se montirajo na AB ploščo. Višine sten do 4,5m (upoštevati enakovredno kovinsko podkonstrukcijo!)</t>
  </si>
  <si>
    <t>2.2.1.2.8.9</t>
  </si>
  <si>
    <t>Dobava in montaža predelnih sten npr.: sistem KNAUF W 112 deb. 15,0 cm ali enakovredno, z enojno kov. podkonstrukcijo in obojestransko dvoslojno oblogo iz mavčnokartonskih plošč (GKB) deb. 2x12,5 mm, z vmesnim izolacijskim slojem iz min. volne. Vsi stiki so dvakrat bandažirani v kvaliteti K2. Stene se montirajo na AB ploščo. Višine sten do 4,5m (upoštevati enakovredno kovinsko podkonstrukcijo!)</t>
  </si>
  <si>
    <t>2.2.1.2.8.10</t>
  </si>
  <si>
    <t>Dobava in montaža protipožarnih predelnih sten sistem npr.: sistem KNAUF W 112 deb. 20,0 cm ali enokovredno, EI60, z dvojno kov. podkonstrukcijo in enostransko dvoslojno oblogo iz ognjevarnih mavčnih plošč (GKF) deb. 2x12,5 mm, ter vmesno ognjevarne mavčne plošče (GKF) deb. 2x12,5mm, z druge strani vlagoodporne plošče 2x1,25mm, z vmesnim izolacijskim slojem iz kamene volne 1x 5cm, 1x 7cm. Vsi stiki so dvakrat bandažirani v kvaliteti K2. Višine sten do 4,5m (upoštevati enakovredno kovinsko podkonstrukcijo!)</t>
  </si>
  <si>
    <t>2.2.1.2.8.11</t>
  </si>
  <si>
    <t>Dobava in montaža protipožarnih predelnih sten npr.: sistem KNAUF W 112 deb. 15,0 cm ali enakovredno, EI 60, z enojno kov. podkonstrukcijo in obojestransko dvoslojno oblogo iz ognjevarnih mavčnokartonskih plošč (GKF) deb. 2x12,5 mm, z vmesnim izolacijskim slojem iz kamene volne. Vsi stiki so dvakrat bandažirani v kvaliteti K2.</t>
  </si>
  <si>
    <t>2.2.1.2.8.12</t>
  </si>
  <si>
    <t>Dobava in montaža protipožarnih predelnih sten npr.: sistem KNAUF W 112 deb. 15,0 cm ali enakovredno, EI 60, z enojno kov. podkonstrukcijo in obojestransko dvoslojno oblogo iz ognjevarnih mavčnokartonskih plošč (GKF) deb. 2x12,5 mm, z vmesnim izolacijskim slojem iz kamene volne. Vsi stiki so dvakrat bandažirani v kvaliteti K2. (stene vertikalnega elektro jaška ob stopnišču</t>
  </si>
  <si>
    <t>2.2.1.2.8.13</t>
  </si>
  <si>
    <t>Dobava in montaža suhomontažnih preklad deb. 15 cm nad Alu steklenimi predelnimi stenami, kompletno s kovinsko podkonstrukcijo in tristransko dvoslojno oblogo iz  mavčnokartonskih plošč (GKB) deb. 2x12,5 mm, z vmesnim izolacijskim slojem iz min. volne. Vsi stiki so dvakrat bandažirani v kvaliteti K2. Preklade komplet z vso potrebno kovinsko konstrukcijo (ojačitev), višine preklad  do 200 cm.</t>
  </si>
  <si>
    <t>2.2.1.2.8.14</t>
  </si>
  <si>
    <t>Dobava in montaža suhomontažnih preklad deb. 15 cm nad Alu steklenimi predelnimi stenami, kompletno s kovinsko podkonstrukcijo in tristransko dvoslojno oblogo iz ognjevarnih mavčnokartonskih plošč (GKF) deb. 2x12,5 mm, z vmesnim izolacijskim slojem iz min. volne. Vsi stiki so dvakrat bandažirani. Preklade komplet z vso potrebno kovinsko konstrukcijo (ojačitev), višine preklad  do 200 cm.</t>
  </si>
  <si>
    <t>2.2.1.2.8.15</t>
  </si>
  <si>
    <t xml:space="preserve">Dobava in montaža obloge višine 120 cm na stene v sanitarijah, obloga iz mavčnokartonskih plošč z enojno kovinsko podkonstrukcijo in enostransko dvoslojno oblogo iz mavčno kartonski plošč (GKB ali enakovredno) deb. 2 x12,5 mm in horizontalno zaključno obrobo na parapetu, z vmesnim izolacijskim slojem iz mineralne volne, debelina obloge 20,0 cm. Vsi stiki so dvakrat bandažirani v kvaliteti K2. </t>
  </si>
  <si>
    <t>2.2.1.2.8.16</t>
  </si>
  <si>
    <t xml:space="preserve">Dobava in montaža obloge višine 120 cm na stene v sanitarijah, obloga iz mavčnokartonskih plošč z enojno kovinsko podkonstrukcijo in enostransko dvoslojno oblogo iz mavčnokartonskih plošč (GKB ali enakovredno) deb. 2 x12,5 mm in horizontalno zaključno obrobo na parapetu, z vmesnim izolacijskim slojem iz mineralne volne, debelina obloge 7,5cm in 10,0 cm. Vsi stiki so dvakrat bandažirani. </t>
  </si>
  <si>
    <t>2.2.1.2.8.17</t>
  </si>
  <si>
    <t>Dobava in montaža obloge (hidranti,dimnik, preboji), iz enojne kovinske podkonstrukcije in enostranske dvoslojne obloge iz mavčnokartonskih plošč (GKB ali enakovredno) 2x12,5 mm. Vsi stiki so dvakrat bandažirani v kvaliteti K2.</t>
  </si>
  <si>
    <t>2.2.1.2.8.18</t>
  </si>
  <si>
    <t>Dobava in montaža obloge notranjih vertikalnih odtokov in inštalacijskih vodov, iz enojne kovinske podkonstrukcije in enostranske dvoslojne obloge iz mavčnokartonskih plošč (GKB ali enakovredno) 2x12,5 mm, z vmesnim 5 cm slojem iz mineralne volne. Vsi stiki so dvakrat bandažirani v kvaliteti K2.</t>
  </si>
  <si>
    <t>2.2.1.2.8.19</t>
  </si>
  <si>
    <t>Dobava in montaža obloge notranjih vertikalnih inštalacijskih vodov, iz enojne kovinske podkonstrukcije in enostranske dvoslojne obloge iz ognjevarnih mavčnih plošč (GKF ali enakovredno) 2x12,5 mm, z vmesnim 5 cm slojem iz kamene volne, EI 60. Vsi stiki so dvakrat bandažirani v kvaliteti K2.</t>
  </si>
  <si>
    <t>2.2.1.2.8.20</t>
  </si>
  <si>
    <t>Doplačilo za izdelavo špalet širine do 20 cm.</t>
  </si>
  <si>
    <t>2.2.1.2.8.21</t>
  </si>
  <si>
    <t>2.2.1.2.8.22</t>
  </si>
  <si>
    <t>2.2.1.2.8.23</t>
  </si>
  <si>
    <t xml:space="preserve">-wc z kotličkom
Opomba: Dodatek za ojačitve v suhomontažni steni-oblogi za vgradnjo: </t>
  </si>
  <si>
    <t>2.2.1.2.8.24</t>
  </si>
  <si>
    <t>2.2.1.2.8.25</t>
  </si>
  <si>
    <t xml:space="preserve">-umivalnik, trokadero
Opomba: Dodatek za ojačitve v suhomontažni steni-oblogi za vgradnjo: </t>
  </si>
  <si>
    <t>2.2.1.2.8.26</t>
  </si>
  <si>
    <t xml:space="preserve">-radiator.
Opomba: Dodatek za ojačitve v suhomontažni steni-oblogi za vgradnjo: </t>
  </si>
  <si>
    <t>2.2.1.2.8.27</t>
  </si>
  <si>
    <t>Dobava in montaža kasete za drsna vrata, odpiranje v suhomontažno steno deb. 15,0 cm za vrata svetle mere 90 x 210 cm (mere okvirja 182 x 220 cm).</t>
  </si>
  <si>
    <t>2.2.1.2.8.28</t>
  </si>
  <si>
    <t>Dobava in montaža spuščenega stropa iz mavčnokartonskih plošč deb. 12,5 mm, kompletno s podkonstrukcijo z vešali, vogalniki. Strop spuščen cca. 40, 70, 75, 80, 115 in 120cm, delno tudi obloga rame jeklenga stopnišča. Vsi stiki dvakrat bandažirani v kvaliteti K2.</t>
  </si>
  <si>
    <t>2.2.1.2.8.29</t>
  </si>
  <si>
    <t>Dobava in montaža spuščenega stropa iz mavčnokartonskih plošč deb. 2x12,5 mm, kompletno s podkonstrukcijo z vešali, vogalniki; obloga rame jeklenga stopnišča. Vsi stiki dvakrat bandažirani v kvaliteti K2.</t>
  </si>
  <si>
    <t>2.2.1.2.8.30</t>
  </si>
  <si>
    <t>Dobava in montaža akustičnega spuščenega stropa iz perforiranih mineralnih plošč, kaširane z absorpcijsko tkanino, dimenzije plošč 60 x 60 cm in 60x 120cm. Gladke plošče v beli barvi, z ravnim robom (SK)  se položijo v belo kovinsko podkonstrukcijo širine 24mm, komplet s podkonstrukcijo. Robni profil je 19/24mm. Strop spuščen cca. 40, 70, 75, 80, 115 in 120cm.
Plošče imajo povprečno absorpcijo zvoka αw=0,65H po EN ISO 11654 in NRC =0,7 po ASTM C 423-01.
Vzdolžna zvočna izoliranost stropa je Dn,c,w=38dB po EN 20140-9.
Plošče so odporne na relativno zračno vlago do 95%.
Plošče so v razredu gradiva A2-s1,d0 po EN 13501-1 in stopnja požarne odpornosti REI po DIN 4102, 2.del 
Montaža stropa se izvrši po navodilih proizvajalca.
(npr.: strop AMF Thermatex Acoustic po sistemu C ali enakovredno).</t>
  </si>
  <si>
    <t>2.2.1.2.8.31</t>
  </si>
  <si>
    <t>Dobava in montaža spuščenega stropa iz mineralnih plošč v rastru 60 x 60 cm. Gladke plošče v beli barvi, z ravnim robom (SK) se položijo v belo kovinsko podkonstrukcijo širine 24mm, komplet s podkonstrukcijo. Robni profil je 19/24mm. Strop spuščen cca. 80cm. Plošče so v razredu gradiva 
A2-s1,d0 po EN 13501-1 in stopnja požarne odpornosti REI po DIN 4102, 2.del, EN 20140-9.
Plošče so odporne na relativno zračno vlago do 
100%.  Montaža stropa se izvrši po navodilih proizvajalca (npr.: strop AMF Thermatex Aquatec, Knauf AMF in Heradesign stropni sistemi)</t>
  </si>
  <si>
    <t>2.2.1.2.8.32</t>
  </si>
  <si>
    <t>Doplačilo za dobavo in montažo T profila (prehod med mavčnokartonskim stropom in rasterskim stropom).</t>
  </si>
  <si>
    <t>2.2.1.2.8.33</t>
  </si>
  <si>
    <t>Dobava in montaža vertikalnega zaključka spuščega stropa iz mavčnokartonskih plošč, kompletno s podkonstrukcijo in zaključnim profilom-kaskade med različnimi višinami spuščenega stropa (Vsi stiki dvakrat bandažirani.):</t>
  </si>
  <si>
    <t>2.2.1.2.8.34</t>
  </si>
  <si>
    <t>-kaskada višine 10 cm,
Opomba: Dobava in montaža vertikalnega zaključka spuščega stropa iz mavčnokartonskih plošč, kompletno s podkonstrukcijo in zaključnim profilom-kaskade med različnimi višinami spuščenega stropa (Vsi stiki dvakrat bandažirani.):</t>
  </si>
  <si>
    <t>2.2.1.2.8.35</t>
  </si>
  <si>
    <t>-kaskada višine 20 cm,
Opomba: Dobava in montaža vertikalnega zaključka spuščega stropa iz mavčnokartonskih plošč, kompletno s podkonstrukcijo in zaključnim profilom-kaskade med različnimi višinami spuščenega stropa (Vsi stiki dvakrat bandažirani.):</t>
  </si>
  <si>
    <t>2.2.1.2.8.36</t>
  </si>
  <si>
    <t>-kaskada višine 33 cm,
Opomba: Dobava in montaža vertikalnega zaključka spuščega stropa iz mavčnokartonskih plošč, kompletno s podkonstrukcijo in zaključnim profilom-kaskade med različnimi višinami spuščenega stropa (Vsi stiki dvakrat bandažirani.):</t>
  </si>
  <si>
    <t>2.2.1.2.8.37</t>
  </si>
  <si>
    <t>-kaskada višine 45 cm,
Opomba: Dobava in montaža vertikalnega zaključka spuščega stropa iz mavčnokartonskih plošč, kompletno s podkonstrukcijo in zaključnim profilom-kaskade med različnimi višinami spuščenega stropa (Vsi stiki dvakrat bandažirani.):</t>
  </si>
  <si>
    <t>2.2.1.2.8.38</t>
  </si>
  <si>
    <t>-kaskada višine 47 cm,
Opomba: Dobava in montaža vertikalnega zaključka spuščega stropa iz mavčnokartonskih plošč, kompletno s podkonstrukcijo in zaključnim profilom-kaskade med različnimi višinami spuščenega stropa (Vsi stiki dvakrat bandažirani.):</t>
  </si>
  <si>
    <t>2.2.1.2.8.39</t>
  </si>
  <si>
    <t>-kaskada višine 50-55 cm,
Opomba: Dobava in montaža vertikalnega zaključka spuščega stropa iz mavčnokartonskih plošč, kompletno s podkonstrukcijo in zaključnim profilom-kaskade med različnimi višinami spuščenega stropa (Vsi stiki dvakrat bandažirani.):</t>
  </si>
  <si>
    <t>2.2.1.2.8.40</t>
  </si>
  <si>
    <t>Dobava in montaža -obdelava odprtine v spuščenem stropu cca. dim. 120x 120cm višine do 60 cm pri svetlobni kupoli za dostop na streho:obdelava iz mavčnokartonskih plošč 2x 1,25cm komplet z vso potrebno podkonstrukcijo.Vsi stiki dvakrat bandažirani v kvaliteti K2.</t>
  </si>
  <si>
    <t>2.2.1.2.8.41</t>
  </si>
  <si>
    <t>Dobava in montaža revizijske lopute dim.60x60 cm v spuščenem stropu iz mavčnokartonskih plošč, v enaki sestavi kot strop (dostop do instalacij). Količina ocenjena.</t>
  </si>
  <si>
    <t>2.2.1.2.8.42</t>
  </si>
  <si>
    <t>Dobava in montaža revizijske lopute dim.40x40 cm v spuščenem stropu iz mavčnokartonskih plošč, v enaki sestavi kot strop (dostop do instalacij). Količina ocenjena.</t>
  </si>
  <si>
    <t>2.2.1.2.9</t>
  </si>
  <si>
    <t>2.2.1.2.9.1</t>
  </si>
  <si>
    <t>2.2.1.2.9.2</t>
  </si>
  <si>
    <t>-nabavna vrednost keramike 20 €/m2</t>
  </si>
  <si>
    <t>2.2.1.2.9.3</t>
  </si>
  <si>
    <t>-ploščice I. kvalitete,</t>
  </si>
  <si>
    <t>2.2.1.2.9.4</t>
  </si>
  <si>
    <t>-cena mora vključevati dobavo vsega potrebnega materila in vsa potrebna dela (transporti, rezanje, priprava lepila, polaganje, fugiranje..)</t>
  </si>
  <si>
    <t>2.2.1.2.9.5</t>
  </si>
  <si>
    <t>-vzorce pred izvedbo potrdi projektant in predstavnik investitorja,</t>
  </si>
  <si>
    <t>2.2.1.2.9.6</t>
  </si>
  <si>
    <t>2.2.1.2.9.7</t>
  </si>
  <si>
    <t>-pri polaganju talne keramike v mokrih prostorih je potrebno izvesti ustrezne padce proti talnim sifonom</t>
  </si>
  <si>
    <t>2.2.1.2.9.8</t>
  </si>
  <si>
    <t>-polaganje po shemah projektanta.</t>
  </si>
  <si>
    <t>2.2.1.2.9.9</t>
  </si>
  <si>
    <t>Dobava in polaganje obloge tlaka s talno granitogres keramiko dim. 30/30cm z vsemi pomožnimi deli in prenosi. (keramika kot na primer: TAURUS PORFYR: STROMBOLI A12/S črna mat ali enakovredno). Lepljenje keramike s fleksibilnim debeloslojnim lepilom.  Protizdrsnost R10.</t>
  </si>
  <si>
    <t>2.2.1.2.9.10</t>
  </si>
  <si>
    <t>Dobava in polaganje obloge tlaka s talno granitogres keramiko dim. 20/20cm (v mokrih prostorih) z vsemi pomožnimi deli in prenosi. (keramika kot na primer: TAURUS PORFYR: STROMBOLI A12/S črna mat ali enakovredno). Lepljenje keramike s fleksibilnim debeloslojnim lepilom.  Protizdrsnost R10.</t>
  </si>
  <si>
    <t>2.2.1.2.9.11</t>
  </si>
  <si>
    <t>Dobava in polaganje obloge tlaka s talno granitogres keramiko dim. 30/30cm-polaganje v diagonalo z vsemi pomožnimi deli in prenosi. (keramika kot na primer: TAURUS PORFYR: STROMBOLI A12/S siva ali enakovredno). Lepljenje keramike s fleksibilnim debeloslojnim lepilom.  Protizdrsnost R10.(sanitarije klet)</t>
  </si>
  <si>
    <t>2.2.1.2.9.12</t>
  </si>
  <si>
    <t>Dobava in vgraditev tipskih PVC zaokrožnih profilov na stiku talna-stenska keramika komplet z vogalnimi elementi, profili z radijem 18 mm, barva profilov v barvi keramike (črna).</t>
  </si>
  <si>
    <t>2.2.1.2.9.13</t>
  </si>
  <si>
    <t xml:space="preserve">Dobava in polaganje nizkostenske obloge viš. 10 cm z granitogress ploščicami, s polaganjem na lepilo na stene. </t>
  </si>
  <si>
    <t>2.2.1.2.9.14</t>
  </si>
  <si>
    <t>Dobava in polaganje obloge tlaka zunanjih teras s talno granitogres keramiko dim. 30/30cm z vsemi pomožnimi deli (keramika inlepilo za zunanjo uporabo!) in prenosi. (keramika kot na primer: TAURUS GRANIT  GOBI 74S  ali enakovredno)  Protizdrsnost R10.</t>
  </si>
  <si>
    <t>2.2.1.2.9.15</t>
  </si>
  <si>
    <t xml:space="preserve">Dobava in vgraditev tipskega dilatacijskega Alu profila v talni keramiki na terasah. </t>
  </si>
  <si>
    <t>2.2.1.2.9.16</t>
  </si>
  <si>
    <t xml:space="preserve">Dobava in vgraditev tipskega dilatacijskega Alu profila v talni keramiki v objektu. </t>
  </si>
  <si>
    <t>2.2.1.2.9.17</t>
  </si>
  <si>
    <t>Dobava in polaganje obloge tlaka s talno keramiko dim. 20/20cm z vsemi pomožnimi deli in prenosi, ter izvedbo hidroizolacije estriha pred polaganjem keramike. (keramika kot na primer: RAGNO UNITECH:
- NERO MATT
- LIME MATT
- GIALLO MATT
- ARANCIO MATT ali enakovredno) 
Lepljenje keramike s fleksibilnim debeloslojnim lepilom (nepodkleteni del pritličje).  Protizdrsnost R9.</t>
  </si>
  <si>
    <t>2.2.1.2.9.18</t>
  </si>
  <si>
    <t>Dobava in polaganje obloge tlaka s talno keramiko dim. 20/20cm z vsemi pomožnimi deli in prenosi, ter izvedbo hidroizolacije estriha pred polaganjem keramike. (keramika kot na primer: RAGNO UNITECH:
- NERO MATT
- LIME MATT
- GIALLO MATT
- ARANCIO MATT ali enakovredno) 
Lepljenje keramike s tankoslojnim lepilom (ostalo pritličje, 1. in 2. nadstropje).  Protizdrsnost R9.</t>
  </si>
  <si>
    <t>2.2.1.2.9.19</t>
  </si>
  <si>
    <t xml:space="preserve">Dobava in montaža elastomernega trajnoelastičnega tesnilnega dilatacijskega traku oblikovan v notranji vogal, montaža na stiku tlak- stena in stena-stena (višine 1m). </t>
  </si>
  <si>
    <t>2.2.1.2.9.20</t>
  </si>
  <si>
    <t>Dobava in vgraditev tipskih PVC zaokrožnih profilov na stiku talna-stenska keramika komplet z vogalnimi elementi, profili z radijem 18 mm, barva profilov bela.</t>
  </si>
  <si>
    <t>2.2.1.2.9.21</t>
  </si>
  <si>
    <t xml:space="preserve">Dobava in polaganje nizkostenske obloge viš. 10 cm (kjer ni stenske keramike) s talnimi keramičnimi ploščicami v enaki barvi kot tlak, s polaganjem na lepilo na stene. </t>
  </si>
  <si>
    <t>2.2.1.2.9.22</t>
  </si>
  <si>
    <t>Dobava in polaganje obloge enoramnih delno zavitih stopnic (klet) z granitogres ploščicami dim.30/30cm (kot na primer: TAURUS STROMBOLI ali enakovredno), s polaganjem na lepilo na pripravljeno betonsko podlago, komplet z vsem potrebnim prirezovanjem. Protizdrsnost R9.</t>
  </si>
  <si>
    <t>2.2.1.2.9.23</t>
  </si>
  <si>
    <t>- nastopne ploskve glob. do 34 cm - robna ploščica stopnic s protidrsnim trakom,
Opomba: Dobava in polaganje obloge enoramnih delno zavitih stopnic (klet) z granitogres ploščicami dim.30/30cm (kot na primer: TAURUS STROMBOLI ali enakovredno), s polaganjem na lepilo na pripravljeno betonsko podlago, komplet z vsem potrebnim prirezovanjem. Protizdrsnost R9.</t>
  </si>
  <si>
    <t>2.2.1.2.9.24</t>
  </si>
  <si>
    <t>- čela - zrcalne ploskve, viš. 15 cm,
Opomba: Dobava in polaganje obloge enoramnih delno zavitih stopnic (klet) z granitogres ploščicami dim.30/30cm (kot na primer: TAURUS STROMBOLI ali enakovredno), s polaganjem na lepilo na pripravljeno betonsko podlago, komplet z vsem potrebnim prirezovanjem. Protizdrsnost R9.</t>
  </si>
  <si>
    <t>2.2.1.2.9.25</t>
  </si>
  <si>
    <t>- žagasta obloga stopnic viš. 10 cm,
Opomba: Dobava in polaganje obloge enoramnih delno zavitih stopnic (klet) z granitogres ploščicami dim.30/30cm (kot na primer: TAURUS STROMBOLI ali enakovredno), s polaganjem na lepilo na pripravljeno betonsko podlago, komplet z vsem potrebnim prirezovanjem. Protizdrsnost R9.</t>
  </si>
  <si>
    <t>2.2.1.2.9.26</t>
  </si>
  <si>
    <t>Dobava in polaganje obloge sten s keramičnimi ploščicami dim. 20/20cm z vsemi pomožnimi deli in prenosi. (keramika kot na primer: RAGNO unitech  BIANCO, LUX ali enakovredno).Upoštevati tudi predhodno izvedbo hidroizolacije sten do višine 1m.</t>
  </si>
  <si>
    <t>2.2.1.2.9.27</t>
  </si>
  <si>
    <t>Dobava in vgraditev stenskih keramične ploščic 20/20cm z vzorcem, z vsemi pomožnimi deli in prenosi. POZOR! Cena na KOS (keramika kot na primer: RAGNO unitech:
- INCISO 2 LIME, LUX
- INCISO 2 ARANCIO, LUX ali 
  enakovredno).</t>
  </si>
  <si>
    <t>2.2.1.2.9.28</t>
  </si>
  <si>
    <t>2.2.1.2.9.29</t>
  </si>
  <si>
    <t>Dobava in montaža tipskih Inox zaokrožnih profilov na stiku talna-stenska keramika, komplet z vogalnimi elementi, radij profilov je 18 mm.(kletni prostori-kjer se vrši obdelava hrane)</t>
  </si>
  <si>
    <t>2.2.1.2.9.30</t>
  </si>
  <si>
    <t>Dobava in montaža Inox zaokrožnih zunanjih vogalnih profilov - zaščita stenskih zunanjih vogalov obloženih s keramiko.(kletni prostori-kjer se vrši obdelava hrane)</t>
  </si>
  <si>
    <t>2.2.1.2.9.31</t>
  </si>
  <si>
    <t>2.2.1.2.9.32</t>
  </si>
  <si>
    <t>2.2.1.2.9.33</t>
  </si>
  <si>
    <t>-dim. 60/80 cm,
Opomba: Dobava in vgraditev ogledal v sanitarijah-lepljeno na steno brez vmesne keramike, ogledala iz varnostnega stekla, robovi zaobljeni, točne mere vzeti na licu mesta. Ogledala dim.:</t>
  </si>
  <si>
    <t>2.2.1.2.9.34</t>
  </si>
  <si>
    <t>-dim. 135/60 cm,
Opomba: Dobava in vgraditev ogledal v sanitarijah-lepljeno na steno brez vmesne keramike, ogledala iz varnostnega stekla, robovi zaobljeni, točne mere vzeti na licu mesta. Ogledala dim.:</t>
  </si>
  <si>
    <t>2.2.1.2.9.35</t>
  </si>
  <si>
    <t>-dim. 74/60 cm,
Opomba: Dobava in vgraditev ogledal v sanitarijah-lepljeno na steno brez vmesne keramike, ogledala iz varnostnega stekla, robovi zaobljeni, točne mere vzeti na licu mesta. Ogledala dim.:</t>
  </si>
  <si>
    <t>2.2.1.2.9.36</t>
  </si>
  <si>
    <t>-dim. 70/60 cm,
Opomba: Dobava in vgraditev ogledal v sanitarijah-lepljeno na steno brez vmesne keramike, ogledala iz varnostnega stekla, robovi zaobljeni, točne mere vzeti na licu mesta. Ogledala dim.:</t>
  </si>
  <si>
    <t>2.2.1.2.9.37</t>
  </si>
  <si>
    <t>-dim. 60/60 cm,
Opomba: Dobava in vgraditev ogledal v sanitarijah-lepljeno na steno brez vmesne keramike, ogledala iz varnostnega stekla, robovi zaobljeni, točne mere vzeti na licu mesta. Ogledala dim.:</t>
  </si>
  <si>
    <t>2.2.1.2.9.38</t>
  </si>
  <si>
    <t>-dim. 180/60 cm.
Opomba: Dobava in vgraditev ogledal v sanitarijah-lepljeno na steno brez vmesne keramike, ogledala iz varnostnega stekla, robovi zaobljeni, točne mere vzeti na licu mesta. Ogledala dim.:</t>
  </si>
  <si>
    <t>2.2.1.2.10</t>
  </si>
  <si>
    <t>2.2.1.2.10.1</t>
  </si>
  <si>
    <t>2.2.1.2.10.1.1</t>
  </si>
  <si>
    <t>-v cenah mora biti zajeta tudi vsa zaščita tlakov po vgraditvi tlakov in odstranitev zaščite po končanih delih</t>
  </si>
  <si>
    <t>2.2.1.2.10.1.2</t>
  </si>
  <si>
    <t>2.2.1.2.10.1.3</t>
  </si>
  <si>
    <t>2.2.1.2.10.1.4</t>
  </si>
  <si>
    <t>2.2.1.2.10.1.5</t>
  </si>
  <si>
    <t>2.2.1.2.10.1.6</t>
  </si>
  <si>
    <t>2.2.1.2.10.1.7</t>
  </si>
  <si>
    <t>2.2.1.2.10.1.8</t>
  </si>
  <si>
    <t>- kamen se impregnira po montaži z ustreznimi namazi, ki omogočajo kasneje mokro čiščenje,</t>
  </si>
  <si>
    <t>2.2.1.2.10.1.9</t>
  </si>
  <si>
    <t>2.2.1.2.10.2</t>
  </si>
  <si>
    <t>Dvigalo</t>
  </si>
  <si>
    <t>2.2.1.2.10.2.1</t>
  </si>
  <si>
    <t>Izdelava, dobava in polaganje krtačenih in impregniranih plošč deb. 2 cm, kot obloga tlaka v dvigalu iz kamna (kot na primer BIANCO KRISTAL ali enakovredno), s polaganjem na dvokomponentno lepilo z vsemi pomožnimi deli. Protizdrsnost R10.</t>
  </si>
  <si>
    <t>2.2.1.2.10.3</t>
  </si>
  <si>
    <t>Police</t>
  </si>
  <si>
    <t>2.2.1.2.10.3.1</t>
  </si>
  <si>
    <t>Izdelava in montaža zunanjih polic iz poliranih plošč širine 50 cm. Polica je iz marmorja (kot na primer LESNO BRDO SIVI ali enakovredno) v debelini 3 cm s čelnim (pod polico v celotni dolžini) in stranskim (na polici po celotni širini za preprečitev medežev na fasadi) odkapnim robom, vidni robovi so minimalno posneti.</t>
  </si>
  <si>
    <t>2.2.1.2.10.3.2</t>
  </si>
  <si>
    <t>Izdelava in montaža zunanjih polic iz poliranih plošč širine 29 cm. Polica je iz marmorja (kot na primer LESNO BRDO SIVI ali enakovredno) v debelini 3 cm s čelnim (pod polico v celotni dolžini) in stranskim (na polici po celotni širini za preprečitev medežev na fasadi) odkapnim robom, vidni robovi so minimalno posneti.</t>
  </si>
  <si>
    <t>2.2.1.2.10.3.3</t>
  </si>
  <si>
    <t>Izdelava in montaža zunanjih polic iz poliranih plošč širine 33 cm. Polica je iz marmorja (kot na primer LESNO BRDO SIVI ali enakovredno) v debelini 3 cm s čelnim (pod polico v celotni dolžini) in stranskim (na polici po celotni širini za preprečitev medežev na fasadi) odkapnim robom, vidni robovi so minimalno posneti.</t>
  </si>
  <si>
    <t>2.2.1.2.10.3.4</t>
  </si>
  <si>
    <t>Izdelava in montaža zunanjih polic iz poliranih plošč širine 19 cm. Polica je iz marmorja (kot na primer LESNO BRDO SIVI ali enakovredno) v debelini 3 cm s čelnim (pod polico v celotni dolžini) in stranskim (na polici po celotni širini za preprečitev medežev na fasadi) odkapnim robom, vidni robovi so minimalno posneti.</t>
  </si>
  <si>
    <t>2.2.1.2.10.3.5</t>
  </si>
  <si>
    <t>Izdelava in montaža zunanjih polic na coklu iz poliranih plošč. Polica je iz marmorja (kot na primer LESNO BRDO SIVI ali enakovredno) s čelnim (pod polico v celotni dolžini) in stranskim (na polici po celotni širini za preprečitev medežev na fasadi) odkapnim robom, sprednji rob je poševno odrezan 1/1cm, vidni robovi so minimalno posneti. Montaža na kovinsko podkonstrukcijo, podkonstrukcija zajeta pri ključavničarskih delih.</t>
  </si>
  <si>
    <t>2.2.1.2.10.3.6</t>
  </si>
  <si>
    <t>-polica širine 37cm, deb. 3cm
Opomba: Izdelava in montaža zunanjih polic na coklu iz poliranih plošč. Polica je iz marmorja (kot na primer LESNO BRDO SIVI ali enakovredno) s čelnim (pod polico v celotni dolžini) in stranskim (na polici po celotni širini za preprečitev medežev na fasadi) odkapnim robom, sprednji rob je poševno odrezan 1/1cm, vidni robovi so minimalno posneti. Montaža na kovinsko podkonstrukcijo, podkonstrukcija zajeta pri ključavničarskih delih.</t>
  </si>
  <si>
    <t>2.2.1.2.10.3.7</t>
  </si>
  <si>
    <t>-polica širine 23cm, deb. 3cm
Opomba: Izdelava in montaža zunanjih polic na coklu iz poliranih plošč. Polica je iz marmorja (kot na primer LESNO BRDO SIVI ali enakovredno) s čelnim (pod polico v celotni dolžini) in stranskim (na polici po celotni širini za preprečitev medežev na fasadi) odkapnim robom, sprednji rob je poševno odrezan 1/1cm, vidni robovi so minimalno posneti. Montaža na kovinsko podkonstrukcijo, podkonstrukcija zajeta pri ključavničarskih delih.</t>
  </si>
  <si>
    <t>2.2.1.2.10.3.8</t>
  </si>
  <si>
    <t>-polica širine 23cm, deb. 4cm
Opomba: Izdelava in montaža zunanjih polic na coklu iz poliranih plošč. Polica je iz marmorja (kot na primer LESNO BRDO SIVI ali enakovredno) s čelnim (pod polico v celotni dolžini) in stranskim (na polici po celotni širini za preprečitev medežev na fasadi) odkapnim robom, sprednji rob je poševno odrezan 1/1cm, vidni robovi so minimalno posneti. Montaža na kovinsko podkonstrukcijo, podkonstrukcija zajeta pri ključavničarskih delih.</t>
  </si>
  <si>
    <t>2.2.1.2.10.3.9</t>
  </si>
  <si>
    <t>Izdelava in montaža zunanjih polic pod coklom (vhod v klet) iz poliranih plošč širine 22 cm. Polica je iz marmorja (kot na primer LESNO BRDO SIVI ali enakovredno) v  debelini 3 cm s čelnim (pod polico v celotni dolžini) in stranskim (na polici po celotni širini za preprečitev medežev na fasadi) odkapnim robom, vidni robovi so minimalno posneti.</t>
  </si>
  <si>
    <t>2.2.1.2.10.3.10</t>
  </si>
  <si>
    <t>Izdelava in montaža zunanjih okenskih polic iz poliranih plošč širine 31 cm. Polica je iz marmorja (kot na primer LESNO BRDO SIVI ali enakovredno) v debelini 3 cm s čelnim (pod polico v celotni dolžini) in stranskim (na polici po celotni širini za preprečitev medežev na fasadi) odkapnim robom, vidni robovi so minimalno posneti.</t>
  </si>
  <si>
    <t>2.2.1.2.10.4</t>
  </si>
  <si>
    <t>Cokel</t>
  </si>
  <si>
    <t>2.2.1.2.10.4.1</t>
  </si>
  <si>
    <t>Dobava kamnite grobo špičene obloge in obloga fasadnega podstavka v deb. 3cm na fugo - 0,5 cm (v osi A: 7-14 in stebri na južni fasadi) na zunanjih terasah in vhodih. Obloga je iz marmorja (kot na primer LESNO BRDO SIVI ali enakovredno), večjega formata. Višina obloge je od 75-160 cm ter širine 40,15,24'5 cm - oziroma na vogalih prilagojene širine. Format obloge na stebrih južnega vhoda je v širini od 13 - 35 cm ter višine od 140 - 160 cm. Oblogo se lepi na betonsko podlago in se jo dodatno sidra , v ceni upoštevati; premaze, vsa pomožna dela, vsa sidra in prenose. Izgled prilagoditi obstoječemu coklu.</t>
  </si>
  <si>
    <t>2.2.1.2.10.4.2</t>
  </si>
  <si>
    <t>Čiščenje obstoječega demontiranega kamna deb. 12cm, odstranjevanje lepila (fug), ter ponovna montaža na fasadni podstavek (zidanje in fugiranje), ter dobavo in montažo toplotne izolacije XPS debeline 20 cm (pod kamnito oblogo) - dodatno sidrana zaradi lepljenje kamna, v debelini 20 cm. Obloga se lepi na fasadno steno in dodatno sidra ter nalega delno na  pocinkano železno podkonstrucijo - kotniki 5 x 5 cm v rastru cca na 50 cm (zajeto v postavki pri ključavničarskih delih), delno pa se jo položi direktno na temelj. V ceni upoštevati; vsa pomožna dela, vsa sidra in prenose. Izgled obloge enak kot pred rušenjem.</t>
  </si>
  <si>
    <t>2.2.1.2.10.5</t>
  </si>
  <si>
    <t>Zunanje stopnišče 1 - sever:</t>
  </si>
  <si>
    <t>2.2.1.2.10.5.1</t>
  </si>
  <si>
    <t>Dobava in polaganje žganih granitnih plošč iz kamna (kot na primer BIANCO KRISTAL ali enakovredno) v deb. 2cm (fuge velikosti 3mm), kot obloga tlaka, s polaganjem v pusti beton, z vsemi pomožnimi deli in prenosi. 
Vsi robovi so minimalno ročno posneti (tlak pred stopniščem in podesti). Priotizdrsnost R10.</t>
  </si>
  <si>
    <t>2.2.1.2.10.5.2</t>
  </si>
  <si>
    <t>Dobava in polaganje žganih plošč na stik iz kamna (kot na primer BIANCO KRISTAL ali enakovredno), kot obloga stopnic, s polaganjem na pust beton z vsemi pomožnimi deli in prenosi. Protizdrsnost R10. Vidni robovi so minimalno posneti:</t>
  </si>
  <si>
    <t>2.2.1.2.10.5.3</t>
  </si>
  <si>
    <t>- nastopne ploskve, globine  32 cm, širina rame 
416 cm, plošče v dimenzijah 102/32,123/32, 
95/32 cm, deb. plošč 3 cm,
Opomba: Dobava in polaganje žganih plošč na stik iz kamna (kot na primer BIANCO KRISTAL ali enakovredno), kot obloga stopnic, s polaganjem na pust beton z vsemi pomožnimi deli in prenosi. Protizdrsnost R10. Vidni robovi so minimalno posneti:</t>
  </si>
  <si>
    <t>2.2.1.2.10.5.4</t>
  </si>
  <si>
    <t>- čela stopnic, viš. 14,40cm, deb. 3 cm, obdelane tudi stranske glave,
Opomba: Dobava in polaganje žganih plošč na stik iz kamna (kot na primer BIANCO KRISTAL ali enakovredno), kot obloga stopnic, s polaganjem na pust beton z vsemi pomožnimi deli in prenosi. Protizdrsnost R10. Vidni robovi so minimalno posneti:</t>
  </si>
  <si>
    <t>2.2.1.2.10.5.5</t>
  </si>
  <si>
    <t>Dodatek za vgradnjo okvirja (dobava pri ključ.delih) EMCO predpražnika:</t>
  </si>
  <si>
    <t>2.2.1.2.10.5.6</t>
  </si>
  <si>
    <t>- dim.190/123 cm, 
Opomba: Dodatek za vgradnjo okvirja (dobava pri ključ.delih) EMCO predpražnika:</t>
  </si>
  <si>
    <t>2.2.1.2.10.6</t>
  </si>
  <si>
    <t>Zunanje stopnišče 2 jug:</t>
  </si>
  <si>
    <t>2.2.1.2.10.6.1</t>
  </si>
  <si>
    <t>Dobava in polaganje žganih granitnih plošč (kot na primer BIANCO KRISTAL ali enakovredno) v deb. 2cm (fuge velikosti 3mm), kot obloga tlaka, s polaganjem v pusti beton, z vsemi pomožnimi deli in prenosi. 
Vsi robovi so minimalno ročno posneti.(tlak pred stopniščem in podesti).  Protizdrsnost R10.</t>
  </si>
  <si>
    <t>2.2.1.2.10.6.2</t>
  </si>
  <si>
    <t>2.2.1.2.10.6.3</t>
  </si>
  <si>
    <t>- nastopne ploskve, globine  32 cm, širina rame 
240 cm, plošče v dimenzijah 120/32 cm, deb. plošč 3 cm,
Opomba: Dobava in polaganje žganih plošč na stik iz kamna (kot na primer BIANCO KRISTAL ali enakovredno), kot obloga stopnic, s polaganjem na pust beton z vsemi pomožnimi deli in prenosi. Protizdrsnost R10. Vidni robovi so minimalno posneti:</t>
  </si>
  <si>
    <t>2.2.1.2.10.6.4</t>
  </si>
  <si>
    <t>- čela stopnic, viš. 14,15cm, deb. 2 cm, obdelane tudi stranske glave,
Opomba: Dobava in polaganje žganih plošč na stik iz kamna (kot na primer BIANCO KRISTAL ali enakovredno), kot obloga stopnic, s polaganjem na pust beton z vsemi pomožnimi deli in prenosi. Protizdrsnost R10. Vidni robovi so minimalno posneti:</t>
  </si>
  <si>
    <t>2.2.1.2.10.6.5</t>
  </si>
  <si>
    <t>- nizkostenska žagasta obloga stopnic, dim. 10/1cm; obroba poravnana z ometom.
Opomba: Dobava in polaganje žganih plošč na stik iz kamna (kot na primer BIANCO KRISTAL ali enakovredno), kot obloga stopnic, s polaganjem na pust beton z vsemi pomožnimi deli in prenosi. Protizdrsnost R10. Vidni robovi so minimalno posneti:</t>
  </si>
  <si>
    <t>2.2.1.2.10.6.6</t>
  </si>
  <si>
    <t xml:space="preserve">Izdelava, dobava in polaganje žganih granitnih plošč kot nizkostenska obloga iz kamna (kot na primer BIANCO KRISTAL ali enakovredno) v viš. 10 cm, deb. 1 cm, obroba poravnana z ometom. Vsi vidni robovi so minimalno posneti. </t>
  </si>
  <si>
    <t>2.2.1.2.10.6.7</t>
  </si>
  <si>
    <t>2.2.1.2.10.6.8</t>
  </si>
  <si>
    <t>- dim.162/165 cm, 
Opomba: Dodatek za vgradnjo okvirja (dobava pri ključ.delih) EMCO predpražnika:</t>
  </si>
  <si>
    <t>2.2.1.2.10.6.9</t>
  </si>
  <si>
    <t>- dim.174/152 cm, 
Opomba: Dodatek za vgradnjo okvirja (dobava pri ključ.delih) EMCO predpražnika:</t>
  </si>
  <si>
    <t>2.2.1.2.10.7</t>
  </si>
  <si>
    <t>Zunanje stopnišče 3 - požarno:</t>
  </si>
  <si>
    <t>2.2.1.2.10.7.1</t>
  </si>
  <si>
    <t>Dobava in polaganje žganih granitnih plošč iz kamna (kot na primer BIANCO KRISTAL ali enakovredno) v deb. 3 cm (fuge velikosti 3mm), kot obloga tlaka, s polaganjem v pusti beton, z vsemi pomožnimi deli in prenosi. 
Vsi robovi so minimalno ročno posneti.(tlak pred stopniščem in podesti).  Protizdrsnost R10.</t>
  </si>
  <si>
    <t>2.2.1.2.10.7.2</t>
  </si>
  <si>
    <t>Dobava in polaganje žganih granitnih plošč na stik iz kamna (kot na primer BIANCO KRISTAL ali enakovredno), kot obloga stopnic, s polaganjem na pust beton z vsemi pomožnimi deli in prenosi. Protizdrsnost R10. Vidni robovi so minimalno posneti:</t>
  </si>
  <si>
    <t>2.2.1.2.10.7.3</t>
  </si>
  <si>
    <t>- nastopne ploskve, globine  34 cm, širina rame 
120 cm, plošče v dimenzijah 120/34 cm, deb. plošč 3 cm,
Opomba: Dobava in polaganje žganih granitnih plošč na stik iz kamna (kot na primer BIANCO KRISTAL ali enakovredno), kot obloga stopnic, s polaganjem na pust beton z vsemi pomožnimi deli in prenosi. Protizdrsnost R10. Vidni robovi so minimalno posneti:</t>
  </si>
  <si>
    <t>2.2.1.2.10.7.4</t>
  </si>
  <si>
    <t>- čela stopnic, viš. 14 cm, deb. 3 cm, obdelane tudi stranske glave.
Opomba: Dobava in polaganje žganih granitnih plošč na stik iz kamna (kot na primer BIANCO KRISTAL ali enakovredno), kot obloga stopnic, s polaganjem na pust beton z vsemi pomožnimi deli in prenosi. Protizdrsnost R10. Vidni robovi so minimalno posneti:</t>
  </si>
  <si>
    <t>2.2.1.2.10.8</t>
  </si>
  <si>
    <t>Zunanje stopnišče 4 - gospodarski vhod:</t>
  </si>
  <si>
    <t>2.2.1.2.10.8.1</t>
  </si>
  <si>
    <t xml:space="preserve">Dobava in polaganje žganih granitnih plošč iz kamna (kot na primer BIANCO KRISTAL ali enakovredno) v deb. 2cm (fuge velikosti 3mm), kot obloga tlaka, s polaganjem v pusti beton, z vsemi pomožnimi deli in prenosi. 
Vsi robovi so minimalno ročno posneti.(tlak pred stopniščem in podesti). Protizdrsnost R10.  </t>
  </si>
  <si>
    <t>2.2.1.2.10.8.2</t>
  </si>
  <si>
    <t>Dobava in polaganje žganih granitnih plošč na stik iz kamna (kot na primer BIANCO KRISTAL ali enakovredno), kot obloga stopnic, s polaganjem na pust beton z vsemi pomožnimi deli in prenosi. Protizdrsnost R10.  Vidni robovi so minimalno posneti:</t>
  </si>
  <si>
    <t>2.2.1.2.10.8.3</t>
  </si>
  <si>
    <t>- nastopne ploskve, globine  27 cm, širina rame 
162 cm, plošče v dimenzijah 162/27 cm, deb. plošč 3 cm,
Opomba: Dobava in polaganje žganih granitnih plošč na stik iz kamna (kot na primer BIANCO KRISTAL ali enakovredno), kot obloga stopnic, s polaganjem na pust beton z vsemi pomožnimi deli in prenosi. Protizdrsnost R10.  Vidni robovi so minimalno posneti:</t>
  </si>
  <si>
    <t>2.2.1.2.10.8.4</t>
  </si>
  <si>
    <t>- čela stopnic, viš. 17,1 cm, deb. 2 cm, obdelane tudi stranske glave,
Opomba: Dobava in polaganje žganih granitnih plošč na stik iz kamna (kot na primer BIANCO KRISTAL ali enakovredno), kot obloga stopnic, s polaganjem na pust beton z vsemi pomožnimi deli in prenosi. Protizdrsnost R10.  Vidni robovi so minimalno posneti:</t>
  </si>
  <si>
    <t>2.2.1.2.10.8.5</t>
  </si>
  <si>
    <t>- nizkostenska žagasta obloga stopnic, dim. 10/1cm; obroba poravnana z ometom.
Opomba: Dobava in polaganje žganih granitnih plošč na stik iz kamna (kot na primer BIANCO KRISTAL ali enakovredno), kot obloga stopnic, s polaganjem na pust beton z vsemi pomožnimi deli in prenosi. Protizdrsnost R10.  Vidni robovi so minimalno posneti:</t>
  </si>
  <si>
    <t>2.2.1.2.10.8.6</t>
  </si>
  <si>
    <t>2.2.1.2.10.9</t>
  </si>
  <si>
    <t>Notranje stopnišče 1 - novo stopnišče:</t>
  </si>
  <si>
    <t>2.2.1.2.10.9.1</t>
  </si>
  <si>
    <t xml:space="preserve">Dobava in polaganje krtačenih in impregniranih granitnih plošč iz kamna (kot na primer BIANCO KRISTAL ali enakovredno) v deb. 2cm (fuge velikosti 3mm),  kot obloga tlaka, s polaganjem v pusti beton, z vsemi pomožnimi deli in prenosi. Vsi robovi so minimalno ročno posneti.(tlak pred stopniščem in podesti).  Protizdrsnost R10. </t>
  </si>
  <si>
    <t>2.2.1.2.10.9.2</t>
  </si>
  <si>
    <t>Dobava in polaganje krtačenih in impregniranih granitnih plošč na stik iz kamna (kot na primer BIANCO KRISTAL ali enakovredno), kot obloga stopnic, s polaganjem na pust beton z vsemi pomožnimi deli in prenosi. Priotizdrsnost R10. Vidni robovi so minimalno posneti:</t>
  </si>
  <si>
    <t>2.2.1.2.10.9.3</t>
  </si>
  <si>
    <t>- nastopne ploskve, globine  32 cm, širina rame 
160 cm, plošče v dimenzijah 160/32 cm, deb. plošč 3 cm, z 1 x protidrsnim trakom, vdelanim v kamen, 
Opomba: Dobava in polaganje krtačenih in impregniranih granitnih plošč na stik iz kamna (kot na primer BIANCO KRISTAL ali enakovredno), kot obloga stopnic, s polaganjem na pust beton z vsemi pomožnimi deli in prenosi. Priotizdrsnost R10. Vidni robovi so minimalno posneti:</t>
  </si>
  <si>
    <t>2.2.1.2.10.9.4</t>
  </si>
  <si>
    <t>- čela stopnic, viš. 14,30 cm, deb. 2 cm, obdelane tudi stranske glave,
Opomba: Dobava in polaganje krtačenih in impregniranih granitnih plošč na stik iz kamna (kot na primer BIANCO KRISTAL ali enakovredno), kot obloga stopnic, s polaganjem na pust beton z vsemi pomožnimi deli in prenosi. Priotizdrsnost R10. Vidni robovi so minimalno posneti:</t>
  </si>
  <si>
    <t>2.2.1.2.10.9.5</t>
  </si>
  <si>
    <t>- nizkostenska žagasta obloga stopnic, dim. 10/1cm,
Opomba: Dobava in polaganje krtačenih in impregniranih granitnih plošč na stik iz kamna (kot na primer BIANCO KRISTAL ali enakovredno), kot obloga stopnic, s polaganjem na pust beton z vsemi pomožnimi deli in prenosi. Priotizdrsnost R10. Vidni robovi so minimalno posneti:</t>
  </si>
  <si>
    <t>2.2.1.2.10.9.6</t>
  </si>
  <si>
    <t xml:space="preserve">Izdelava, dobava in polaganje krtačenih in impregniranih granitnih plošč iz kamna (kot na primer BIANCO KRISTAL ali enakovredno) kot nizkostenska obloga, viš. 10 cm, v deb. 1 cm. Vsi vidni robovi so minimalno posneti. </t>
  </si>
  <si>
    <t>2.2.1.2.10.10</t>
  </si>
  <si>
    <t>Notranje stopnišče 2 - stopnišče v I. nad., nižji del:</t>
  </si>
  <si>
    <t>2.2.1.2.10.10.1</t>
  </si>
  <si>
    <t xml:space="preserve">Dobava in polaganje krtačenih in impregniranih granitnih plošč iz kamna (kot na primer BIANCO KRISTAL ali enakovredno) v deb. 2cm (fuge velikosti 3mm), kot obloga tlaka, s polaganjem v pusti beton, z vsemi pomožnimi deli in prenosi. Vsi robovi so minimalno ročno posneti.(tlak pred stopniščem in podesti).  Protizdrsnost R10. </t>
  </si>
  <si>
    <t>2.2.1.2.10.10.2</t>
  </si>
  <si>
    <t>Dobava in polaganje krtačenih in impregniranih granitnih plošč na stik iz kamna (kot na primer BIANCO KRISTAL ali enakovredno), kot obloga stopnic, s polaganjem na pust beton z vsemi pomožnimi deli in prenosi. Protizdrsnost R10. Vidni robovi so minimalno posneti:</t>
  </si>
  <si>
    <t>2.2.1.2.10.10.3</t>
  </si>
  <si>
    <t>- nastopne ploskve, globine  31 cm, širina rame 
125 cm, plošče v dimenzijah 125/31 cm, deb. plošč 3 cm, z 1 x protidrsnim trakom, vdelanim v kamen, 
Opomba: Dobava in polaganje krtačenih in impregniranih granitnih plošč na stik iz kamna (kot na primer BIANCO KRISTAL ali enakovredno), kot obloga stopnic, s polaganjem na pust beton z vsemi pomožnimi deli in prenosi. Protizdrsnost R10. Vidni robovi so minimalno posneti:</t>
  </si>
  <si>
    <t>2.2.1.2.10.10.4</t>
  </si>
  <si>
    <t>2.2.1.2.10.11</t>
  </si>
  <si>
    <t>Notranje stopnišče 3 - jeklena konstrukcija:</t>
  </si>
  <si>
    <t>2.2.1.2.10.11.1</t>
  </si>
  <si>
    <t xml:space="preserve">Dobava in polaganje krtačenih in impregniranih granitnih plošč iz kamna (kot na primer BIANCO KRISTAL ali enakovredno) v deb. 2cm, kot obloga tlaka, s polaganjem na jekleno konstrukcijo, v ceni je potrebno upoštevati tudi vgradnjo traku (npr.:geficel ali enakovredno) med kamen in jekleno kontrukcijo, posebno lepilo ter vsa pomožna dela in prenose (tlak pred stopniščem in podesti). Protizdrsnost R10.  </t>
  </si>
  <si>
    <t>2.2.1.2.10.11.2</t>
  </si>
  <si>
    <t xml:space="preserve">Dobava in polaganje krtačenih in impregniranih granitnih plošč iz kamna (kot na primer BIANCO KRISTAL ali enakovredno) v deb. 3cm, kot obloga tlaka, s polaganjem na jekleno konstrukcijo, v ceni je potrebno upoštevati tudi vgradnjo geficel traku med kamen in jekleno kontrukcijo, posebno lepilo ter vsa pomožna dela in prenose (stopnice).  Protizdrsnost R10. </t>
  </si>
  <si>
    <t>2.2.1.2.10.11.3</t>
  </si>
  <si>
    <t xml:space="preserve">- nastopne ploskve, globine  33 cm, širina rame 
130 cm, plošče v dimenzijah 130/33 cm, deb. plošč 3 cm, z 1 x protidrsnim trakom, vdelanim v kamen, 
Opomba: Dobava in polaganje krtačenih in impregniranih granitnih plošč iz kamna (kot na primer BIANCO KRISTAL ali enakovredno) v deb. 3cm, kot obloga tlaka, s polaganjem na jekleno konstrukcijo, v ceni je potrebno upoštevati tudi vgradnjo geficel traku med kamen in jekleno kontrukcijo, posebno lepilo ter vsa pomožna dela in prenose (stopnice).  Protizdrsnost R10. </t>
  </si>
  <si>
    <t>2.2.1.2.10.11.4</t>
  </si>
  <si>
    <t>2.2.1.2.10.11.5</t>
  </si>
  <si>
    <t>Izdelava in montaža notranje police iz poliranih plošč širine 19 cm. Polica je iz marmorja (kot na primer LESNO BRDO SIVI ali enakovredno) v debelini 2cm s čelnim (pod polico v celotni dolžini) in stranskim (na polici po celotni širini za preprečitev medežev na fasadi) odkapnim robom, vidni robovi so minimalno posneti. (zaključek na suhomontažni steni stopnišče.)</t>
  </si>
  <si>
    <t>2.2.1.2.10.12</t>
  </si>
  <si>
    <t>Notranji tlak</t>
  </si>
  <si>
    <t>2.2.1.2.10.12.1</t>
  </si>
  <si>
    <t xml:space="preserve">Dobava in polaganje krtačenih in impregniranih granitnih plošč iz kamna (kot na primer BIANCO KRISTAL ali enakovredno) v deb. 2cm (fuge velikosti 3mm),  kot obloga tlaka, s polaganjem v pusti beton, z vsemi pomožnimi deli in prenosi. Vsi robovi so minimalno ročno posneti.(tlak pred jeklenim stopniščem).   Protizdrsnost R10. </t>
  </si>
  <si>
    <t>2.2.1.2.10.12.2</t>
  </si>
  <si>
    <t xml:space="preserve">Dobava in polaganje krtačenih in impregniranih granitnih plošč iz kamna (kot na primer BIANCO KRISTAL ali enakovredno) v deb. 1cm (fuge velikosti 3mm),  kot obloga tlaka, s polaganjem v pusti beton, z vsemi pomožnimi deli in prenosi. Vsi robovi so minimalno ročno posneti.(tlak na podestu obstoječih stopnic).   Protizdrsnost R10. </t>
  </si>
  <si>
    <t>2.2.1.2.10.12.3</t>
  </si>
  <si>
    <t>2.2.1.2.10.12.4</t>
  </si>
  <si>
    <t xml:space="preserve">Brušenje obstoječega tlaka na stopnicah TERACO, kompletno nastopna ploskev + čelo, z vso impregnacijo, kitanjem in poliranjem (upoštevati vse premaze).  Protizdrsnost R10. </t>
  </si>
  <si>
    <t>2.2.1.2.10.12.5</t>
  </si>
  <si>
    <t>Zaščita vseh stopnišč in tlakov po končni vgraditvi kamna s filcem in ivernimi ploščami, ter odstranjevanje zaščite po končanih delih.</t>
  </si>
  <si>
    <t>2.2.1.2.11</t>
  </si>
  <si>
    <t>XI.</t>
  </si>
  <si>
    <t>2.2.1.2.11.1</t>
  </si>
  <si>
    <t>2.2.1.2.11.2</t>
  </si>
  <si>
    <t>- izvajalec pred izvedbo dostavi vzorce, ki jih potrdi projektant in investitor.</t>
  </si>
  <si>
    <t>2.2.1.2.11.3</t>
  </si>
  <si>
    <t>2.2.1.2.11.4</t>
  </si>
  <si>
    <t>Dobava in polaganje vinilne talne obloge v rolah, z lepljenjem z lepilom, varjenjem stikov, vključno s polaganjem izravnalne mase in stenskim zaključkom-zaokrožnico do višine 10 cm. Vertikalna zaokrožnica se izvede iz enake obloge kot tlak (neprekinjeno) do višine 10cm, radij 25mm, komplet s podložno polkrožno letvijo in zaključnim protiprašnim profilom; (talna obloga kot na primer  Tarkett-Tapiflex Excellence 65 ali enakovredno). Barve talne obloge:zelena, rumena in oranžna z drobnimi kvadratki. Protizdesnost R10. Obračun po neto tlorisni površini.</t>
  </si>
  <si>
    <t>2.2.1.2.11.5</t>
  </si>
  <si>
    <t>Dobava in polaganje tekstilne obloge v roli, na pripravljene estrihe, vključno s polaganjem izravnalne mase (teksitlna obloga kot naprimer CARPET CONCEPT EKO 2 6794 ali enakovredno) v črni barvi, komplet s stensko obrobo iz enake tekstilne obloge kot tlak s sistemskim nosilnim  PVC profilom. (obračun po neto tlorisni površini prostorov)</t>
  </si>
  <si>
    <t>2.2.1.2.11.6</t>
  </si>
  <si>
    <t>Dobava in polaganje gumijastih plošč 50x50cm deb. 30mm v sivi barvi, lepljenje na betonsko podlago (na terasah) z enokomponentno PU peno. Pologati po navodilih proizvajalca komplet s čiščenjem podlage. (gumijaste plošče kot na primer: Euroflex standardne  gumijaste plošče ali enakovredno). Protizdrsnost R10</t>
  </si>
  <si>
    <t>2.2.1.2.12</t>
  </si>
  <si>
    <t>XII.</t>
  </si>
  <si>
    <t>PARKETARSKA DELA</t>
  </si>
  <si>
    <t>2.2.1.2.12.1</t>
  </si>
  <si>
    <t>2.2.1.2.12.2</t>
  </si>
  <si>
    <t>2.2.1.2.12.3</t>
  </si>
  <si>
    <t>2.2.1.2.12.4</t>
  </si>
  <si>
    <t>-lepilo in parket morajo ustrezati zahtevam talnega gretja</t>
  </si>
  <si>
    <t>2.2.1.2.12.5</t>
  </si>
  <si>
    <t>Dobava in polaganje dvoslojnega gotovega parketa deb.11mm, bukev, 1. kvalitete, paneli dim 500/ 65mm, tovarniško lakiran z visokoodpornim lakom, priprava podlage (čiščenje in izravnava z izravnalno maso), polaganje z lepeljenjem.  Polaganje panelov z 1/3 zamikom. Parket in lepilo morata ustrezati zahtevam talnega gretja. V ceni ključiti tudi dobavo in montažo visokih zaključnih obstenskih letvic, višine 6cm, rahlo zaokrožene.</t>
  </si>
  <si>
    <t>2.2.1.2.13</t>
  </si>
  <si>
    <t>XIII.</t>
  </si>
  <si>
    <t>2.2.1.2.13.1</t>
  </si>
  <si>
    <t>2.2.1.2.13.1.1</t>
  </si>
  <si>
    <t>2.2.1.2.13.1.2</t>
  </si>
  <si>
    <t>2.2.1.2.13.1.3</t>
  </si>
  <si>
    <t>2.2.1.2.13.1.4</t>
  </si>
  <si>
    <t>-rešetke za vrata dobavi izvajalec instalacij</t>
  </si>
  <si>
    <t>2.2.1.2.13.1.5</t>
  </si>
  <si>
    <t>2.2.1.2.13.1.6</t>
  </si>
  <si>
    <t>- izvajalec mora upoštevati Soft izvedbo podboja in vratnega krila,</t>
  </si>
  <si>
    <t>2.2.1.2.13.1.7</t>
  </si>
  <si>
    <t>-sistemski ključ opredeli investitor z izvajalcem pred izvedbo!</t>
  </si>
  <si>
    <t>2.2.1.2.13.2</t>
  </si>
  <si>
    <t>2.2.1.2.13.2.1</t>
  </si>
  <si>
    <t xml:space="preserve">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</si>
  <si>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2.2.1.2.13.2.2</t>
  </si>
  <si>
    <t xml:space="preserve">V1- dim. 70 x 210 cm, širina podboja 15 cm,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</si>
  <si>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2.2.1.2.13.2.3</t>
  </si>
  <si>
    <t xml:space="preserve">-doplačilo za dobavo in montažo samozapirala,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</si>
  <si>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2.2.1.2.13.2.4</t>
  </si>
  <si>
    <t xml:space="preserve">-doplačilo za vgraditev rešetke 425x125mm,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</si>
  <si>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2.2.1.2.13.2.5</t>
  </si>
  <si>
    <t xml:space="preserve">V2a- dim. 80 x 210 cm, širina podboja 15 cm, varovala za prste obojestransko.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</si>
  <si>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2.2.1.2.13.2.6</t>
  </si>
  <si>
    <t>2.2.1.2.13.2.7</t>
  </si>
  <si>
    <t xml:space="preserve">-doplačilo za vgraditev rešetke 525x325mm,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</si>
  <si>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2.2.1.2.13.2.8</t>
  </si>
  <si>
    <t xml:space="preserve">-doplačilo za dobavo in montažo samozapirala.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</si>
  <si>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2.2.1.2.13.2.9</t>
  </si>
  <si>
    <t xml:space="preserve">V3a- dim. 90 x 210 cm, širina podboja 15 cm,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</si>
  <si>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2.2.1.2.13.2.10</t>
  </si>
  <si>
    <t xml:space="preserve">V5- dim. 90 x 170 cm, širina podboja 15 cm,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</si>
  <si>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2.2.1.2.13.2.11</t>
  </si>
  <si>
    <t xml:space="preserve">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</si>
  <si>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2.2.1.2.13.2.12</t>
  </si>
  <si>
    <t xml:space="preserve">V2 - dim. 80 x 210 cm, širina podboja 40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</si>
  <si>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2.2.1.2.13.2.13</t>
  </si>
  <si>
    <t xml:space="preserve">V2 - dim. 80 x 210 cm, širina podboja 25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</si>
  <si>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2.2.1.2.13.2.14</t>
  </si>
  <si>
    <t xml:space="preserve">V2 - dim. 80 x 210 cm, širina podboja 20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</si>
  <si>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2.2.1.2.13.2.15</t>
  </si>
  <si>
    <t xml:space="preserve">V2 - dim. 80 x 210 cm, širina podboja 15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</si>
  <si>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2.2.1.2.13.2.16</t>
  </si>
  <si>
    <t xml:space="preserve">-doplačilo za vgraditev rešetke 425x125mm,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</si>
  <si>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2.2.1.2.13.2.17</t>
  </si>
  <si>
    <t xml:space="preserve">V3 - dim. 90 x 210 cm, širina podboja 26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</si>
  <si>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2.2.1.2.13.2.18</t>
  </si>
  <si>
    <t xml:space="preserve">V3 - dim. 90 x 210 cm, širina podboja 20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</si>
  <si>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2.2.1.2.13.2.19</t>
  </si>
  <si>
    <t xml:space="preserve">V3 - dim. 90 x 210 cm, širina podboja 15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</si>
  <si>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2.2.1.2.13.2.20</t>
  </si>
  <si>
    <t xml:space="preserve">-doplačilo za dobavo in montažo samozapirala,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</si>
  <si>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2.2.1.2.13.2.21</t>
  </si>
  <si>
    <t xml:space="preserve">-doplačilo za vgraditev rešetke 425x125mm.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</si>
  <si>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2.2.1.2.13.2.22</t>
  </si>
  <si>
    <t xml:space="preserve">V7- dim. 90 x 225 cm, širina podboja 20 cm, varovala za prste obojestransko. Zvočna izolativnost vgrajenih vrat  večja od 27dB.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</si>
  <si>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2.2.1.2.13.2.23</t>
  </si>
  <si>
    <t xml:space="preserve">V7a- dim. 100 x 225 cm, širina podboja 20 cm, varovala za prste obojestransko. Zvočna izolativnost vgrajenih vrat  večja od 27dB.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</si>
  <si>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2.2.1.2.13.2.24</t>
  </si>
  <si>
    <t xml:space="preserve">V8- dim. 100 x 210 cm, širina podboja 20 cm, varovala za prste obojestransko. Zvočna izolativnost vgrajenih vrat večja od 27dB.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</si>
  <si>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2.2.1.2.13.2.25</t>
  </si>
  <si>
    <t xml:space="preserve">Dobava in montaža notranjih lesenih simetričnih dvokrilnih vrat komplet z lesenimi suhomontažnimi podboji -ultrapas barva bela RAL 9003. Eno krilo je opremljeno z vsem okovjem, cilindrična ključavnica, RF kljuko (kot na primer tip Marseille ali enakovredno), ščiti in RF zaustavljalec vrat z gumo, drugo krilo z zatičem, obojestransko varovala za prste. Vrata so prehodnih dimenzij: </t>
  </si>
  <si>
    <t>2.2.1.2.13.2.26</t>
  </si>
  <si>
    <t xml:space="preserve">V4 - dim. 150 x 210 cm, širina podboja 72 cm.
Opomba: Dobava in montaža notranjih lesenih simetričnih dvokrilnih vrat komplet z lesenimi suhomontažnimi podboji -ultrapas barva bela RAL 9003. Eno krilo je opremljeno z vsem okovjem, cilindrična ključavnica, RF kljuko (kot na primer tip Marseille ali enakovredno), ščiti in RF zaustavljalec vrat z gumo, drugo krilo z zatičem, obojestransko varovala za prste. Vrata so prehodnih dimenzij: </t>
  </si>
  <si>
    <t>2.2.1.2.13.2.27</t>
  </si>
  <si>
    <t>Dobava in montaža notranjih drsnih vrat na vgrajeno kovinsko kaseto za odpiranje v steno, komplet s kovinskim podbojem v barvi RAL 9003 z vsemi vodili. Krilo je leseno-ultrapas bela barva RAL 9003, z RF vtopno rozeto. Vrata so enokrilna, svetlih dimenzij:</t>
  </si>
  <si>
    <t>2.2.1.2.13.2.28</t>
  </si>
  <si>
    <t>V6 - dim. 90 x 210 cm.
Opomba: Dobava in montaža notranjih drsnih vrat na vgrajeno kovinsko kaseto za odpiranje v steno, komplet s kovinskim podbojem v barvi RAL 9003 z vsemi vodili. Krilo je leseno-ultrapas bela barva RAL 9003, z RF vtopno rozeto. Vrata so enokrilna, svetlih dimenzij:</t>
  </si>
  <si>
    <t>2.2.1.2.13.2.29</t>
  </si>
  <si>
    <t>-doplačilo za vgraditev rešetke 425x225mm.
Opomba: Dobava in montaža notranjih drsnih vrat na vgrajeno kovinsko kaseto za odpiranje v steno, komplet s kovinskim podbojem v barvi RAL 9003 z vsemi vodili. Krilo je leseno-ultrapas bela barva RAL 9003, z RF vtopno rozeto. Vrata so enokrilna, svetlih dimenzij:</t>
  </si>
  <si>
    <t>2.2.1.2.13.3</t>
  </si>
  <si>
    <t>2.2.1.2.13.3.1</t>
  </si>
  <si>
    <t>Dobava in montaža notranjih protipožarnih vrat, komplet s protipožarnim podbojem: kovinski podboj RAL 9003 in leseno krilo, EI 30 C2 (vsi sestavni deli morajo imeti ustrezne ateste v skladu s ŠPV). Krilo leseno-ultrapas,  barva bela RAL 9003, z vsem okovjem, RF kljuko, cilindrična ključavnica, samozapiralom in RF zaustavljalec vrat z gumo. Vrata so prehodnih dimenzij:</t>
  </si>
  <si>
    <t>2.2.1.2.13.3.2</t>
  </si>
  <si>
    <t>PV1a - dim. 90 x 210 cm (širina podboja 15cm),
Opomba: Dobava in montaža notranjih protipožarnih vrat, komplet s protipožarnim podbojem: kovinski podboj RAL 9003 in leseno krilo, EI 30 C2 (vsi sestavni deli morajo imeti ustrezne ateste v skladu s ŠPV). Krilo leseno-ultrapas,  barva bela RAL 9003, z vsem okovjem, RF kljuko, cilindrična ključavnica, samozapiralom in RF zaustavljalec vrat z gumo. Vrata so prehodnih dimenzij:</t>
  </si>
  <si>
    <t>2.2.1.2.13.3.3</t>
  </si>
  <si>
    <t>PV2 - dim. 80 x 210 cm (širina podboja 20cm).
Opomba: Dobava in montaža notranjih protipožarnih vrat, komplet s protipožarnim podbojem: kovinski podboj RAL 9003 in leseno krilo, EI 30 C2 (vsi sestavni deli morajo imeti ustrezne ateste v skladu s ŠPV). Krilo leseno-ultrapas,  barva bela RAL 9003, z vsem okovjem, RF kljuko, cilindrična ključavnica, samozapiralom in RF zaustavljalec vrat z gumo. Vrata so prehodnih dimenzij:</t>
  </si>
  <si>
    <t>2.2.1.2.13.3.4</t>
  </si>
  <si>
    <t>Dobava in montaža notranjih protipožarnih vrat, komplet s protipožarnim podbojem: lesen podboj-ultrapas beli in  krilo leseno- ultrapas beli RAL9003, EI 30 C3 oziroma EI30C1-inštalacijski jašek, (vsi sestavni deli morajo imeti ustrezne ateste v skladu s ŠPV). Krilo opremljeno z vsem okovjem, RF kljuko, cilindrično ključavnico, samozapiralom  RF zaustavljalec vrat z gumo. Vrata so prehodnih dimenzij:</t>
  </si>
  <si>
    <t>2.2.1.2.13.3.5</t>
  </si>
  <si>
    <t>PV1b - dim. 90 x 210 cm (širina podboja 20cm), 2kom evakuacijski izhod
Opomba: Dobava in montaža notranjih protipožarnih vrat, komplet s protipožarnim podbojem: lesen podboj-ultrapas beli in  krilo leseno- ultrapas beli RAL9003, EI 30 C3 oziroma EI30C1-inštalacijski jašek, (vsi sestavni deli morajo imeti ustrezne ateste v skladu s ŠPV). Krilo opremljeno z vsem okovjem, RF kljuko, cilindrično ključavnico, samozapiralom  RF zaustavljalec vrat z gumo. Vrata so prehodnih dimenzij:</t>
  </si>
  <si>
    <t>2.2.1.2.13.3.6</t>
  </si>
  <si>
    <t>PV1b - dim. 90 x 210 cm (širina podboja 15cm),
Opomba: Dobava in montaža notranjih protipožarnih vrat, komplet s protipožarnim podbojem: lesen podboj-ultrapas beli in  krilo leseno- ultrapas beli RAL9003, EI 30 C3 oziroma EI30C1-inštalacijski jašek, (vsi sestavni deli morajo imeti ustrezne ateste v skladu s ŠPV). Krilo opremljeno z vsem okovjem, RF kljuko, cilindrično ključavnico, samozapiralom  RF zaustavljalec vrat z gumo. Vrata so prehodnih dimenzij:</t>
  </si>
  <si>
    <t>2.2.1.2.13.3.7</t>
  </si>
  <si>
    <t>PV2b - dim. 80 x 210 cm (širina podboja 20cm),
Opomba: Dobava in montaža notranjih protipožarnih vrat, komplet s protipožarnim podbojem: lesen podboj-ultrapas beli in  krilo leseno- ultrapas beli RAL9003, EI 30 C3 oziroma EI30C1-inštalacijski jašek, (vsi sestavni deli morajo imeti ustrezne ateste v skladu s ŠPV). Krilo opremljeno z vsem okovjem, RF kljuko, cilindrično ključavnico, samozapiralom  RF zaustavljalec vrat z gumo. Vrata so prehodnih dimenzij:</t>
  </si>
  <si>
    <t>2.2.1.2.13.3.8</t>
  </si>
  <si>
    <t>Dobava in montaža notranjih protipožarnih vrat, komplet s protipožarnim podbojem: kovinski podboj RAL 9003 in  krilo leseno- ultrapas beli RAL9003, EI30 C3, (vsi sestavni deli morajo imeti ustrezne ateste v skladu s ŠPV). Krilo opremljeno z vsem okovjem, RF kljuko, cilindrično ključavnico, evakuacijski izhod, magnet za kontrolo pristopa (samo montaža), električni terminal za odpiranje v sili, samozapiralo in RF zaustavljalec vrat z gumo. Vrata so prehodnih dimenzij:</t>
  </si>
  <si>
    <t>2.2.1.2.13.3.9</t>
  </si>
  <si>
    <t>PV6 - dim. 100 x 210 cm (širina podboja 15cm).
Opomba: Dobava in montaža notranjih protipožarnih vrat, komplet s protipožarnim podbojem: kovinski podboj RAL 9003 in  krilo leseno- ultrapas beli RAL9003, EI30 C3, (vsi sestavni deli morajo imeti ustrezne ateste v skladu s ŠPV). Krilo opremljeno z vsem okovjem, RF kljuko, cilindrično ključavnico, evakuacijski izhod, magnet za kontrolo pristopa (samo montaža), električni terminal za odpiranje v sili, samozapiralo in RF zaustavljalec vrat z gumo. Vrata so prehodnih dimenzij:</t>
  </si>
  <si>
    <t>2.2.1.2.13.3.10</t>
  </si>
  <si>
    <t>Dobava in montaža notranjih protipožarnih vrat, komplet s protipožarnim podbojem: kovinski podboj RAL 9003 in  krilo leseno- ultrapas beli RAL9003, EI30 C3, (vsi sestavni deli morajo imeti ustrezne ateste v skladu s ŠPV). Krilo opremljeno z vsem okovjem, RF kljuko, cilindrično ključavnico, samozapiralom in RF zaustavljalec vrat z gumo. Vrata so prehodnih dimenzij:</t>
  </si>
  <si>
    <t>2.2.1.2.13.3.11</t>
  </si>
  <si>
    <t>PV7 - dim. 100 x 210 cm (širina podboja 20cm).
Opomba: Dobava in montaža notranjih protipožarnih vrat, komplet s protipožarnim podbojem: kovinski podboj RAL 9003 in  krilo leseno- ultrapas beli RAL9003, EI30 C3, (vsi sestavni deli morajo imeti ustrezne ateste v skladu s ŠPV). Krilo opremljeno z vsem okovjem, RF kljuko, cilindrično ključavnico, samozapiralom in RF zaustavljalec vrat z gumo. Vrata so prehodnih dimenzij:</t>
  </si>
  <si>
    <t>2.2.1.2.13.4</t>
  </si>
  <si>
    <t>2.2.1.2.13.4.1</t>
  </si>
  <si>
    <t>Dobava in montaža tipskih sanitarnih pregradnih sten iz kompaktnih laminatnih plošč (barva W1001) komplet s podkonstrukcijo, tečaji, okovjem, PVC kljuko, ključavnico metuljček, nogicami. Stene dimenzij (skupaj z nogicami):</t>
  </si>
  <si>
    <t>2.2.1.2.13.4.2</t>
  </si>
  <si>
    <t>- stena SS1, vel. (95+120)x215 cm, z vgrajenimi vrati (60x205cm-1 kos),
Opomba: Dobava in montaža tipskih sanitarnih pregradnih sten iz kompaktnih laminatnih plošč (barva W1001) komplet s podkonstrukcijo, tečaji, okovjem, PVC kljuko, ključavnico metuljček, nogicami. Stene dimenzij (skupaj z nogicami):</t>
  </si>
  <si>
    <t>2.2.1.2.13.4.3</t>
  </si>
  <si>
    <t>- stena SS4, vel. 142x215 cm, z vgrajenimi vrati (80x 205cm-1kos),
Opomba: Dobava in montaža tipskih sanitarnih pregradnih sten iz kompaktnih laminatnih plošč (barva W1001) komplet s podkonstrukcijo, tečaji, okovjem, PVC kljuko, ključavnico metuljček, nogicami. Stene dimenzij (skupaj z nogicami):</t>
  </si>
  <si>
    <t>2.2.1.2.13.4.4</t>
  </si>
  <si>
    <t>- stena SS5, vel. (240+2x120)x215 cm, z vgrajenimi vrati (75X205-3kos),
Opomba: Dobava in montaža tipskih sanitarnih pregradnih sten iz kompaktnih laminatnih plošč (barva W1001) komplet s podkonstrukcijo, tečaji, okovjem, PVC kljuko, ključavnico metuljček, nogicami. Stene dimenzij (skupaj z nogicami):</t>
  </si>
  <si>
    <t>2.2.1.2.13.4.5</t>
  </si>
  <si>
    <t>- stena SS6, vel. 179x215 cm, z vgrajenimi vrati (70x205 cm-2kos),
Opomba: Dobava in montaža tipskih sanitarnih pregradnih sten iz kompaktnih laminatnih plošč (barva W1001) komplet s podkonstrukcijo, tečaji, okovjem, PVC kljuko, ključavnico metuljček, nogicami. Stene dimenzij (skupaj z nogicami):</t>
  </si>
  <si>
    <t>2.2.1.2.13.4.6</t>
  </si>
  <si>
    <t>- stena SS7, vel. (195+120)x215 cm, z vgrajenimi vrati (75X205-2kos),
Opomba: Dobava in montaža tipskih sanitarnih pregradnih sten iz kompaktnih laminatnih plošč (barva W1001) komplet s podkonstrukcijo, tečaji, okovjem, PVC kljuko, ključavnico metuljček, nogicami. Stene dimenzij (skupaj z nogicami):</t>
  </si>
  <si>
    <t>2.2.1.2.13.4.7</t>
  </si>
  <si>
    <t>Dobava in montaža tipskih sanitarnih pregradnih (sten v otroških sanitarijah) iz kompaktnih laminatnih plošč (barva W1001)  komplet s podkonstrukcijo, tečaji, okovjem, PVC kljuko-bunko, nogicami. Stene dimenzij (skupaj z nogicami):</t>
  </si>
  <si>
    <t>2.2.1.2.13.4.8</t>
  </si>
  <si>
    <t>- stena SS2, vel. (173+2x110)x120 cm, z vgrajenimi vrati (70x110cm-2 kos),
Opomba: Dobava in montaža tipskih sanitarnih pregradnih (sten v otroških sanitarijah) iz kompaktnih laminatnih plošč (barva W1001)  komplet s podkonstrukcijo, tečaji, okovjem, PVC kljuko-bunko, nogicami. Stene dimenzij (skupaj z nogicami):</t>
  </si>
  <si>
    <t>2.2.1.2.13.4.9</t>
  </si>
  <si>
    <t>- stena SS3, vel. (173+2x110)x120 cm, z vgrajenimi vrati (70x110cm-2 kos),
Opomba: Dobava in montaža tipskih sanitarnih pregradnih (sten v otroških sanitarijah) iz kompaktnih laminatnih plošč (barva W1001)  komplet s podkonstrukcijo, tečaji, okovjem, PVC kljuko-bunko, nogicami. Stene dimenzij (skupaj z nogicami):</t>
  </si>
  <si>
    <t>2.2.1.2.13.5</t>
  </si>
  <si>
    <t>2.2.1.2.13.5.1</t>
  </si>
  <si>
    <t>Izdelava, dobava in montaža notranjih okenskih polic iz iverala oplaščene z ultrapasom, deb. 2 cm in širine 67 cm, s postforming zaključkom.</t>
  </si>
  <si>
    <t>2.2.1.2.13.5.2</t>
  </si>
  <si>
    <t xml:space="preserve">Izdelava, dobava in montaža lesenega stopnišča v arhiv, stopnišče širine 80cm (6 stopnic), komplet s podkonstrukcijo, oblogo stopnic in čel, ter stanskih zapor in obojestransko ograjo. </t>
  </si>
  <si>
    <t>2.2.1.2.13.5.3</t>
  </si>
  <si>
    <t>Izdelava, dobava in montaža potezne lestve s pokrovom (dostop na podstrešje), izolacijo pokrova, komplet z ohišjem in vsemi obdelavami, teleskopski ročaj, zapiralni mehanizem, tesnejnje stikov.</t>
  </si>
  <si>
    <t>2.2.1.2.13.5.4</t>
  </si>
  <si>
    <t>Izdelava, dobava in montaža lesenega pokrova (dostop na podstrešje 2. nadstropje), izolacijo pokrova, komplet z ohišjem in vsemi obdelavami, okovjem in ročajem, tesnejnje stikov.</t>
  </si>
  <si>
    <t>2.2.1.2.14</t>
  </si>
  <si>
    <t>XIV.</t>
  </si>
  <si>
    <t>2.2.1.2.14.1</t>
  </si>
  <si>
    <t>2.2.1.2.14.2</t>
  </si>
  <si>
    <t>2.2.1.2.14.3</t>
  </si>
  <si>
    <t>2.2.1.2.14.4</t>
  </si>
  <si>
    <t>2.2.1.2.14.5</t>
  </si>
  <si>
    <t>2.2.1.2.14.6</t>
  </si>
  <si>
    <t>2.2.1.2.14.7</t>
  </si>
  <si>
    <t xml:space="preserve">-vodotesnost oken: 4A po SIST EN 11208 (okna v pritličju in 1. nadstropju), 7A po SIST EN 11208 (2. nadstropje)                    </t>
  </si>
  <si>
    <t>2.2.1.2.14.8</t>
  </si>
  <si>
    <t>2.2.1.2.14.9</t>
  </si>
  <si>
    <t>2.2.1.2.14.10</t>
  </si>
  <si>
    <t>2.2.1.2.14.11</t>
  </si>
  <si>
    <t>Dobava in montaža  zunanjih zasteklitev  ALu okvirjih trojna zasteklitev, oziroma dodatno še varnostno lepjeno kot je navedeno pri posameznih pozicijah, Uw=0,78W/m2K, Ug=0,6W/m2K, tesnila, kljuka Alu eloksiran, okovje. Okna v beli barvi RAL 9003 oziroma standardna bela barva dobavitelja.</t>
  </si>
  <si>
    <t>2.2.1.2.14.12</t>
  </si>
  <si>
    <t>2.2.1.2.14.13</t>
  </si>
  <si>
    <t>Zasteklitev dimenzij:</t>
  </si>
  <si>
    <t>2.2.1.2.14.14</t>
  </si>
  <si>
    <t>ZZ1 - 182 x 327 cm, tri polja: eno krilo (90 x 250cm) se odpira po vertikalni osi opremljeno s kljuko in ključavnico, samozapiralo, drugo polje (ob strani) je fiksno, tretje polje 182/77cm (nadsvetloba) se odpira po horizontalni osi, opremljeno z ročico za odpiranje. Profil na pragu vgrajen brez višinske razlike.V ceni upoštevati tudi slepi profil 80/40mm (zgoraj). Na zasteklitvi folija po načrtu notranje opreme.Spodnji  profil širši. Vgrajen profil na pragu.(terase)
Opomba: Zasteklitev dimenzij:</t>
  </si>
  <si>
    <t>2.2.1.2.14.15</t>
  </si>
  <si>
    <t xml:space="preserve">Dobava in montaža oken iz PVC profilov, z ojačanim kovinskim jedrom, slepi podboji dobavitelja, odkapni profili na okvirju in krilu, trojna zasteklitev, oziroma dodatno še varnostno lepjeno kot je navedeno pri posameznih pozicijah, Uw=1,1W/m2K, Ug=0,6W/m2K, tesnila, kljuka Alu eloksiran, okovje. Okvirji v beli barvi RAL 9003 oziroma standardni beli barvi dobavitelja. </t>
  </si>
  <si>
    <t>2.2.1.2.14.16</t>
  </si>
  <si>
    <t>2.2.1.2.14.17</t>
  </si>
  <si>
    <t>Za montažo vzvoda za žaluzije se montira dodatni vertikalni slepi profil (na obeh straneh okna) širine 3cm (upoštevati v ceni oken)</t>
  </si>
  <si>
    <t>2.2.1.2.14.18</t>
  </si>
  <si>
    <t>2.2.1.2.14.19</t>
  </si>
  <si>
    <t>O1 - 57 x 153 cm, enokrilno, odpiranje po obeh oseh.
Opomba: Okna dimenzij:</t>
  </si>
  <si>
    <t>2.2.1.2.14.20</t>
  </si>
  <si>
    <t>O2 - 196 x 153 cm, trikrilno, srednje krilo se odpira po obeh oseh, krajni krili fiksni.
Opomba: Okna dimenzij:</t>
  </si>
  <si>
    <t>2.2.1.2.14.21</t>
  </si>
  <si>
    <t>O2 - 196 x 153 cm, trikrilno, srednje krilo se odpira po obeh oseh, krajni krili fiksni; z notranje strani varnostno lepljeno steklo, kljuka s ključavnico.
Opomba: Okna dimenzij:</t>
  </si>
  <si>
    <t>2.2.1.2.14.22</t>
  </si>
  <si>
    <t>O3 - 108 x 268 cm, dvokrilno, krili simetrični, spodnje krilo fiksno (varnostna lepljeno steklo na notranji strani), zgornje krilo se odpira po horizontalni osi, opremljeno z ročico za odpiranje ventusa (razširjen okvir za ročico).Dodatni slepi profil zgoraj.
Opomba: Okna dimenzij:</t>
  </si>
  <si>
    <t>2.2.1.2.14.23</t>
  </si>
  <si>
    <t>O4 - 72 x 112 cm, enokrilno, odpiranje po obeh oseh.
Opomba: Okna dimenzij:</t>
  </si>
  <si>
    <t>2.2.1.2.14.24</t>
  </si>
  <si>
    <t>O5 - 182 x 238 cm, štirikrilno, krila simetrična, spodnji dve krili fiksni (varnostno lepljeno steklo na notranji strani spodnje krilo), zgornji krili se odpirata po horizontalni osi, opremljeno z ročico za odpiranje ventusa (razširjen okvir za ročico).
Opomba: Okna dimenzij:</t>
  </si>
  <si>
    <t>2.2.1.2.14.25</t>
  </si>
  <si>
    <t>O6 - 182 x 268 cm, štirikrilno, krila simetrična, spodnji dve krili sta fiksni (varnostno lepljeno steklo na notranji strani), zgornji krili se odpirata po horizontalni osi, opremljeno z ročico za odpiranje ventusa (razširjen okvir za ročico), zgoraj dodatni slepi profil.
Opomba: Okna dimenzij:</t>
  </si>
  <si>
    <t>2.2.1.2.14.26</t>
  </si>
  <si>
    <t>O6' - 182 x 268 cm, štirikrilno, krila so simetrična, spodnji krili sta fiksni (varnostna lepljeno steklo na notranji in zunanji strani), zgornji krili se odpirata po horizontalni osi, opremljeno z ročico za odpiranje ventusa (razširjen okvir za ročico), zgoraj dodatni slepi profil.
Opomba: Okna dimenzij:</t>
  </si>
  <si>
    <t>2.2.1.2.14.27</t>
  </si>
  <si>
    <t>O7 - 108 x 238 cm, dvokrilno, krili simetrični, spodnje krilo fiksno (varnostna lepljeno steklo na notranji strani spodnje krilo), zgornje krilo se odpira po horizontalni osi, opremljeno z ročico za odpiranje ventusa (razširjen okvir za ročico). 
Opomba: Okna dimenzij:</t>
  </si>
  <si>
    <t>2.2.1.2.14.28</t>
  </si>
  <si>
    <t>O8 - 62 x 124 cm, enokrilno, odpiranje po obeh oseh, varnostno lepljeno steklo na notranji strani, notranje steklo mat (gladko), kljuka opremljena s ključavnico.
Opomba: Okna dimenzij:</t>
  </si>
  <si>
    <t>2.2.1.2.14.29</t>
  </si>
  <si>
    <t>O9 - 158 x 270 cm, štirikrilno, krila simetrična, spodnji dve krili fiksni (varnostno lepljeno steklo na notranji strani spodnje krilo), zgornji krili se odpirata po horizontalni osi, opremljeno z ročico za odpiranje ventusa (razširjen okvir za ročico). dvokrilno, krili simetrični, spodnje krilo fiksno (varnostno lepljeno steklo na notranji strani spodnje krilo), zgornje krilo se odpira po horizontalni osi, opremljeno z ročico za odpiranje ventusa (razširjen okvir za ročico). 
Opomba: Okna dimenzij:</t>
  </si>
  <si>
    <t>2.2.1.2.14.30</t>
  </si>
  <si>
    <t>O10 - 62 x 153 cm, enokrilno, odpiranje po obeh oseh, notranje steklo mat (gladko).
Opomba: Okna dimenzij:</t>
  </si>
  <si>
    <t>2.2.1.2.14.31</t>
  </si>
  <si>
    <t>O11 - 158 x 251 cm, dvokrilno, krili simetrični, spodnje krilo fiksno (varnostno lepljeno steklo na notranji strani spodnje krilo, zgornje krilo se odpira po horizontalni osi, opremljeno z ročico za odpiranje ventusa (razširjen okvir za ročico). 
Opomba: Okna dimenzij:</t>
  </si>
  <si>
    <t>2.2.1.2.14.32</t>
  </si>
  <si>
    <t>O12 - 196 x 112 cm, trikrilno,  srednje krilo se odpira po obeh oseh, krajni krili fiksni.
Opomba: Okna dimenzij:</t>
  </si>
  <si>
    <t>2.2.1.2.14.33</t>
  </si>
  <si>
    <t>O13 - 52 x 112 cm, enokrilno, odpiranje po obeh oseh.
Opomba: Okna dimenzij:</t>
  </si>
  <si>
    <t>2.2.1.2.14.34</t>
  </si>
  <si>
    <t>O16 - 196 x 153 cm, dvokrilno, obkrili se odpirata po horizontalni osi, ročica za odpiranje ventusa 2x (razširjen okvir za ročici). parapet višine 434cm. Na notranji strani varnostno lepljena zasteklitev. V ceni upoštevati  tudi dobavo in montažo varnostnih mrež na vsako krilo (telovadnica). 
Opomba: Okna dimenzij:</t>
  </si>
  <si>
    <t>2.2.1.2.14.35</t>
  </si>
  <si>
    <t>VV1 - vhodna zasteklitev  zidarska dimenzija 174x340cm: 
Fiksna zasteklitev iz dveh fiksnih polj. Celotna zasteklitev iz Alu profilov, spodnji profil širši, barva  RAL 9003 oziroma standardna dela barva dobavitelja in varnostnega lepljenega stekla znotraj in zunaj, Uw=1,1W/m2K, steklo refleksno (npr.:Stopsol supersilver clear ali enakovredno).  V ceni zajeti tudi vse obdelave stikov in tesnitve med konstrukcijo in zasteklitvijo. Na zasteklitvi folija po načrtu notranje opreme.
Opomba: Okna dimenzij:</t>
  </si>
  <si>
    <t>2.2.1.2.14.36</t>
  </si>
  <si>
    <t>VV1a - vhodna zasteklitev,  zidarska dimenzija 174x340cm: 
Zasteklitev iz treh polj (vrata+obsvetloba+nasvetloba). Celotna vhodna zasteklitev iz alu profilov, spodnji profil širši, barva RAL 9003  oziroma standardna dela barva dobavitelja  in varnostnega lepljenega stekla znotraj in zunaj, Uw=1,1W/m2K, steklo refleksno (npr.:Stopsol supersilver clear ali enakovredno). Vratno krilo svetle dim.120/225, opremljeno z okovjem, RF kljuko zunaj, panik letvijo znotraj, električno ključavnico (kartični pristop). V ceni zajeti tudi vse obdelave stikov in tesnitve med konstrukcijo in zasteklitvijo. Na zasteklitvi folija po načrtu notranje opreme.
Opomba: Okna dimenzij:</t>
  </si>
  <si>
    <t>2.2.1.2.14.37</t>
  </si>
  <si>
    <t>Izdelava, dobava in montaža zunanjih okenskih polic iz alu barvane pločevine širine do 25 cm (s čelnim in strasnkim odkapnim robom), s postforming zaključkom in pripravo podlage za montažo polic- kovinska podkonstrukcija zajeta pri ključavničarskih delih.</t>
  </si>
  <si>
    <t>2.2.1.2.15</t>
  </si>
  <si>
    <t>XV.</t>
  </si>
  <si>
    <t>ALU ZASTEKLITVE (zunanje in notranje)</t>
  </si>
  <si>
    <t>2.2.1.2.15.1</t>
  </si>
  <si>
    <t>2.2.1.2.15.2</t>
  </si>
  <si>
    <t>Montaža zunanjih zasteklitev  se mora izvajati po "RAL standardu", ki ustreza za energetsko varčne objekte in pasivne objekte. V ceni zajeti ves pripadajoči tesnilni material in pripravo podlage za RAL montažo po navodilih proizvajalca.</t>
  </si>
  <si>
    <t>2.2.1.2.15.3</t>
  </si>
  <si>
    <t>- izdelki so izdelani po shemah iz projekta, po detajlih in po dogovoru s projektantom,</t>
  </si>
  <si>
    <t>2.2.1.2.15.4</t>
  </si>
  <si>
    <t>-se stike med stenami in priključki sten izdelati po detajlih proizvajalca.</t>
  </si>
  <si>
    <t>2.2.1.2.15.5</t>
  </si>
  <si>
    <t>2.2.1.2.15.6</t>
  </si>
  <si>
    <t>2.2.1.2.15.7</t>
  </si>
  <si>
    <t>2.2.1.2.15.8</t>
  </si>
  <si>
    <t>2.2.1.2.15.9</t>
  </si>
  <si>
    <t>2.2.1.2.15.10</t>
  </si>
  <si>
    <t>Izdelava, dobava in montaža vhodnih zasteklitev z avtomatskimi vrati;</t>
  </si>
  <si>
    <t>2.2.1.2.15.11</t>
  </si>
  <si>
    <t>VV2 -vhodna avtomatska drsna dvokrilna vrata svetlih dim. 135x230cm vgrajena v stekleni fasadni steni ZZ4 (ločen popis). Avtomatska dvokrilna drsna vrata iz Alu profilov RAL 7012 in varnostnega lepljenega stekla, Uw=1,3W/m2K, steklo refleksno (npr.:Stopsol supersilver clear ali enakovredno). Avtomatska drsna dvokrilna vrata so opremljena pogonom, mikroprocesorjem, obesi za vrata, vozički za tiho delovanje, elektroskim krmiljenjem, varnostnimi fotocelicami, tesnilne gume, možnost ročnega odpiranja ob izpadu električne energije, elektro-mehanično ključavnico (kartični pristop), vodili za pogon in vsemi pokrivnimi maskami. Dobava in montaža dodatnih stekel , kot zaščita drsnih kril: dodatni stekli 117/225cm in 124/225cm iz kaljenega stekla deb.8mm.  V ceni zajeti tudi vse obdelave in tesnitve stikov med fasadno zasteklitvijo in drsnimi vrati. 
Opomba: Izdelava, dobava in montaža vhodnih zasteklitev z avtomatskimi vrati;</t>
  </si>
  <si>
    <t>2.2.1.2.15.12</t>
  </si>
  <si>
    <t>Izdelava, dobava in montaža protipožarnih notranjih zasteklitev, izdelanih iz ALU požarno odpornih profilov in požarna varnostna zasteklitev; EI30, atest (vsi sestavni deli morajo imeti ustrezne ateste v skladu s ŠPV):</t>
  </si>
  <si>
    <t>2.2.1.2.15.13</t>
  </si>
  <si>
    <t>PNZ2 - notranja požarna stena, zidarska mera 222 x 230 cm, EI 30C, atest, Alu protipožarni profili RAL 7012, protipožarno, varnostno steklo. Steno sestavljata 2 polji:
-1 polje: vrata  dim. 90 x 230 cm, EI 30C, protipožarni okvir in protipožarnim, varnostnim steklom (atest), RF kljuka z zunanje strani, z notranje strani  panik letev, cilindrična ključavnica, električna tipka za odpiranje v sili na višini 180cm, samozapiralo, magnet kontrola pristopa, električni terminal za odpiranje v sili, obojestransko varovala za prste,
- 1 polje: fiksna protipožarna, varnostna zasteklitev v Alu protipožarnih profilih.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</si>
  <si>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2.2.1.2.15.14</t>
  </si>
  <si>
    <t>PNZ3 - notranja požarna stena, zidarska mera 170 x 238 cm, EI 30, atest, Alu protipožarni profili, protipožarno, varnostno steklo. Steno sestavljata 2 polji:
- 2 polji po vertikali:fiksna protipožarna, varnostna zasteklitev v Alu protipožarnih profilih.
Folija po načrtu notranje opreme.
Opomba: Izdelava, dobava in montaža protipožarnih notranjih zasteklitev, izdelanih iz ALU požarno odpornih profilov in požarna varnostna zasteklitev; EI30, atest (vsi sestavni deli morajo imeti ustrezne ateste v skladu s ŠPV):</t>
  </si>
  <si>
    <t>2.2.1.2.15.15</t>
  </si>
  <si>
    <t>PNZ4- notranja požarna stena, zidarska mera 160 x 330 cm, EI 30C, atest, Alu protipožarni profili RAL 7012, protipožarno varnostno steklo. Steno sestavljajo 3 polja:
- 1 polje: vrata  dim. 120 x 230 cm, EI 30C, protipožarni okvir in protipožarnim, varnostnim steklom (vsi sestavni deli morajo imeti ustrezne ateste v skladu atest), RF kljuka z zunanje strani, z notranje strani  panik letev, cilindrična ključavnica, električna tipka za odpiranje v sili, samozapiralo, magnet kontrola pristopa, električni terminal za odpiranje v sili (1kos pritličje), varovala za prste,
- 2 polji: fiksna protipožarna, varnostna zasteklitev v Alu protipožarnih profilih (obsvetloba in nadsvetloba).
Zgoraj dodatni slepi profil 50/40mm.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</si>
  <si>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2.2.1.2.15.16</t>
  </si>
  <si>
    <t>PNZ5- notranja požarna stena, zidarska mera 170 x 241 cm, EI 30C, atest, Alu protipožarni profili RAL 7012, protipožarno varnostno steklo. Steno sestavljata 2 polji:
- 1 polje: dvokrilna asimetrična vrata, EI 30C, protipožarni okvir in protipožarnim, varnostnim steklom (atest), eno krilo svetle širine 100cm opremljeno RF kljuka obojestransko, cilindrično ključavnico, samozapiralom, vrata so stalno odprta na znak AJP se zaprejo-elektromagnet, drugo krilo zatič.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</si>
  <si>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2.2.1.2.15.17</t>
  </si>
  <si>
    <t>PNZ6- notranja požarna stena, zidarska mera 204 x 241 cm, EI 30C, atest, Alu protipožarni profili RAL 7012, protipožarno varnostno steklo. Steno sestavljata 2 polji:
- 1 polje: dvokrilna asimetrična vrata, eno krilo svetle širine 100cm, EI 30C,  RF kljuka z zunanje strani, z notranje strani  panik letev, cilindrična ključavnica, samozapiralo, drugo krilo z zatičem.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</si>
  <si>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2.2.1.2.15.18</t>
  </si>
  <si>
    <t>PNZ7- notranja požarna stena, zidarska mera 184 x 241 cm, EI 30C, atest, Alu protipožarni profili RAL 7012, protipožarno varnostno steklo. Steno sestavljata 2 polji:
- 1 polje: dvokrilna asimetrična vrata, eno krilo svetle širine 100cm, EI 30C,  RF kljuka z zunanje strani, z notranje strani  panik letev, cilindrična ključavnica, samozapiralo, drugo krilo z zatičem.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</si>
  <si>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2.2.1.2.15.19</t>
  </si>
  <si>
    <t>Izdelava, dobava in montaža protipožarnih zunanjih zasteklitev, izdelanih iz ALU požarno odpornih profilov in požarna, varnostna lepljena zasteklitev; EI30, atest. Barva profilov RAL 9003. Montaža oken se mora izvajati po " RAL standardu", ki ustreza za energetsko varčne objekte in pasivne objekte. V ceni zajeti ves pripadajoči tesnilni material.</t>
  </si>
  <si>
    <t>2.2.1.2.15.20</t>
  </si>
  <si>
    <t>PZ1- zunanja požarna zasteklitev, zidarska dim. 196 x 153 cm, EI 30, atest, Alu protipožarni profili, protipožarno varnostno lepljeno steklo, alu kljuka. Zasteklitev sestavljajo 3 polja:
- 1 polje: okno odpiranje po horizontali in vertikali,
- 2 polji krajni fiksna zasteklitev.
Opomba: Izdelava, dobava in montaža protipožarnih zunanjih zasteklitev, izdelanih iz ALU požarno odpornih profilov in požarna, varnostna lepljena zasteklitev; EI30, atest. Barva profilov RAL 9003. Montaža oken se mora izvajati po " RAL standardu", ki ustreza za energetsko varčne objekte in pasivne objekte. V ceni zajeti ves pripadajoči tesnilni material.</t>
  </si>
  <si>
    <t>2.2.1.2.15.21</t>
  </si>
  <si>
    <t>Samo doplačilo za dobavo in vgraditev ključavnice (pritličje).
Opomba: Izdelava, dobava in montaža protipožarnih zunanjih zasteklitev, izdelanih iz ALU požarno odpornih profilov in požarna, varnostna lepljena zasteklitev; EI30, atest. Barva profilov RAL 9003. Montaža oken se mora izvajati po " RAL standardu", ki ustreza za energetsko varčne objekte in pasivne objekte. V ceni zajeti ves pripadajoči tesnilni material.</t>
  </si>
  <si>
    <t>2.2.1.2.15.22</t>
  </si>
  <si>
    <t xml:space="preserve"> Izdelava, dobava in montaža steklene kritine nadstreškov. Steklo nadstreškov s potiskom (drobni kvadratki) v sivi barvi-sitotisk:</t>
  </si>
  <si>
    <t>2.2.1.2.15.23</t>
  </si>
  <si>
    <t>Izdelava, dobava in pokrivanje nadstrešnic na terasami ( v naklonu 4% od objekta) s kaljenim lepljenim steklom deb. 12mm (2x6mm) komplet s podložnimi Alu profili 60/55mm, pokrivnimi Alu profili, ležišči iz gume in tesnenjem stikov stekel s trajnoelastičnim kitom. Alu profile se montira na nosilno kovinsko konstrukcijo, ki je zajeta pri ključavničarskih delih.
Opomba:  Izdelava, dobava in montaža steklene kritine nadstreškov. Steklo nadstreškov s potiskom (drobni kvadratki) v sivi barvi-sitotisk:</t>
  </si>
  <si>
    <t>2.2.1.2.15.24</t>
  </si>
  <si>
    <t>Izdelava, dobava in pokrivanje nadstrešnice nad vhodom klet-dostava (v naklonu 4% proti objektu) s kaljenim lepljenim steklom deb. 12mm (2x6mm). Steklo se montira se montira na nosilno kovinsko konstrukcijo, ki je zajeta pri ključavničarskih delih. V ceni upoštevati ves pritrdilni material (vijaki, pokrivne maske, ležišča iz gume, profili za pritrditev stekla) in tesnenje s trajnoelastičnim kitom.
Opomba:  Izdelava, dobava in montaža steklene kritine nadstreškov. Steklo nadstreškov s potiskom (drobni kvadratki) v sivi barvi-sitotisk:</t>
  </si>
  <si>
    <t>2.2.1.2.15.25</t>
  </si>
  <si>
    <t>Izdelava, dobava in montaža zunanjih - vhodnih Alu vrat;</t>
  </si>
  <si>
    <t>2.2.1.2.15.26</t>
  </si>
  <si>
    <t>VV3 (gospodarski vhod)- vhodna enokrilna Alu vrata svetle dim. 100 x 210 cm komplet z Alu podbojem. Vratno krilo iz alu pločevine z vmesnim izolativnim polinilom (Uw=1,3W/m2K), opremljeno s RF mat kljuko, in cilindrično ključavnico. Barva krila in podboja RAL 7012. (evakuacijski izhod)
Opomba: Izdelava, dobava in montaža zunanjih - vhodnih Alu vrat;</t>
  </si>
  <si>
    <t>2.2.1.2.15.27</t>
  </si>
  <si>
    <t>Izdelava, dobava in montaža fasadnih zastekljenih sten:</t>
  </si>
  <si>
    <t>2.2.1.2.15.28</t>
  </si>
  <si>
    <t>ZZ4- fasadna Alu zasteklitve stena dim. (586+869) x 1228 cm.
Stena je izdelana iz samonosnih Alu profilov v barvi RAL 7012, zasteklitev izolacijsko varnostno lepljeno (na notranji strani) steklo, refleksno steklo (npr.:Stopsol supersilver clear ali enakovredno), Uw= 1,3W/m2K . 
Steno sestavljajo fiksna polja, stiki med posameznimi polji izvedeni brez vidnega profila (nevidni stiki) na zunanji strani (strukturno). Dve polji dim. 132x225 cm sta iz varnostnega lepljenega stekla z notranje in zunanje strani, vsa ostala varnostno lepljeno na notranji strani, dve polji dim. 200x100cm sta fiksno izolativno alu polnilo. V ceni zajeti vse nosilne profile (vertikalni 155/50mm, horizontalni 100/50mm, ter vse dodatne ojačitve) sidrni material, izvedbo vogala (profil 80/80 mm in alu maska), izvedbo in tesnenje stikov na z obstoječimi konstrukcijami. V steni so vgrajena avtomatska drsna vrata (VV2-ločen popis).
Opomba: Izdelava, dobava in montaža fasadnih zastekljenih sten:</t>
  </si>
  <si>
    <t>2.2.1.2.15.29</t>
  </si>
  <si>
    <t>2.2.1.2.15.30</t>
  </si>
  <si>
    <t>NZ1-notranja Alu zasteklena stena 299x 260 cm.Okvirji Alu RAL 7012. Steno sestavljata 2 polji: 
-1 polje: enokrilna vrata 90/260 cm, zasteklitev v Alu okvirju, opremljena z vsem okovjem, RF kljuko obojestransko in cilindrično ključavnico,
-1 polje: fiksna zasteklitev v alu okvirju. Folija po načrtu notranje opreme. Spodnji profil širši.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</si>
  <si>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2.2.1.2.15.31</t>
  </si>
  <si>
    <t>NZ3-notranja Alu zasteklena stena 305 x 230 cm.Okvirji Alu RAL 7012. Steno sestavljato 3 polja: 
-1 polje: enokrilna vrata 90/260 cm, zasteklitev v Alu okvirju, opremljena z vsem okovjem, RF kljuko in cilindrično ključavnico,
-2 krajni polji: fiksna zasteklitev v alu okvirju. 
Folija po načrtu notranje opreme. Spodnji profil širši.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</si>
  <si>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2.2.1.2.15.32</t>
  </si>
  <si>
    <t>NZ4-notranja Alu zasteklena stena 287 x 230 cm.Okvirji Alu RAL 7012. Steno sestavljato 3 polja: 
-1 polje: enokrilna vrata 90/260 cm, zasteklitev v Alu okvirju, opremljena z vsem okovjem, RF kljuko in cilindrično ključavnico, obojestransko varovala za prste,
-2 krajni polji: fiksna zasteklitev v alu okvirju.
Folija po načrtu notranje opreme. Spodnji profil širši.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</si>
  <si>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2.2.1.2.15.33</t>
  </si>
  <si>
    <t>NZ5 - notranja zasteklena Alu stena (115+210) x 160 cm. Okvirji Alu RAL 9003. Steno sestavljata 2 polji pod kotom 90°s fiksno zasteklitvijo v alu okvirju.
Folija po načrtu notranje opreme.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</si>
  <si>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2.2.1.2.15.34</t>
  </si>
  <si>
    <t>NZ6 - notranja zasteklena Alu stena (210+115) x 160 cm. Okvirji Alu RAL 9003.Steno sestavljata 2 polji pod kotom 90°s fiksno zasteklitvijo v alu okvirju.
Folija po načrtu notranje opreme.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</si>
  <si>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2.2.1.2.15.35</t>
  </si>
  <si>
    <t>NZ7 - notranja zasteklena Alu stena 228 x 140 cm. Okvirji Alu RAL 9003.Steno sestavljata 2 polja s fiksno zasteklitvijo v alu okvirju.
Folija po načrtu notranje opreme.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</si>
  <si>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2.2.1.2.16</t>
  </si>
  <si>
    <t>XVI.</t>
  </si>
  <si>
    <t>KOVINSKA in POŽARNA KOVINSKA VRATA</t>
  </si>
  <si>
    <t>2.2.1.2.16.1</t>
  </si>
  <si>
    <t>2.2.1.2.16.1.1</t>
  </si>
  <si>
    <t>2.2.1.2.16.1.2</t>
  </si>
  <si>
    <t>2.2.1.2.16.1.3</t>
  </si>
  <si>
    <t xml:space="preserve"> - v cenah je vkalkulirati vsa pomožna dela (odri, prenosi, dvigi ipd.).</t>
  </si>
  <si>
    <t>2.2.1.2.16.1.4</t>
  </si>
  <si>
    <t>- izdelki iz Fe profilov pripeljani na objekt so očiščeni, 2x minizirani in finalno opleskani,</t>
  </si>
  <si>
    <t>2.2.1.2.16.1.5</t>
  </si>
  <si>
    <t>-v cenah upoštevati ateste, poročilo o brezhibnem delovanju vgrajenih elementov električnih vrat,</t>
  </si>
  <si>
    <t>2.2.1.2.16.1.6</t>
  </si>
  <si>
    <t>2.2.1.2.16.1.7</t>
  </si>
  <si>
    <t>2.2.1.2.16.2</t>
  </si>
  <si>
    <t>KOVINSKA VRATA</t>
  </si>
  <si>
    <t>2.2.1.2.16.2.1</t>
  </si>
  <si>
    <t>Izdelava, dobava in montaža kovinskih dvokrilnih simetričnih vrat z izolativnim polnilom, kompletno s kovinskim podbojem z vso standardno opremo, eno krilo z RF kljuko in cilindrično ključavnico brez cilindra, drugo krilo z zatičem. Barva kril in podboja RAL  7012. Vrata svetlih dimenzij:</t>
  </si>
  <si>
    <t>2.2.1.2.16.2.2</t>
  </si>
  <si>
    <t>VV4- 180 x 175 cm.(servisni jašek)
Opomba: Izdelava, dobava in montaža kovinskih dvokrilnih simetričnih vrat z izolativnim polnilom, kompletno s kovinskim podbojem z vso standardno opremo, eno krilo z RF kljuko in cilindrično ključavnico brez cilindra, drugo krilo z zatičem. Barva kril in podboja RAL  7012. Vrata svetlih dimenzij:</t>
  </si>
  <si>
    <t>2.2.1.2.16.3</t>
  </si>
  <si>
    <t>KOVINSKA PROTIPOŽARNA VRATA</t>
  </si>
  <si>
    <t>2.2.1.2.16.3.1</t>
  </si>
  <si>
    <t>Vsi sestavni deli protipožarnih vrat morajo imeti ustrezne ateste v skladu s ŠPV</t>
  </si>
  <si>
    <t>2.2.1.2.16.3.2</t>
  </si>
  <si>
    <t>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</si>
  <si>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2.2.1.2.16.3.3</t>
  </si>
  <si>
    <t>PV1- 90 x 210 cm (širina podboja 20cm)
Opomba: 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</si>
  <si>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2.2.1.2.16.3.4</t>
  </si>
  <si>
    <t>PV1- 90 x 210 cm (širina podboja 15cm)
Opomba: 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</si>
  <si>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2.2.1.2.16.3.5</t>
  </si>
  <si>
    <t>PV2- 80 x 210 cm (širina podboja 20cm)
Opomba: 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</si>
  <si>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2.2.1.2.16.3.6</t>
  </si>
  <si>
    <t>2.2.1.2.16.3.7</t>
  </si>
  <si>
    <t>PV3- 100 x 210 cm (širina podboja 20cm), vrata so stalno odprta na znak AJP se zaprejo (elektromagnet)
Opomba: 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</si>
  <si>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2.2.1.2.16.3.8</t>
  </si>
  <si>
    <t>Dobava in montaža notranjih dvokrilnih asimetričnih protipožarnih vrat komplet s protipožarnim podbojem: kovinski podboj in kovinski krili vse RAL 9003, EI 30C3 (atest krilo in podboj). Krili opremljeni z vsem okovjem, eno krilo z RF kljuko in cilindrično ključavnico, samozapiralom, drugo krilo z zatičem; evakucijski izhod. Vrata so prehodnih dimenzij:</t>
  </si>
  <si>
    <t>2.2.1.2.16.3.9</t>
  </si>
  <si>
    <t>PV4- dim. 150 x 210 cm (širina podboja 20cm), obojestransko varovala za prste.
Opomba: Dobava in montaža notranjih dvokrilnih asimetričnih protipožarnih vrat komplet s protipožarnim podbojem: kovinski podboj in kovinski krili vse RAL 9003, EI 30C3 (atest krilo in podboj). Krili opremljeni z vsem okovjem, eno krilo z RF kljuko in cilindrično ključavnico, samozapiralom, drugo krilo z zatičem; evakucijski izhod. Vrata so prehodnih dimenzij:</t>
  </si>
  <si>
    <t>2.2.1.2.16.3.10</t>
  </si>
  <si>
    <t>Dobava in montaža notranjih dvokrilnih asimetričnih protipožarnih vrat komplet s protipožarnim podbojem: kovinski podboj in kovinski krili vse RAL 9003, EI30C3 (atest krilo in podboj). Krili opremljeni z vsem okovjem, eno krilo z RF kljuko zunaj, panik letvijo znotraj in cilindrično ključavnico, samozapiralom, drugo krilo z zatičem; evakucijski izhod. Vrata so prehodnih dimenzij:</t>
  </si>
  <si>
    <t>2.2.1.2.16.3.11</t>
  </si>
  <si>
    <t>PV4a - dim. 150 x 210 cm (širina podboja 20cm) obojestransko varovala za prste..
Opomba: Dobava in montaža notranjih dvokrilnih asimetričnih protipožarnih vrat komplet s protipožarnim podbojem: kovinski podboj in kovinski krili vse RAL 9003, EI30C3 (atest krilo in podboj). Krili opremljeni z vsem okovjem, eno krilo z RF kljuko zunaj, panik letvijo znotraj in cilindrično ključavnico, samozapiralom, drugo krilo z zatičem; evakucijski izhod. Vrata so prehodnih dimenzij:</t>
  </si>
  <si>
    <t>2.2.1.2.16.3.12</t>
  </si>
  <si>
    <t>Dobava in montaža notranjih dvokrilnih asimetričnih protipožarnih vrat komplet s protipožarnim podbojem: kovinski podboj in kovinski krili vse RAL 9003, EI30C2 (atest krilo in podboj). Krili opremljeni z vsem okovjem, eno krilo (90/210cm) z RF kljuko in cilindrično ključavnico, samozapiralom, drugo krilo z zatičem. Vrata so prehodnih dimenzij:</t>
  </si>
  <si>
    <t>2.2.1.2.16.3.13</t>
  </si>
  <si>
    <t>PV5 - dim. 120 x 210 cm (širina podboja 20cm).
Opomba: Dobava in montaža notranjih dvokrilnih asimetričnih protipožarnih vrat komplet s protipožarnim podbojem: kovinski podboj in kovinski krili vse RAL 9003, EI30C2 (atest krilo in podboj). Krili opremljeni z vsem okovjem, eno krilo (90/210cm) z RF kljuko in cilindrično ključavnico, samozapiralom, drugo krilo z zatičem. Vrata so prehodnih dimenzij:</t>
  </si>
  <si>
    <t>2.2.1.2.17</t>
  </si>
  <si>
    <t>XVII.</t>
  </si>
  <si>
    <t>2.2.1.2.17.1</t>
  </si>
  <si>
    <t>2.2.1.2.17.2</t>
  </si>
  <si>
    <t>2.2.1.2.17.3</t>
  </si>
  <si>
    <t>-točne mere za izdelke je vzeti na objektu,</t>
  </si>
  <si>
    <t>2.2.1.2.17.4</t>
  </si>
  <si>
    <t>2.2.1.2.17.5</t>
  </si>
  <si>
    <t>- v cenah je vkalkulirati vsa pomožna dela ( prenosi, dvigi ipd.),</t>
  </si>
  <si>
    <t>2.2.1.2.17.6</t>
  </si>
  <si>
    <t>2.2.1.2.17.7</t>
  </si>
  <si>
    <t>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</si>
  <si>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2.2.1.2.17.8</t>
  </si>
  <si>
    <t xml:space="preserve"> 57 x 175 cm (O1)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</si>
  <si>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2.2.1.2.17.9</t>
  </si>
  <si>
    <t>196 x 175 cm (O2)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</si>
  <si>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2.2.1.2.17.10</t>
  </si>
  <si>
    <t>108 x 290 cm (O3)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</si>
  <si>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2.2.1.2.17.11</t>
  </si>
  <si>
    <t xml:space="preserve"> 72 x 134 cm (O4)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</si>
  <si>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2.2.1.2.17.12</t>
  </si>
  <si>
    <t xml:space="preserve"> 182 x 260 cm (O5)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</si>
  <si>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2.2.1.2.17.13</t>
  </si>
  <si>
    <t xml:space="preserve"> 182 x 301 cm (O6)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</si>
  <si>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2.2.1.2.17.14</t>
  </si>
  <si>
    <t xml:space="preserve"> 108 x 269 cm (O7)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</si>
  <si>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2.2.1.2.17.15</t>
  </si>
  <si>
    <t>158 x 319 cm (O9)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</si>
  <si>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2.2.1.2.17.16</t>
  </si>
  <si>
    <t xml:space="preserve"> 62 x 175 cm (O10)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</si>
  <si>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2.2.1.2.17.17</t>
  </si>
  <si>
    <t>158 x 282 cm (O11)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</si>
  <si>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2.2.1.2.17.18</t>
  </si>
  <si>
    <t>196 x 175 cm (O16)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</si>
  <si>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2.2.1.2.17.19</t>
  </si>
  <si>
    <t>182 x 366 cm (ZZ1)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</si>
  <si>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2.2.1.2.17.20</t>
  </si>
  <si>
    <t>196 x 271 cm (ZZ2)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</si>
  <si>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2.2.1.2.17.21</t>
  </si>
  <si>
    <t>196 x 163 cm (PZ1)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</si>
  <si>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2.2.1.2.17.22</t>
  </si>
  <si>
    <t>158 x 282 cm (PZ2)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</si>
  <si>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2.2.1.2.17.23</t>
  </si>
  <si>
    <t>Dobava in montaža Alu mask RAL 7037 za zunanje žaluzije, maske so iz ALU pločevine deb. 1,5 mm, r.š. 65 -85 cm, stranski zaključki mask. Maske niso vidne, montirane na preklade, komplet z vsem pritrdilnim in tesnilnim materialom. Med masko in zidom je potrebno upoštevati tudi izvedbo toplotne izolacije XPS deb. 4cm.</t>
  </si>
  <si>
    <t>2.2.1.2.17.24</t>
  </si>
  <si>
    <t>Dobava in montaža strešnih gubanih screen senčil pod stekleno streho nadstreškov teras: screen gubana tkanina (kot naprimer SCP5-SAT_AO1-249 ali enakovredno), barva bela bež komplet z vsemi Alu vodili, regulirnimi palicami (2 kosa) in vsem montažnim materialom (montaža na kovinsko konstrukcijo nadstreškov). Senčila so širine 120cm , razvite dolžine 4,5m (5 gub x 90cm). Ročno upravljanje.</t>
  </si>
  <si>
    <t>2.2.1.2.18</t>
  </si>
  <si>
    <t>XVIII.</t>
  </si>
  <si>
    <t>2.2.1.2.18.1</t>
  </si>
  <si>
    <t>2.2.1.2.18.2</t>
  </si>
  <si>
    <t>2.2.1.2.18.3</t>
  </si>
  <si>
    <t>2.2.1.2.18.4</t>
  </si>
  <si>
    <t>2.2.1.2.18.5</t>
  </si>
  <si>
    <t>- izdelavo delavniških izvedbenih načrtov, ki
   jih je pred dokončno izdelavo dvigala dati
   v potrditev projektantu in nadzorniku,</t>
  </si>
  <si>
    <t>2.2.1.2.18.6</t>
  </si>
  <si>
    <t>2.2.1.2.18.7</t>
  </si>
  <si>
    <t>2.2.1.2.18.8</t>
  </si>
  <si>
    <t>- izvajalec mora odvažati vse odpadke, ki nastajajo pri izvedbi, odvoz v pooblaščeno deponijo; odvoz zajeti v cenah po enoti.</t>
  </si>
  <si>
    <t>2.2.1.2.18.9</t>
  </si>
  <si>
    <t>Izdelava, dobava in montaža električnega tovorno osebnega dvigala:
dimenzije jaška:
-vrsta: brezstrojnično vrvno osebno
-hitrost: 1,00 m/s,
-nosilnost: 1000kg/13 oseb,
-višina dviga: 11,8 m,
-št. postaj in dostopov: 4/4, neprehodna kabina
-krmiljenje: mikroprocesorsko, simplex, zbirni sistem DCL. Ob signalu iz naročnikove požarne centrale se dvigalo preusmeri 
  v glavno postajo, odpre vrata in se izklopi.  Krmilna omara je nameščena v najvišji postaji poleg vrat.
  Krmiljenje mora biti pripravljeno za priklop naročnikovega elektronskega sistema za blokado zunanjih pozivov. Dvigalo 
  sprejema vse pozive le v določenem časovnem obdobju, izven njega pa le z uporabo ustrezne magnetne kartice. 
-pogon: digitalno frekvenčno regulirani sinhroni brezreduktorski motor s permanentnimi magneti in z regenerativnim pogonom, 
 ki med zaviranjem v omrežje stavbe vrača električno energijo. Nosilna sredstva so patentirani ploščati poliuretanski trakovi.
-dimenzije kabine: 1100 x 2100 x 2200 mm
-vrata kabine: avtomatska, frekvenčno regulirani pogon, krila in okvir brušeno nerjaveče jeklo, zaščita potnikov pred 
 ukleščenjem z infrardečo  svetlobno zaveso.
-vrata jaška: avtomatska, dvodelna teleskopska, 900 x 2000 mm, brušeno nerjaveče jeklo s širokim okvirjem 1610 mm.
-oprema kabine: raven bel strop, vse tri stene so v rumeni barvi »sand«, tla pripravljena za vgradnjo kamna (kamen v popisu 
 kamnoseških del), na eni bočni steni je po vsej višini nameščeno obokano belo kabinsko tipkalo (modri LCD pokazatelj, 
 okrogle tipke z ovalnimi pokrovčki in Braillovo pisavo), razsvetljava okrog kabinskega tipkala, tipka za zapiranje vrat in alarm.
- dvigalo mora biti povezano na infra net sistem (varnost v primeru okvare)
-zunanja tipkala in pokazatelji: v vseh postajah nadometno pozivno tipkalo v brušenem nerjavečem jeklu z vgrajenim 
 pokazateljem položaja kabine in smeri vožnje v LED tehnologiji z rdečimi znaki na črnem ozadju.</t>
  </si>
  <si>
    <t>2.2.1.2.18.10</t>
  </si>
  <si>
    <t>Izdelava, dobava in montaža dvižne ploščadi (hidravlični dvižni plato) za dostavo hrane v kuhinjo z jaškom:
- nosilnost: 500 kg
- dimenzija platoja: 1100x1700 mm
- višina dviga: 2200 mm
- število postaj:  2
- način dviga: škarjasti mehanizem
- jašek iz kovinske mreže komplet kovinsko konstrukcijo, višina 4400 mm, barva RAL 7012
- vrata jaška: iz kovinski profilov in mrež, barva RAL 7012, opremljena s kljuko in ključavnico; dim. vrat  1700 x 2200 mm-zložlijva (zgibna) 1kos, 1000 x 2200 mm-enokrilna 1kos
- prehodnost: kotno prehoden
- dostop: z dveh strani
- jama jaška globine 60 cm</t>
  </si>
  <si>
    <t>2.2.1.2.19</t>
  </si>
  <si>
    <t>IXX.</t>
  </si>
  <si>
    <t>2.2.1.2.19.1</t>
  </si>
  <si>
    <t>2.2.1.2.19.2</t>
  </si>
  <si>
    <t>- v cenah slikoplesk. del so zajeti vsi premični odri višine 2m in 4-5m. Fasadni oder je zajet pri tesarskih delih.</t>
  </si>
  <si>
    <t>2.2.1.2.19.3</t>
  </si>
  <si>
    <t>-zaščite ter čiščenje prostorov med in po končanih delih,</t>
  </si>
  <si>
    <t>2.2.1.2.19.4</t>
  </si>
  <si>
    <t>2.2.1.2.19.5</t>
  </si>
  <si>
    <t>- za izbrane barve potrebno pred izvedbo izdelati vzorec dim. 1,0 m2, ki ga potrjuje projektant,</t>
  </si>
  <si>
    <t>2.2.1.2.19.6</t>
  </si>
  <si>
    <t>2.2.1.2.19.7</t>
  </si>
  <si>
    <t xml:space="preserve"> - tip barve in vzorec se izdela po načrtu grafične opreme,</t>
  </si>
  <si>
    <t>2.2.1.2.19.8</t>
  </si>
  <si>
    <t>2.2.1.2.19.9</t>
  </si>
  <si>
    <t>2.2.1.2.19.10</t>
  </si>
  <si>
    <t>2.2.1.2.19.11</t>
  </si>
  <si>
    <t>2.2.1.2.19.12</t>
  </si>
  <si>
    <t>2.2.1.2.19.13</t>
  </si>
  <si>
    <t>2.2.1.2.19.14</t>
  </si>
  <si>
    <t>2.2.1.2.19.15</t>
  </si>
  <si>
    <t>Naprava dekorativne stene v Malancana barvi, stena se barva s tremi barvami, ki so oljne mat po NCS lestvici po pasovih različnih širin; 
NCS S4040 R30B - temna, NCS S2020 R20B - svetla, NCS S3030 R20B - srednja , v ceni je 
potrebno upoštevati zaščito, vse premaze in pripravo stene (glej načrt grafične opreme).</t>
  </si>
  <si>
    <t>2.2.1.2.19.16</t>
  </si>
  <si>
    <t>Naprava dekorativne stene v oranžni barvi, stena se barva s tremi barvami, ki so oljne mat po NCS lestvici po pasovih različnih širin; 
NCS S1070 Y30R - svetla, NCS S2060 Y40R - srednja, NCS S5040 Y50R - temna , v ceni je potrebno upoštevati zaščito, vse premaze in pripravo stene (glej načrt grafične opreme).</t>
  </si>
  <si>
    <t>2.2.1.2.19.17</t>
  </si>
  <si>
    <t>Naprava dekorativne stene v rumeni barvi, stena se barva s tremi barvami, ki so oljne mat po NCS lestvici po pasovih različnih širin; 
NCS S0560Y - svetla, NCS S1070 Y20R - srednja, NCS S1080 Y40R - temna, v ceni je potrebno upoštevati zaščito, vse premaze in pripravo stene 
(glej načrt grafične opreme).</t>
  </si>
  <si>
    <t>2.2.1.2.19.18</t>
  </si>
  <si>
    <t>Naprava dekorativne stene v zeleni barvi, stena se barva s tremi barvami, ki so oljne mat po NCS lestvici po pasovih različnih širin; 
NCS S0575 G40Y - svetla, NCS S1080 G30Y - srednja, NCS S4050 G20Y - temna , v ceni je potrebno upoštevati zaščito, vse premaze in pripravo stene (glej načrt grafične opreme).</t>
  </si>
  <si>
    <t>2.2.1.2.19.19</t>
  </si>
  <si>
    <t>Naprava stene v Malancana barvi, stena se barva z oljno mat barvo po NCS lestvici; NCS S4040 R30B - temna, v ceni je potrebno upoštevati zaščito, 
vse premaze in pripravo stene.</t>
  </si>
  <si>
    <t>2.2.1.2.19.20</t>
  </si>
  <si>
    <t>Naprava stene v oranžni barvi, stena se barva z oljno mat barvo po NCS lestvici; NCS S5040 Y50R - temna, v ceni je potrebno upoštevati zaščito, 
vse premaze in pripravo stene.</t>
  </si>
  <si>
    <t>2.2.1.2.19.21</t>
  </si>
  <si>
    <t>Naprava stene v rumeni barvi, stena se barva z oljno mat barvo po NCS lestvici; NCS S1080 Y40R - temna, v ceni je potrebno upoštevati zaščito, 
vse premaze in pripravo stene.</t>
  </si>
  <si>
    <t>2.2.1.2.19.22</t>
  </si>
  <si>
    <t>Naprava stene v zeleni barvi, stena se barva z oljno mat barvo po NCS lestvici; NCS S4050 G20Y - temna, v ceni je potrebno upoštevati zaščito, 
vse premaze in pripravo stene.</t>
  </si>
  <si>
    <t>2.2.1.2.19.23</t>
  </si>
  <si>
    <t>Dvakratni oplesk sten dvigalnega jaška s protiprašno barvo brez kitanja.</t>
  </si>
  <si>
    <t>2.2.1.2.19.24</t>
  </si>
  <si>
    <t>Oder v dvigalnem in inštalacijskem jašku do višine 12m.</t>
  </si>
  <si>
    <t>2.2.1.2.19.25</t>
  </si>
  <si>
    <t>Dvakratni premaz sten s prozornim lakom na steni kjer se bodo lepile folije, čez oljne barve.</t>
  </si>
  <si>
    <t>2.2.1.2.20</t>
  </si>
  <si>
    <t>XX.</t>
  </si>
  <si>
    <t>2.2.1.2.20.1</t>
  </si>
  <si>
    <t>2.2.1.2.20.2</t>
  </si>
  <si>
    <t>2.2.1.2.20.3</t>
  </si>
  <si>
    <t>Požarna zaščita lesenih stropnikov REI 60 po SIST EN 13 501-2. Dobava in strokovna montaža silikatnih plošč neobčutljivih na vlago, negorljivih A1 po SIST EN 13501-1, z volumsko maso ca. 850 Kg/m3. (kot na primer: Promatect 100 ali enakovredno) Debelina plošč (dvoslojna izvedba) 2x10mm ali ustrezna debelina glede na izračun po Evrokod. Obračun po razviti površini stropnikov. V ceni zajeti tudi predhodno čiščenje površine in vse potrebne delovne odre.</t>
  </si>
  <si>
    <t>2.2.1.2.20.4</t>
  </si>
  <si>
    <t>Požarna zaščita stropa-nove AB plošče (območje med stropniki) REI 60 po SIST EN 13 501-2. Dobava in strokovna montaža silikatnih plošč neobčutljivih na vlago, negorljivih A1 po SIST EN 13501-1, z volumsko maso ca. 850 Kg/m3. (kot na primer: Promatect 100 ali enakovredno) Debelina plošč (enoslojna izvedba) 1x12mm ali ustrezna debelina glede na izračun po Evrokod. V ceni zajeti tudi predhodno čiščenje površine in vse potrebne delovne odre.</t>
  </si>
  <si>
    <t>2.2.1.2.20.5</t>
  </si>
  <si>
    <t>Požarna zaščita stropa-obstoječe rebričaste AB plošče REI 60 po SIST EN 13 501-2. Dobava in strokovna montaža silikatnih plošč neobčutljivih na vlago, negorljivih A1 po SIST EN 13501-1, z volumsko maso ca. 850 Kg/m3. (kot na primer Promatect 100 ali enakovredno) Debelina plošč (enoslojna izvedba) 1x12mm ali ustrezna debelina glede na izračun po Evrokod. V ceni zajeti tudi predhodno čiščenje površine in vse potrebne delovne odre.</t>
  </si>
  <si>
    <t>2.2.1.2.20.6</t>
  </si>
  <si>
    <t>Požarna zaščita  obstoječega stopnišča (prostor pod stopnicami) : Dobava in strokovna montaža silikatnih plošč neobčutljivih na vlago, negorljivih A1 po SIST EN 13501-1, z volumsko maso ca. 850 Kg/m3. (kot na primer: Promatect 100 ali enakovredno) Debelina plošč (trislojna izvedba) 3x10mm ali ustrezna debelina glede na izračun po Evrokod. V ceni zajeti tudi predhodno čiščenje površine.</t>
  </si>
  <si>
    <t>2.2.1.2.20.7</t>
  </si>
  <si>
    <t>Dobava in montaža obloge jaškov kupol za ODT in delno obloga stropa, obloga s samonosnimi protipožarnimi ploščami debeline 4cm, silikatnih plošč neobčutljivih na vlago, negorljivih A1 po SIST EN 13501-1, (kot na primer: Promatect ali enakovredno). V ceni zajeti tudi predhodno čiščenje površine in vse potrebne delovne odre, ves potrebni pritrdilni in tesnilni material.</t>
  </si>
  <si>
    <t>2.2.1.2.20.8</t>
  </si>
  <si>
    <t>2.2.1.2.20.9</t>
  </si>
  <si>
    <t>- gasilni aparat na prah ABC - 12 EG. (kot npr. Gloria PD6G ali Gloria PD9G)
Opomba: Dobava in montaža gasilnih aparatov po požarnem redu :</t>
  </si>
  <si>
    <t>2.2.1.2.20.10</t>
  </si>
  <si>
    <t>Dobava in montaža sistemskega zaklepanja vrat (generalni ključi cca. 10kos+ ostali ključi cca 350 kos) z vsemi potrebnimi cilindri.</t>
  </si>
  <si>
    <t>2.2.2</t>
  </si>
  <si>
    <t>2.2.2.1</t>
  </si>
  <si>
    <t>VRETEC, ŠOLA</t>
  </si>
  <si>
    <t>2.2.2.1.1</t>
  </si>
  <si>
    <t>2.2.2.1.1.1</t>
  </si>
  <si>
    <t>2.2.2.1.1.2</t>
  </si>
  <si>
    <t>2.2.2.1.1.3</t>
  </si>
  <si>
    <t>Odstranitev - posek žive meje ob žični ograji, nalaganje ruševin na transportno sredstvo, odvoz na stalno deponijo vključno s plačilom vseh komunalnih pristojbin in taks (pooblaščenim zbiralcem gradbenih odpadkov s strani agencije RS za okolje), deponijo pridobi izvajalec.</t>
  </si>
  <si>
    <t>2.2.2.1.1.4</t>
  </si>
  <si>
    <t>Čiščenje terena, posek grmičevja in dreves s premerom debla do 20 cm, kompletno z izkopom panjev, nalaganje ruševin na transportno sredstvo, odvoz na stalno deponijo vključno s plačilom vseh komunalnih pristojbin in taks (pooblaščenim zbiralcem gradbenih odpadkov s strani agencije RS za okolje), deponijo pridobi izvajalec (celotna površina predvidene ureditve).</t>
  </si>
  <si>
    <t>2.2.2.1.1.5</t>
  </si>
  <si>
    <t>Posek dreves s premerom debla od 20 do 50 cm, kompletno z izkopom panjev, nalaganje ruševin na transportno sredstvo, odvoz na stalno deponijo vključno s plačilom vseh komunalnih pristojbin in taks (pooblaščenim zbiralcem gradbenih odpadkov s strani agencije RS za okolje), deponijo pridobi izvajalec.</t>
  </si>
  <si>
    <t>2.2.2.1.1.6</t>
  </si>
  <si>
    <t>Posek dreves s premerom debla nad 50 cm, kompletno z izkopom panjev, nalaganje ruševin na transportno sredstvo, odvoz na stalno deponijo vključno s plačilom vseh komunalnih pristojbin in taks (pooblaščenim zbiralcem gradbenih odpadkov s strani agencije RS za okolje), deponijo pridobi izvajalec.</t>
  </si>
  <si>
    <t>2.2.2.1.1.7</t>
  </si>
  <si>
    <t>Zaščita drevja območja drevesnih korenin pri gradbenih izkopih s koreninsko zaveso do globine 2m.</t>
  </si>
  <si>
    <t>2.2.2.1.1.8</t>
  </si>
  <si>
    <t>Varovalna ograja za zaščito drevja (nadzemnega dela in območja korenin) iz desk.</t>
  </si>
  <si>
    <t>2.2.2.1.1.9</t>
  </si>
  <si>
    <t>Odstranitev prometnih znakov, ogledal, napisnih tabel, nalaganje ruševin na transportno sredstvo, odvoz na deponijo po izbiri investitorja H = 10km</t>
  </si>
  <si>
    <t>2.2.2.1.1.10</t>
  </si>
  <si>
    <t>Odstranitev prometnih znakov, ogledal, napisnih tabel, skladiščenje ter ponovna montaža po končani gradnji.</t>
  </si>
  <si>
    <t>2.2.2.1.1.11</t>
  </si>
  <si>
    <t>Rušenje žične ograje komplet s kovinskimi vrati in prehodi, betonskimi stebri in betonskim parapetom, nalaganje ruševin na transportno sredstvo, odvoz na stalno deponijo vključno s plačilom vseh komunalnih pristojbin in taks (pooblaščenim zbiralcem gradbenih odpadkov s strani agencije RS za okolje), deponijo pridobi izvajalec.</t>
  </si>
  <si>
    <t>2.2.2.1.1.12</t>
  </si>
  <si>
    <t>Rušenje obstoječega betonskega zidu-ograje (višina cca 3 m) na delu, kjer je predviden nov plato za odpadke; betonski zid z betonskimi stebri in kovinskim polnilom, nalaganje ruševin na transportno sredstvo, odvoz na stalno deponijo vključno s plačilom vseh komunalnih pristojbin in taks (pooblaščenim zbiralcem gradbenih odpadkov s strani agencije RS za okolje), deponijo pridobi izvajalec.</t>
  </si>
  <si>
    <t>2.2.2.1.1.13</t>
  </si>
  <si>
    <t xml:space="preserve">Zarez - odrez asfalta debeline cca 10 cm, na delih kjer se novopredvidena parkirišča navezujejo na obstoječe asfaltne površine in kjer novopredvideni komunalni in inštalacijski vodi potekajo po obstoječih cestiščih izven parcele (navezave na obstoječe vode). </t>
  </si>
  <si>
    <t>2.2.2.1.1.14</t>
  </si>
  <si>
    <t>Rušenje obstoječega asfalta v debelini cca 10 cm, nalaganje ruševin na transportno sredstvo, odvoz na stalno deponijo vključno s plačilom vseh komunalnih pristojbin in taks (pooblaščenim zbiralcem gradbenih odpadkov s strani agencije RS za okolje), deponijo pridobi izvajalec.</t>
  </si>
  <si>
    <t>2.2.2.1.1.15</t>
  </si>
  <si>
    <t>Rušenje obstoječe granitne mulde in pasu iz granitnih kock na območju posegov v obstoječo cestno infrastrukturo, vzpostavitev obstoječega stanja, z dobavo novih granitnih kock in polaganje na betonsko podlago (C 20/25) in fugiranje stikov s cementno malto.</t>
  </si>
  <si>
    <t>2.2.2.1.1.16</t>
  </si>
  <si>
    <t>Rušenje obstoječih betonskih robnikov in lamel, skupaj z betonsko podlago, nalaganje ruševin na transportno sredstvo, odvoz na stalno deponijo vključno s plačilom vseh komunalnih pristojbin in taks (pooblaščenim zbiralcem gradbenih odpadkov s strani agencije RS za okolje), deponijo pridobi izvajalec.</t>
  </si>
  <si>
    <t>2.2.2.1.1.17</t>
  </si>
  <si>
    <t>Rušenje betonskih plošč in tlakovcev v peščeni ali betonski podlagi, nalaganje ruševin na transportno sredstvo, odvoz na stalno deponijo vključno s plačilom vseh komunalnih pristojbin in taks (pooblaščenim zbiralcem gradbenih odpadkov s strani agencije RS za okolje), deponijo pridobi izvajalec.</t>
  </si>
  <si>
    <t>2.2.2.1.1.18</t>
  </si>
  <si>
    <t>Rušenje elementov obstoječih komunalnih in inštalacijskih elementov, komplet z nalaganjem ruševin in odvozom na stalno deponijo vključno s plačilom vseh komunalnih pristojbin in taks (pooblaščenim zbiralcem gradbenih odpadkov s strani agencije RS za okolje), deponijo pridobi izvajalec.</t>
  </si>
  <si>
    <t>2.2.2.1.1.19</t>
  </si>
  <si>
    <t>-peskolovi (BC)
Opomba: Rušenje elementov obstoječih komunalnih in inštalacijskih elementov, komplet z nalaganjem ruševin in odvozom na stalno deponijo vključno s plačilom vseh komunalnih pristojbin in taks (pooblaščenim zbiralcem gradbenih odpadkov s strani agencije RS za okolje), deponijo pridobi izvajalec.</t>
  </si>
  <si>
    <t>2.2.2.1.1.20</t>
  </si>
  <si>
    <t>-jaški (BC)
Opomba: Rušenje elementov obstoječih komunalnih in inštalacijskih elementov, komplet z nalaganjem ruševin in odvozom na stalno deponijo vključno s plačilom vseh komunalnih pristojbin in taks (pooblaščenim zbiralcem gradbenih odpadkov s strani agencije RS za okolje), deponijo pridobi izvajalec.</t>
  </si>
  <si>
    <t>2.2.2.1.1.21</t>
  </si>
  <si>
    <t>-cevovodi
Opomba: Rušenje elementov obstoječih komunalnih in inštalacijskih elementov, komplet z nalaganjem ruševin in odvozom na stalno deponijo vključno s plačilom vseh komunalnih pristojbin in taks (pooblaščenim zbiralcem gradbenih odpadkov s strani agencije RS za okolje), deponijo pridobi izvajalec.</t>
  </si>
  <si>
    <t>2.2.2.1.1.22</t>
  </si>
  <si>
    <t>Rušenje obstoječe vrtne lope v kompletu, lopa dim. cca 4,0 x 2,5 x 2,0 m, nalaganje in odvoz ruševin na stalno deponijo vključno s plačilom vseh komunalnih pristojbin in taks (pooblaščenim zbiralcem gradbenih odpadkov s strani agencije RS za okolje), deponijo pridobi izvajalec.</t>
  </si>
  <si>
    <t>2.2.2.1.1.23</t>
  </si>
  <si>
    <t>Kompletna odstranitev kovinske cisterne za olje iz kleti, s pokrovi in vsemi pripadajočimi deli, praznjenjem in odvozom na stalno deponijo vključno s plačilom vseh komunalnih pristojbin in taks (pooblaščenim zbiralcem gradbenih odpadkov s strani agencije RS za okolje), deponijo pridobi izvajalec. Velikost cisterne cca 20 m3.</t>
  </si>
  <si>
    <t>2.2.2.1.1.24</t>
  </si>
  <si>
    <t>Rušenje raznih obstoječih AB elementov na območju zunanje ureditve, nalaganje in odvoz ruševin na stalno deponijo vključno s plačilom vseh komunalnih pristojbin in taks (pooblaščenim zbiralcem gradbenih odpadkov s strani agencije RS za okolje), deponijo pridobi izvajalec.</t>
  </si>
  <si>
    <t>2.2.2.1.2</t>
  </si>
  <si>
    <t>2.2.2.1.2.1</t>
  </si>
  <si>
    <t>2.2.2.1.2.2</t>
  </si>
  <si>
    <t>2.2.2.1.2.3</t>
  </si>
  <si>
    <t>2.2.2.1.2.4</t>
  </si>
  <si>
    <t>2.2.2.1.2.5</t>
  </si>
  <si>
    <t>2.2.2.1.2.6</t>
  </si>
  <si>
    <t>2.2.2.1.2.7</t>
  </si>
  <si>
    <t>2.2.2.1.2.8</t>
  </si>
  <si>
    <t xml:space="preserve">-v primeru da obstoječa zemljina-podlaga ni dovolj kvalitetna in ne odgovarja potrebam novopredvidene hortikulturne ureditve je potrebno le to nadomestiti z novim materialom predvidenim za posamezne zasaditve </t>
  </si>
  <si>
    <t>2.2.2.1.2.9</t>
  </si>
  <si>
    <t>2.2.2.1.2.10</t>
  </si>
  <si>
    <t>2.2.2.1.2.11</t>
  </si>
  <si>
    <t>Odriv humusa v deb. do 15 cm z direktnim nakladanjem na kamion in odvozom na gradbiščno deponijo (odriv na celotnem območju gradbiščne parcele).</t>
  </si>
  <si>
    <t>2.2.2.1.2.12</t>
  </si>
  <si>
    <t>Kombiniran izkop zemljine (90%strojno-10%ročno), v povprečni globini 30 cm, s potrebnimi poglobitvami za izdelavo tamponskih slojev pod posameznimi površinami,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</si>
  <si>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2.2.2.1.2.13</t>
  </si>
  <si>
    <t>-izkop v III. kategoriji
Opomba: Kombiniran izkop zemljine (90%strojno-10%ročno), v povprečni globini 30 cm, s potrebnimi poglobitvami za izdelavo tamponskih slojev pod posameznimi površinami,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</si>
  <si>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2.2.2.1.2.14</t>
  </si>
  <si>
    <t>-izkop v IV. Kategoriji (ocena količine)
Opomba: Kombiniran izkop zemljine (90%strojno-10%ročno), v povprečni globini 30 cm, s potrebnimi poglobitvami za izdelavo tamponskih slojev pod posameznimi površinami,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</si>
  <si>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2.2.2.1.2.15</t>
  </si>
  <si>
    <t>-izkop v V. kategoriji (ocena količine)
Opomba: Kombiniran izkop zemljine (90%strojno-10%ročno), v povprečni globini 30 cm, s potrebnimi poglobitvami za izdelavo tamponskih slojev pod posameznimi površinami,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</si>
  <si>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2.2.2.1.2.16</t>
  </si>
  <si>
    <t>Strojni široki odriv tamponskega nasutja in zemljine III. ktg. v skupni globini do 50 cm, kompletno z direktnim nakladanjem na kamion in odvozom materiala na stalno deponijo vključno s plačilom vseh komunalnih pristojbin in taks (pooblaščenim zbiralcem gradbenih odpadkov s strani Agencije RS za okolje), razgrinjanji, planiranji na deponiji.  Deponijo pridobi izvajalec; (intervencijska pot).</t>
  </si>
  <si>
    <t>2.2.2.1.2.17</t>
  </si>
  <si>
    <t>Dobava in vgrajevanje gramoznega materiala 0/100 mm - izdelava nasipov, kjer je kota obstoječega terena nižja od kote novopredvidene ureditve (parkirišče na severu objekta), komplet s potrebnim utrjevanjem v slojih največ do 30 cm</t>
  </si>
  <si>
    <t>2.2.2.1.2.18</t>
  </si>
  <si>
    <t>Izdelava nasipov, potrebnih za izdelavo hribin iz primerne zemljine, v primeru dovolj kvalitetne zemljine se uporabi zemljina od izkopa, v nasprotnem primeru je potrebno dobaviti novo, ustrezno.</t>
  </si>
  <si>
    <t>2.2.2.1.2.19</t>
  </si>
  <si>
    <t>2.2.2.1.3</t>
  </si>
  <si>
    <t>2.2.2.1.3.1</t>
  </si>
  <si>
    <t>2.2.2.1.3.1.1</t>
  </si>
  <si>
    <t>2.2.2.1.3.1.2</t>
  </si>
  <si>
    <t>2.2.2.1.3.1.3</t>
  </si>
  <si>
    <t>2.2.2.1.3.1.4</t>
  </si>
  <si>
    <t>-talne podlage pod igrali skladno s slovenskimi nacionalnimi standardi SIST-EN 1177</t>
  </si>
  <si>
    <t>2.2.2.1.3.2</t>
  </si>
  <si>
    <t>MANIPULATIVNE POVRŠINE</t>
  </si>
  <si>
    <t>2.2.2.1.3.2.1</t>
  </si>
  <si>
    <t>Dobava, razgrinjanje in planiranje drobljenega, kamnitega, nasipnega materiala, granulacije 0-100 ter utrjevanje do potrebne trdnosti (Ev2 ≥ 80 MPa). Vgrajevanje v slojih največ do 30 cm (ocena - debelina po geomehanskih zahtevah).</t>
  </si>
  <si>
    <t>2.2.2.1.3.2.2</t>
  </si>
  <si>
    <t>Dobava, razgrinjanje, planiranje in utrjevanje tamponskega drobljenca granulacije 0 - 32 mm v debelini minimalno 25 cm, utrjevanje do potrebne zbitosti Ev2 ≥ 120 MPa (povozne površine).</t>
  </si>
  <si>
    <t>2.2.2.1.3.2.3</t>
  </si>
  <si>
    <t>Dobava, razgrinjanje, planiranje in utrjevanje tamponskega drobljenca granulacije 0 - 32 mm v debelini minimalno 30 cm (hodnik za pešce), utrjevanje do potrebne zbitosti (Ev2 ≥ 100 MPa).</t>
  </si>
  <si>
    <t>2.2.2.1.3.2.4</t>
  </si>
  <si>
    <t>Fino planiranje tampona v predpisanih padcih po projektu, dobava sejanega peska granulacije 0-8 mm v debelini cca 5 cm, planiranje in utrjevanje - priprava na asfaltiranje.</t>
  </si>
  <si>
    <t>2.2.2.1.3.2.5</t>
  </si>
  <si>
    <t>2.2.2.1.3.2.6</t>
  </si>
  <si>
    <t>Hladni obrizg asfalta pri stikovanju obstoječega z novim.</t>
  </si>
  <si>
    <t>2.2.2.1.3.2.7</t>
  </si>
  <si>
    <t>2.2.2.1.3.2.8</t>
  </si>
  <si>
    <t>- nosilni sloj - AC 22 base B 50/70 A4 v deb. 7 cm
Opomba: Dobava in vgrajevanje asfalta:</t>
  </si>
  <si>
    <t>2.2.2.1.3.2.9</t>
  </si>
  <si>
    <t>- obrabni sloj - AC 8 surf B 50/70 A3 v deb. 4 cm
Opomba: Dobava in vgrajevanje asfalta:</t>
  </si>
  <si>
    <t>2.2.2.1.3.2.10</t>
  </si>
  <si>
    <t>- obrabno nosilni sloj (hodnik za pešce) - 
  - AC 8 surf B70/100 A5 v deb. 4 cm
Opomba: Dobava in vgrajevanje asfalta:</t>
  </si>
  <si>
    <t>2.2.2.1.3.2.11</t>
  </si>
  <si>
    <t>Dobava in vgrajevanje poglobljenih granitnih robnikov 15/25/100 cm, kompletno s pripravo podlage, betonom C12/15, 0-16 mm in vsemi pomožnimi deli.</t>
  </si>
  <si>
    <t>2.2.2.1.3.2.12</t>
  </si>
  <si>
    <t>Dobava in vgrajevanje poglobljenih granitnih robnikov 15/25/33-50 cm, kompletno s pripravo podlage, betonom C12/15, 0-16 mm in vsemi pomožnimi deli.</t>
  </si>
  <si>
    <t>2.2.2.1.3.2.13</t>
  </si>
  <si>
    <t>Dobava in vgrajevanje dvignjenih granitnih robnikov 15/25/100 cm, kompletno s pripravo podlage, betonom C12/15, 0-16 mm in pomožnimi deli.</t>
  </si>
  <si>
    <t>2.2.2.1.3.2.14</t>
  </si>
  <si>
    <t>Dobava in vgrajevanje dvignjenih granitnih robnikov 15/25/33-50 cm, kompletno s pripravo podlage, betonom C12/15, 0-16 mm in pomožnimi deli.</t>
  </si>
  <si>
    <t>2.2.2.1.3.2.15</t>
  </si>
  <si>
    <t>Dobava in vgrajevanje poglobljenih betonskih lamelnih robnikov 5/20/100 ter zastičenje s cementno malto. 
Kompletno s pripravo betonske podlage iz betona C12/15, 0-16 mm.</t>
  </si>
  <si>
    <t>2.2.2.1.3.2.16</t>
  </si>
  <si>
    <t>Dobava in vgrajevanje sivih granitnih kock 10/10/10,  komplet z betonsko podlago (C 8/10) deb. 15 cm in fugiranjem stikov s cementno vodotesno malto odporno na soli in zmrzal.</t>
  </si>
  <si>
    <t>2.2.2.1.3.3</t>
  </si>
  <si>
    <t xml:space="preserve">TLAKOVANE, BETONSKE in PEŠČENE POVRŠINE </t>
  </si>
  <si>
    <t>2.2.2.1.3.3.1</t>
  </si>
  <si>
    <t>Dobava, razgrinjanje, planiranje in utrjevanje tamponskega drobljenca granulacije 0 - 32 mm v debelini minimalno 25 cm, utrjevanje do potrebne zbitosti (Ev2 ≥ 100 MPa).</t>
  </si>
  <si>
    <t>2.2.2.1.3.3.2</t>
  </si>
  <si>
    <t>Dobava in nasipanje finega kremenovega peska granulacije 0,063-0,355 mm v deb. cca 20 cm, pesek za otroške peskovnike, upoštevati vse tehnične in varnostne zahteve ter specifikacije, ki dovoljujejo uporabo v otroških peskovnikih.</t>
  </si>
  <si>
    <t>2.2.2.1.3.3.3</t>
  </si>
  <si>
    <t>Dobava in polaganje gladkih betonskih plošč (kot npr. linija TREND - OBLAK ali enakovredno) dim. 40x40 cm in debeline 5 cm, komplet z izdelavo peščene podlage v debelini 5 cm, z utrjevanjem in zastičenjem reg s kremenčevim peskom.</t>
  </si>
  <si>
    <t>2.2.2.1.3.3.4</t>
  </si>
  <si>
    <t>Dobava in polaganje betonskih tlakovcev (kot npr. FERARRA - OBLAK ali enakovredno) dimenzije 52x20 cm, debeline 8 cm, komplet z izdelavo peščene podlage v debelini 5 cm, z utrjevanjem in zastičenjem reg s kremenčevim peskom.</t>
  </si>
  <si>
    <t>2.2.2.1.3.3.5</t>
  </si>
  <si>
    <t>2.2.2.1.3.3.6</t>
  </si>
  <si>
    <t>Dobava in vgrajevanje betonskih lamelnih robnikov 5/20/100 ter zastičenje s cementno malto. 
Kompletno s pripravo betonske podlage iz betona C12/15, 0-16 mm.</t>
  </si>
  <si>
    <t>2.2.2.1.3.3.7</t>
  </si>
  <si>
    <t>Dobava in polaganje nalitega gumi sloja (kot na primer Ecoplay ali enakovredno), komplet z izdelavo peščene podlage v debelini 5 cm (standardna oranžna barva);</t>
  </si>
  <si>
    <t>2.2.2.1.3.3.8</t>
  </si>
  <si>
    <t>-sloj debeline 3 cm,
Opomba: Dobava in polaganje nalitega gumi sloja (kot na primer Ecoplay ali enakovredno), komplet z izdelavo peščene podlage v debelini 5 cm (standardna oranžna barva);</t>
  </si>
  <si>
    <t>2.2.2.1.3.3.9</t>
  </si>
  <si>
    <t>-sloj debeline 4 cm,
Opomba: Dobava in polaganje nalitega gumi sloja (kot na primer Ecoplay ali enakovredno), komplet z izdelavo peščene podlage v debelini 5 cm (standardna oranžna barva);</t>
  </si>
  <si>
    <t>2.2.2.1.3.3.10</t>
  </si>
  <si>
    <t>-sloj debeline 5 cm,
Opomba: Dobava in polaganje nalitega gumi sloja (kot na primer Ecoplay ali enakovredno), komplet z izdelavo peščene podlage v debelini 5 cm (standardna oranžna barva);</t>
  </si>
  <si>
    <t>2.2.2.1.3.3.11</t>
  </si>
  <si>
    <t xml:space="preserve">Dobava in vgrajevanje aluminijaste obrobe (kot npr. Viaflex 97 ali enakovredno), komplet z alu stebrički (1kom na 1,25 m obrobe). Obroba krogov iz nalitega gumi sloja </t>
  </si>
  <si>
    <t>2.2.2.1.3.3.12</t>
  </si>
  <si>
    <t>Dobava in vgrajevanje aluminijaste obrobe (kot npr. Limaflex 55 ali enakovredno). Obroba poti, zelenih površin, razmejitev tlakov. Upoštevati tudi pritrdilo 90° po 4-5 na 2,5 m obrobe, vezni pritrdilni element 90° 3-4 na 2,5 m obrobe ter jeklene žeblje.</t>
  </si>
  <si>
    <t>2.2.2.1.3.3.13</t>
  </si>
  <si>
    <t>Dobava in vgrajevanje lesenih brun iz primernega lesa (kostanj), brune premera 10 cm in dolžine od 50 do 150 cm, vključno s potrebno zaščito (impregnacija).</t>
  </si>
  <si>
    <t>2.2.2.1.3.3.14</t>
  </si>
  <si>
    <t xml:space="preserve">Dobava in vgrajevanje lesenih palisad višine 30 cm, ozke in široke (fi 40 cm), kompletno s peščeno podlogo v debelini 5 cm. </t>
  </si>
  <si>
    <t>2.2.2.1.3.3.15</t>
  </si>
  <si>
    <t>Komplet izdelava AB podstavka za agregat, upoštevati vsa potrebna zemeljska dela.</t>
  </si>
  <si>
    <t>2.2.2.1.3.3.16</t>
  </si>
  <si>
    <t>-podložni beton
Opomba: Komplet izdelava AB podstavka za agregat, upoštevati vsa potrebna zemeljska dela.</t>
  </si>
  <si>
    <t>2.2.2.1.3.3.17</t>
  </si>
  <si>
    <t>-beton
Opomba: Komplet izdelava AB podstavka za agregat, upoštevati vsa potrebna zemeljska dela.</t>
  </si>
  <si>
    <t>2.2.2.1.3.3.18</t>
  </si>
  <si>
    <t>-armatura
Opomba: Komplet izdelava AB podstavka za agregat, upoštevati vsa potrebna zemeljska dela.</t>
  </si>
  <si>
    <t>2.2.2.1.3.3.19</t>
  </si>
  <si>
    <t>-opaž
Opomba: Komplet izdelava AB podstavka za agregat, upoštevati vsa potrebna zemeljska dela.</t>
  </si>
  <si>
    <t>2.2.2.1.3.4</t>
  </si>
  <si>
    <t>ZELENE POVRŠINE</t>
  </si>
  <si>
    <t>2.2.2.1.3.4.1</t>
  </si>
  <si>
    <t>2.2.2.1.4</t>
  </si>
  <si>
    <t>METEORNA KANALIZACIJA</t>
  </si>
  <si>
    <t>2.2.2.1.4.1</t>
  </si>
  <si>
    <t>2.2.2.1.4.1.1</t>
  </si>
  <si>
    <t>2.2.2.1.4.1.2</t>
  </si>
  <si>
    <t>2.2.2.1.4.1.3</t>
  </si>
  <si>
    <t>2.2.2.1.4.1.4</t>
  </si>
  <si>
    <t>2.2.2.1.4.2</t>
  </si>
  <si>
    <t>ODVODNJAVANJE IZ STREŠIN</t>
  </si>
  <si>
    <t>2.2.2.1.4.2.1</t>
  </si>
  <si>
    <t>Zakoličba in zavarovanje projektirane osi kanalizacije.</t>
  </si>
  <si>
    <t>2.2.2.1.4.2.2</t>
  </si>
  <si>
    <t>Postavitev in zavarovanje prečnih profilov.</t>
  </si>
  <si>
    <t>2.2.2.1.4.2.3</t>
  </si>
  <si>
    <t>Strojni izkop jarka za meteorno kanalizacijo (cevovod, jaški, peskolovi) v terenu III.ktg., v naklonu min. 75° (le ta se prilagodi karakteristikam materiala), širina dna izkopa je DN cevi +2x 20cm, izkop v globini do 2,0m, kompletno z odvozom izkopnega materiala na začasno gradbiščno deponijo.</t>
  </si>
  <si>
    <t>2.2.2.1.4.2.4</t>
  </si>
  <si>
    <t>Strojni izkop jarka za meteorno kanalizacijo (cevovod, jaški, požiralniki) v terenu IV.ktg.,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t>
  </si>
  <si>
    <t>2.2.2.1.4.2.5</t>
  </si>
  <si>
    <t xml:space="preserve">Strojni izkop jarka za meteorno kanalizacijo (cevovod, jaški, požiralniki) v terenu 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</si>
  <si>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2.2.2.1.4.2.6</t>
  </si>
  <si>
    <t xml:space="preserve">Ročni izkop jarka za meteorno kanalizacijo, izkop v terenu III.ktg., kompletno z odvozom izkopnega materiala na začasno gradbiščno deponijo (ocena količine). </t>
  </si>
  <si>
    <t>2.2.2.1.4.2.7</t>
  </si>
  <si>
    <t>Kompletna izvedba križanj novih vodov z obstoječimi (po detajlu iz projekta):</t>
  </si>
  <si>
    <t>2.2.2.1.4.2.8</t>
  </si>
  <si>
    <t>zavarovanje obstoječih vodov pri križanju nad kanalom pri izkopu, med gradnjo in pri zasipu, komplet z ročnim izkopom in zasipom, zavarovanjem s cevjo ter obbetoniranjem zaščitne cevi
Opomba: Kompletna izvedba križanj novih vodov z obstoječimi (po detajlu iz projekta):</t>
  </si>
  <si>
    <t>2.2.2.1.4.2.9</t>
  </si>
  <si>
    <t>Planiranje dna izkopa z natančnostjo ± 3 cm in strojna utrditev do potrebne zbitosti.</t>
  </si>
  <si>
    <t>2.2.2.1.4.2.10</t>
  </si>
  <si>
    <t>Dobava in vgraditev cevi iz umetnih mas, togostnega razreda min. SN 8, kompletno z izdelavo peščene posteljice deb.10 cm in opsipom cevi s peskom (frakcije 0-8 mm) do 30 cm nad temenom cevi:</t>
  </si>
  <si>
    <t>2.2.2.1.4.2.11</t>
  </si>
  <si>
    <t>- cev DN 200 mm
Opomba: Dobava in vgraditev cevi iz umetnih mas, togostnega razreda min. SN 8, kompletno z izdelavo peščene posteljice deb.10 cm in opsipom cevi s peskom (frakcije 0-8 mm) do 30 cm nad temenom cevi:</t>
  </si>
  <si>
    <t>2.2.2.1.4.2.12</t>
  </si>
  <si>
    <t>Dobava in vgraditev cevi iz umetnih mas, togostnega razreda min. SN 8,kompletno s tesnili in potrebnimi fazonskimi kosi, izdelava betonske podlage ter polno obbetoniranje kanalizacijske cevi:</t>
  </si>
  <si>
    <t>2.2.2.1.4.2.13</t>
  </si>
  <si>
    <t>- cev DN 160 mm
Opomba: Dobava in vgraditev cevi iz umetnih mas, togostnega razreda min. SN 8,kompletno s tesnili in potrebnimi fazonskimi kosi, izdelava betonske podlage ter polno obbetoniranje kanalizacijske cevi:</t>
  </si>
  <si>
    <t>2.2.2.1.4.2.14</t>
  </si>
  <si>
    <t xml:space="preserve">Dobava in vgradnja revizijskega jaška iz betonskih cevi Ø 80 cm, globine do 1,5 m, s težko povoznim LTŽ pokrovom z luknjami (nosilnost 12,5t) premera 60 cm, na montažnem AB vencu. Kompletno z izdelavo podložnega betona C8/10, obbetoniranjem jaška iz betona C16/20, napravo mulde, fino obdelavo notranjosti, prebijanjem sten in izdelavo priključkov. </t>
  </si>
  <si>
    <t>2.2.2.1.4.2.15</t>
  </si>
  <si>
    <t xml:space="preserve">Dobava in vgradnja revizijskega jaška iz betonskih cevi Ø 80 cm, globine do 1,5 m, s težko povoznim LTŽ pokrovom z luknjami (nosilnost 40t) premera 60 cm, na montažnem AB vencu. Kompletno z izdelavo podložnega betona C8/10, obbetoniranjem jaška iz betona C16/20, napravo mulde, fino obdelavo notranjosti, prebijanjem sten in izdelavo priključkov. </t>
  </si>
  <si>
    <t>2.2.2.1.4.2.16</t>
  </si>
  <si>
    <t>Dobava in vgraditev strešnih peskolovov, izdelanih iz betonskih cevi fi 40 cm, kompletno z zabetoniranjem dna ter dobavo in montažo LTŽ pokrova;</t>
  </si>
  <si>
    <t>2.2.2.1.4.2.17</t>
  </si>
  <si>
    <t>- globine 1,5 m, LTŽ pokrov Ø 45 cm (12,5t),
Opomba: Dobava in vgraditev strešnih peskolovov, izdelanih iz betonskih cevi fi 40 cm, kompletno z zabetoniranjem dna ter dobavo in montažo LTŽ pokrova;</t>
  </si>
  <si>
    <t>2.2.2.1.4.2.18</t>
  </si>
  <si>
    <t>- globine 1,5 m, LTŽ pokrov Ø 45 cm (40t)
Opomba: Dobava in vgraditev strešnih peskolovov, izdelanih iz betonskih cevi fi 40 cm, kompletno z zabetoniranjem dna ter dobavo in montažo LTŽ pokrova;</t>
  </si>
  <si>
    <t>2.2.2.1.4.2.19</t>
  </si>
  <si>
    <t>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gramozom
-nakladanje na transportno sredstvo in odvoz odvečnega materiala od izkopa na stalno deponijo (deponijo pridobi izvajalec) ter plačilo vseh stroškov deponiranja;</t>
  </si>
  <si>
    <t>2.2.2.1.4.2.20</t>
  </si>
  <si>
    <t>- Ponikovalnica Ø 120 cm skupne globine cca 5,0 m od tega efektivne 3,2 m, LTŽ pokrov Ø 60 cm (nosilnost 40t)
Opomba: 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gramozom
-nakladanje na transportno sredstvo in odvoz odvečnega materiala od izkopa na stalno deponijo (deponijo pridobi izvajalec) ter plačilo vseh stroškov deponiranja;</t>
  </si>
  <si>
    <t>2.2.2.1.4.2.21</t>
  </si>
  <si>
    <t>- Ponikovalnica Ø 120 cm skupne globine cca 4,0 m od tega efektivne 2,5 m, LTŽ pokrov Ø 60 cm (nosilnost 12,5t)
Opomba: 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gramozom
-nakladanje na transportno sredstvo in odvoz odvečnega materiala od izkopa na stalno deponijo (deponijo pridobi izvajalec) ter plačilo vseh stroškov deponiranja;</t>
  </si>
  <si>
    <t>2.2.2.1.4.2.22</t>
  </si>
  <si>
    <t>Zasip jarka z izbranim materialom od izkopa, skupaj 
s potrebnim utrjevanjem do potrebne zbitosti, zasip v plasteh največ do 30 cm.</t>
  </si>
  <si>
    <t>2.2.2.1.4.2.23</t>
  </si>
  <si>
    <t>Nakladanje na transportno sredstvo in odvoz odvečnega materiala od izkopa na stalno deponijo vključno s plačilom vseh komunalnih pristojbin in taks (pooblaščenim zbiralcem gradbenih odpadkov s strani Agencije RS za okolje). Deponijo pridobi izvajalec;</t>
  </si>
  <si>
    <t>2.2.2.1.4.3</t>
  </si>
  <si>
    <t>ODVODNJAVANJE Z MANIPULATIVNIH POVRŠIN</t>
  </si>
  <si>
    <t>2.2.2.1.4.3.1</t>
  </si>
  <si>
    <t>2.2.2.1.4.3.2</t>
  </si>
  <si>
    <t>2.2.2.1.4.3.3</t>
  </si>
  <si>
    <t>2.2.2.1.4.3.4</t>
  </si>
  <si>
    <t xml:space="preserve">Strojni izkop jarka za meteorno kanalizacijo (cevovod, jaški, požiralniki) v terenu IV.ktg.,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</si>
  <si>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2.2.2.1.4.3.5</t>
  </si>
  <si>
    <t>2.2.2.1.4.3.6</t>
  </si>
  <si>
    <t>2.2.2.1.4.3.7</t>
  </si>
  <si>
    <t>2.2.2.1.4.3.8</t>
  </si>
  <si>
    <t>zavarovanje obstoječih vodov pri križanju nad kanalom pri izkopu, med gradnjo in pri zasipu, komplet z ročnim izkopom in zasipom, zavarovanjem s cevjo ter obbetoniranjem zaščitne cevi.
Opomba: Kompletna izvedba križanj novih vodov z obstoječimi (po detajlu iz projekta):</t>
  </si>
  <si>
    <t>2.2.2.1.4.3.9</t>
  </si>
  <si>
    <t>2.2.2.1.4.3.10</t>
  </si>
  <si>
    <t>2.2.2.1.4.3.11</t>
  </si>
  <si>
    <t>2.2.2.1.4.3.12</t>
  </si>
  <si>
    <t>2.2.2.1.4.3.13</t>
  </si>
  <si>
    <t>2.2.2.1.4.3.14</t>
  </si>
  <si>
    <t>2.2.2.1.4.3.15</t>
  </si>
  <si>
    <t>2.2.2.1.4.3.16</t>
  </si>
  <si>
    <t xml:space="preserve">Dobava in vgraditev požiralnika iz betonskih cevi fi Ø 45 cm, globine do 1,5 m, z LTŽ rešetko 40 x 40 cm (nosilnosti 12,5t) in montažnim AB vencem iz betona C25/30. Kompletno s podložnim betonom C8/10, fino obdelavo notranjosti, prebijanjem sten in izdelavo priključkov. </t>
  </si>
  <si>
    <t>2.2.2.1.4.3.17</t>
  </si>
  <si>
    <t xml:space="preserve">Dobava in vgraditev požiralnika iz betonskih cevi fi Ø 45 cm, globine do 1,5 m, z LTŽ rešetko 40 x 40 cm (nosilnosti 40t) in montažnim AB vencem iz betona C25/30. Kompletno s podložnim betonom C8/10, fino obdelavo notranjosti, prebijanjem sten in izdelavo priključkov. </t>
  </si>
  <si>
    <t>2.2.2.1.4.3.18</t>
  </si>
  <si>
    <t xml:space="preserve">Dobava in vgraditev požiralnika iz betonskih cevi fi Ø 45 cm, globine do 2,0 m, z LTŽ rešetko 40 x 40 cm (nosilnosti 40t) in montažnim AB vencem iz betona C25/30. Kompletno s podložnim betonom C8/10, fino obdelavo notranjosti, prebijanjem sten in izdelavo priključkov. </t>
  </si>
  <si>
    <t>2.2.2.1.4.3.19</t>
  </si>
  <si>
    <t xml:space="preserve">Dobava in vgraditev požiralnika iz betonskih cevi Ø 45 cm, z vtokom pod robnikom iz PVC cevi DN 200, požiralnik globine 1,5 m, z LTŽ pokrovom fi 45 (nosilnost 12,5 t) in montažnim AB vencem iz betona C25/30. Kompletno s podložnim betonom C8/10, fino obdelavo notranjosti, prebijanjem sten in izdelavo priključkov. </t>
  </si>
  <si>
    <t>2.2.2.1.4.3.20</t>
  </si>
  <si>
    <t xml:space="preserve">Dobava, montaža in obbetoniranje tipske kanalete z LTŽ rešetko (nosilnost 40t), širine 20 cm, skupaj z iztokom, tipskim požiralnikom in stranskimi zaključki. </t>
  </si>
  <si>
    <t>2.2.2.1.4.3.21</t>
  </si>
  <si>
    <t xml:space="preserve">Kompletna dobava in vgradnja lovilca olj in maščob, z vso potrebno opremo, LTŽ pokrovi in z izvedbo vseh potrebnih betonskih plošč:
-predviden je koalescenčni lovilec olj z integriranim usedalnikom in by-passom,
-kompletna izdelava AB venca (opaž, beton, armatura) po navodilih proizvajalca lovilca olj, z montažo na poliestersko vhodno odprtino lovilca olj,
-izdelava priključkov; navezava na kanalizacijo,
-vgradnja lovilca olj zajema tudi vsa potrebna zemeljska dela in deponiranje odvečnega materiala,
-vsa gradbena dela pri vgradnji lovilca olj morajo biti izvedena po navodilih proizvajalca, po vgradnji je iz lovilca potrebno očistiti material, ki se je nabral med izvajanjem del;
</t>
  </si>
  <si>
    <t>2.2.2.1.4.3.22</t>
  </si>
  <si>
    <t xml:space="preserve">- Lovilec olj s s pretokom 1,5 l/s skozi lovilec olj in 15 l/s skozi by-pass,  LTŽ pokrovi (nosilnost 12,5t)
Opomba: Kompletna dobava in vgradnja lovilca olj in maščob, z vso potrebno opremo, LTŽ pokrovi in z izvedbo vseh potrebnih betonskih plošč:
-predviden je koalescenčni lovilec olj z integriranim usedalnikom in by-passom,
-kompletna izdelava AB venca (opaž, beton, armatura) po navodilih proizvajalca lovilca olj, z montažo na poliestersko vhodno odprtino lovilca olj,
-izdelava priključkov; navezava na kanalizacijo,
-vgradnja lovilca olj zajema tudi vsa potrebna zemeljska dela in deponiranje odvečnega materiala,
-vsa gradbena dela pri vgradnji lovilca olj morajo biti izvedena po navodilih proizvajalca, po vgradnji je iz lovilca potrebno očistiti material, ki se je nabral med izvajanjem del;
</t>
  </si>
  <si>
    <t>2.2.2.1.4.3.23</t>
  </si>
  <si>
    <t xml:space="preserve">- Lovilec olj s s pretokom 1,5 l/s skozi lovilec olj in 15 l/s skozi by-pass,  LTŽ pokrovi (nosilnost 40t)
Opomba: Kompletna dobava in vgradnja lovilca olj in maščob, z vso potrebno opremo, LTŽ pokrovi in z izvedbo vseh potrebnih betonskih plošč:
-predviden je koalescenčni lovilec olj z integriranim usedalnikom in by-passom,
-kompletna izdelava AB venca (opaž, beton, armatura) po navodilih proizvajalca lovilca olj, z montažo na poliestersko vhodno odprtino lovilca olj,
-izdelava priključkov; navezava na kanalizacijo,
-vgradnja lovilca olj zajema tudi vsa potrebna zemeljska dela in deponiranje odvečnega materiala,
-vsa gradbena dela pri vgradnji lovilca olj morajo biti izvedena po navodilih proizvajalca, po vgradnji je iz lovilca potrebno očistiti material, ki se je nabral med izvajanjem del;
</t>
  </si>
  <si>
    <t>2.2.2.1.4.3.24</t>
  </si>
  <si>
    <t xml:space="preserve">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gramoznim materialom,"
-nakladanje na transportno sredstvo in odvoz odvečnega materiala od izkopa na stalno deponijo (deponijo pridobi izvajalec) ter plačilo vseh stroškov deponiranja;
</t>
  </si>
  <si>
    <t>2.2.2.1.4.3.25</t>
  </si>
  <si>
    <t xml:space="preserve">- Ponikovalnica Ø 120 cm skupne globine cca 4,0 m od tega efektivne 2,0 m, LTŽ pokrov Ø 60 cm (nosilnost 12,5t)
Opomba: 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gramoznim materialom,"
-nakladanje na transportno sredstvo in odvoz odvečnega materiala od izkopa na stalno deponijo (deponijo pridobi izvajalec) ter plačilo vseh stroškov deponiranja;
</t>
  </si>
  <si>
    <t>2.2.2.1.4.3.26</t>
  </si>
  <si>
    <t xml:space="preserve">- Ponikovalnica Ø 120 cm skupne globine cca 5,0 m od tega efektivne 3,2 m, LTŽ pokrov Ø 60 cm (nosilnost 40t)
Opomba: 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gramoznim materialom,"
-nakladanje na transportno sredstvo in odvoz odvečnega materiala od izkopa na stalno deponijo (deponijo pridobi izvajalec) ter plačilo vseh stroškov deponiranja;
</t>
  </si>
  <si>
    <t>2.2.2.1.4.3.27</t>
  </si>
  <si>
    <t>Odstranitev LTŽ pokrova na obstoječem jašku, prilagoditev na novo višini ter dobava in vgraditev novega LTŽ pokrova (25 t):</t>
  </si>
  <si>
    <t>2.2.2.1.4.3.28</t>
  </si>
  <si>
    <t>- dim. 60x60 cm,
Opomba: Odstranitev LTŽ pokrova na obstoječem jašku, prilagoditev na novo višini ter dobava in vgraditev novega LTŽ pokrova (25 t):</t>
  </si>
  <si>
    <t>2.2.2.1.4.3.29</t>
  </si>
  <si>
    <t>- dim. 40x40 cm.
Opomba: Odstranitev LTŽ pokrova na obstoječem jašku, prilagoditev na novo višini ter dobava in vgraditev novega LTŽ pokrova (25 t):</t>
  </si>
  <si>
    <t>2.2.2.1.4.3.30</t>
  </si>
  <si>
    <t xml:space="preserve">Zasip jarkov z izbranim materialom od izkopa iz začasne gradbiščne deponije in kamnitim nasipnim materialom, skupaj s potrebnim planiranjem in utrjevanjem. </t>
  </si>
  <si>
    <t>2.2.2.1.4.3.31</t>
  </si>
  <si>
    <t>Nakladanje na kamion in odvoz odvečnega materiala od izkopa na stalno deponijo vključno s plačilom vseh komunalnih pristojbin in taks (pooblaščenim zbiralcem gradbenih odpadkov s strani Agencije RS za okolje), deponijo pridobi izvajalec.</t>
  </si>
  <si>
    <t>2.2.2.1.5</t>
  </si>
  <si>
    <t>FEKALNA KANLIZACIJA</t>
  </si>
  <si>
    <t>2.2.2.1.5.1</t>
  </si>
  <si>
    <t>2.2.2.1.5.2</t>
  </si>
  <si>
    <t>2.2.2.1.5.3</t>
  </si>
  <si>
    <t>2.2.2.1.5.4</t>
  </si>
  <si>
    <t>2.2.2.1.5.5</t>
  </si>
  <si>
    <t>2.2.2.1.5.6</t>
  </si>
  <si>
    <t>-v cenah zajeti pregled cevi s kamero in izdajo ustreznega potrdila o sploščenosti</t>
  </si>
  <si>
    <t>2.2.2.1.5.7</t>
  </si>
  <si>
    <t>2.2.2.1.5.8</t>
  </si>
  <si>
    <t>2.2.2.1.5.9</t>
  </si>
  <si>
    <t>Strojni izkop jarka za fekalno kanalizacijo (cevovod, jaški) v terenu III.ktg., v naklonu min. 75° (le ta se prilagodi karakteristikam materiala), širina dna izkopa je DN cevi +2x 20cm, izkop v globini do 2,0m, kompletno z deponiranjem izkopnega materiala na začasni deponiji.</t>
  </si>
  <si>
    <t>2.2.2.1.5.10</t>
  </si>
  <si>
    <t xml:space="preserve">Strojni izkop jarka za fekalno kanalizacijo (cevovod, jaški) v terenu IV.ktg.,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</si>
  <si>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2.2.2.1.5.11</t>
  </si>
  <si>
    <t xml:space="preserve">Strojni izkop jarka za fekalno kanalizacijo (cevovod, jaški) v terenu 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</si>
  <si>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2.2.2.1.5.12</t>
  </si>
  <si>
    <t xml:space="preserve">Ročni izkop jarka za fekalno kanalizacijo, izkop v terenu III.ktg., z odmetom materiala ob trasi kanalizacije (ocena količine). </t>
  </si>
  <si>
    <t>2.2.2.1.5.13</t>
  </si>
  <si>
    <t>2.2.2.1.5.14</t>
  </si>
  <si>
    <t>2.2.2.1.5.15</t>
  </si>
  <si>
    <t>- cev DN 160 mm
Opomba: Dobava in vgraditev cevi iz umetnih mas, togostnega razreda min. SN 8, kompletno z izdelavo peščene posteljice deb.10 cm in opsipom cevi s peskom (frakcije 0-8 mm) do 30 cm nad temenom cevi:</t>
  </si>
  <si>
    <t>2.2.2.1.5.16</t>
  </si>
  <si>
    <t>2.2.2.1.5.17</t>
  </si>
  <si>
    <t>2.2.2.1.5.18</t>
  </si>
  <si>
    <t>Dobava in vgraditev revizijskega jaška iz cevi iz umetnih snovi DN 800 mm (notranji premer), globine od 1,0 do 1,5 m, s pripadajočo muldo in koritnicami za priključevanje hišnih priključkov in drugih kanalov, podbetoniranje jaška, AB venec ter dobava in montaža LTŽ pokrova Ø 60 cm z nosilnostjo 12,5 t (B125). Zgornji del jaška se zaključi s konusom.</t>
  </si>
  <si>
    <t>2.2.2.1.5.19</t>
  </si>
  <si>
    <t>- jašek globine do 1,5 m.
Opomba: Dobava in vgraditev revizijskega jaška iz cevi iz umetnih snovi DN 800 mm (notranji premer), globine od 1,0 do 1,5 m, s pripadajočo muldo in koritnicami za priključevanje hišnih priključkov in drugih kanalov, podbetoniranje jaška, AB venec ter dobava in montaža LTŽ pokrova Ø 60 cm z nosilnostjo 12,5 t (B125). Zgornji del jaška se zaključi s konusom.</t>
  </si>
  <si>
    <t>2.2.2.1.5.20</t>
  </si>
  <si>
    <t>Dobava in vgraditev revizijskega jaška iz cevi iz umetnih snovi DN 800 mm (notranji premer), globine od 1,5 do 2,0 m, s pripadajočo muldo in koritnicami za priključevanje hišnih priključkov in drugih kanalov, podbetoniranje jaška, AB venec ter dobava in montaža LTŽ pokrova Ø 60 cm z nosilnostjo 40 t (D400). Zgornji del jaška se zaključi s konusom.</t>
  </si>
  <si>
    <t>2.2.2.1.5.21</t>
  </si>
  <si>
    <t>Izdelava priključka fekalne kanalizacije na obstoječi jašek fekalne kanalizacije komplet z vsemi potrebnimi zemeljskimi deli, izdelavo prebojev, obdelavo priključka in eventuelnim čiščenjem obstoječih 
jaškov.</t>
  </si>
  <si>
    <t>2.2.2.1.5.22</t>
  </si>
  <si>
    <t>Prestavitev obstoječe fekalne kanalizacije in prilagoditev novi situaciji objekta in zunanje ureditve, komplet z vsemi potrebnimi zemeljskimi deli in odvozu ruševin na stalno deponijo;</t>
  </si>
  <si>
    <t>2.2.2.1.5.23</t>
  </si>
  <si>
    <t>-komplet odstranitev betonskih jaškov višine do 3,0 m
Opomba: Prestavitev obstoječe fekalne kanalizacije in prilagoditev novi situaciji objekta in zunanje ureditve, komplet z vsemi potrebnimi zemeljskimi deli in odvozu ruševin na stalno deponijo;</t>
  </si>
  <si>
    <t>2.2.2.1.5.24</t>
  </si>
  <si>
    <t>-novi PVC jaški DN 1000, globine do 4,0 m, s pokrovi 40t in priključki 
Opomba: Prestavitev obstoječe fekalne kanalizacije in prilagoditev novi situaciji objekta in zunanje ureditve, komplet z vsemi potrebnimi zemeljskimi deli in odvozu ruševin na stalno deponijo;</t>
  </si>
  <si>
    <t>2.2.2.1.5.25</t>
  </si>
  <si>
    <t>-nrušenje cevovoda DN 300 
Opomba: Prestavitev obstoječe fekalne kanalizacije in prilagoditev novi situaciji objekta in zunanje ureditve, komplet z vsemi potrebnimi zemeljskimi deli in odvozu ruševin na stalno deponijo;</t>
  </si>
  <si>
    <t>2.2.2.1.5.26</t>
  </si>
  <si>
    <t>-nov cevovod iz PVC DN 300 cevi, obsip, posteljica
Opomba: Prestavitev obstoječe fekalne kanalizacije in prilagoditev novi situaciji objekta in zunanje ureditve, komplet z vsemi potrebnimi zemeljskimi deli in odvozu ruševin na stalno deponijo;</t>
  </si>
  <si>
    <t>2.2.2.1.5.27</t>
  </si>
  <si>
    <t>2.2.2.1.5.28</t>
  </si>
  <si>
    <t>2.2.2.1.5.29</t>
  </si>
  <si>
    <t>Preizkus vodotesnosti kanala in izdelava poročila.</t>
  </si>
  <si>
    <t>2.2.2.1.6</t>
  </si>
  <si>
    <t>GRADBENA DELA ZA INŠTALACIJSKE VODE</t>
  </si>
  <si>
    <t>2.2.2.1.6.1</t>
  </si>
  <si>
    <t>2.2.2.1.6.1.1</t>
  </si>
  <si>
    <t>2.2.2.1.6.1.2</t>
  </si>
  <si>
    <t>2.2.2.1.6.1.3</t>
  </si>
  <si>
    <t>2.2.2.1.6.1.4</t>
  </si>
  <si>
    <t>2.2.2.1.6.1.5</t>
  </si>
  <si>
    <t>2.2.2.1.6.2</t>
  </si>
  <si>
    <t>VODOVOD / HIDRANTNO OMREŽJE</t>
  </si>
  <si>
    <t>2.2.2.1.6.2.1</t>
  </si>
  <si>
    <t>Zakoličba trase vodovoda z niveliranjem.</t>
  </si>
  <si>
    <t>2.2.2.1.6.2.2</t>
  </si>
  <si>
    <t>2.2.2.1.6.2.3</t>
  </si>
  <si>
    <t>Strojni izkop jarka za vodovod v terenu III.ktg., v naklonu min. 75° (le ta se prilagodi karakteristikam materiala), širina dna izkopa je DN cevi +2x 20cm, izkop v globini do 2,0m, kompletno z odvozom izkopnega materiala na začasno gradbiščno deponijo.</t>
  </si>
  <si>
    <t>2.2.2.1.6.2.4</t>
  </si>
  <si>
    <t xml:space="preserve">Strojni izkop jarka za vodovod v terenu IV.ktg., v naklonu min. 75° (le ta se prilagodi karakteristikam materiala), povprečna širina dna izkopa je DN cevi +2x20cm, izkop v globini do 2,0m, kompletno z direktnim nakladanjem materiala na kamion in odvozom na stalno vključno s plačilom vseh komunalnih pristojbin in taks (pooblaščenim zbiralcem gradbenih odpadkov s strani Agencije RS za okolje). Deponijo pridobi izvajalec; (ocena količine). </t>
  </si>
  <si>
    <t>2.2.2.1.6.2.5</t>
  </si>
  <si>
    <t xml:space="preserve">Strojni izkop jarka za vodovod v terenu 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</si>
  <si>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2.2.2.1.6.2.6</t>
  </si>
  <si>
    <t>2.2.2.1.6.2.7</t>
  </si>
  <si>
    <t>Planiranje dna izkopa jarka v terenu III. ktg. z natančnostjo +/- 2 cm in utrditev do potrebne zbitosti Ev2 ≥ 20 MPa.</t>
  </si>
  <si>
    <t>2.2.2.1.6.2.8</t>
  </si>
  <si>
    <t>Dobava materiala in izdelava peščene posteljice za polaganje cevi, debeline 10 cm (frakcija materiala 
4-8 mm).</t>
  </si>
  <si>
    <t>2.2.2.1.6.2.9</t>
  </si>
  <si>
    <t>Obsip cevi s peskom v višini 20 cm nad temenom cevi, z ročnim utrjevanjem v območju cevi, z dobavo in dovozom materiala (frakcija materiala 4-8 mm).</t>
  </si>
  <si>
    <t>2.2.2.1.6.2.10</t>
  </si>
  <si>
    <t>Kompletna izdelava vodomernega jaška notranjih dim.2,7 x 1,2 x 1.35 m (debelina sten in plošč 20 cm), komplet z opaženjem, dobavo in vgrajevanjem armature, dobavo in vgrajevanjem betona C 25/30, dobavo in vgrajevanjem sider oziroma izdelavo stopnic v jašku, LTŽ pokrov dim 60 x 60 cm, nosilnosti 40t, z napisom "VODOVOD". Izdelava komplet s preboji in vsemi pomožnimi deli ter fino obdelavo notranjosti.</t>
  </si>
  <si>
    <t>2.2.2.1.6.2.11</t>
  </si>
  <si>
    <t>Izdelava zaščite vodovoda na križanjih z drugimi komunalnimi vodi in njihovimi priključki z zaščitnimi PVC cevmi DN 250 mm, dolžine 6,0 m, upoštevati 
vsa zemeljska dela ter obbetoniranje cevi iz betona C12/15.</t>
  </si>
  <si>
    <t>2.2.2.1.6.2.12</t>
  </si>
  <si>
    <t>2.2.2.1.6.2.13</t>
  </si>
  <si>
    <t>Nakladanje na kamion in odvoz odvečnega materiala od izkopa v stalno deponijo vključno s plačilom vseh komunalnih pristojbin in taks (pooblaščenim zbiralcem gradbenih odpadkov s strani Agencije RS za okolje). Deponijo pridobi izvajalec;</t>
  </si>
  <si>
    <t>2.2.2.1.6.3</t>
  </si>
  <si>
    <t xml:space="preserve">NN VOD </t>
  </si>
  <si>
    <t>2.2.2.1.6.3.1</t>
  </si>
  <si>
    <t>Trasiranje nove kabelske kanalizacije</t>
  </si>
  <si>
    <t>2.2.2.1.6.3.2</t>
  </si>
  <si>
    <t>Kombiniran izkop v zemlji 3. kategorije dimenzije 0,7×0,8 m, niveliranje dna jarka, izdelava peščene podloge 5 cm, dobava in polaganje ELEKTRO cevi 5x fi 110/95 mm z obsutjem s peskom 5 cm nad robom cevi, zasip z izkopanim materialom, z nabijanjem v plasteh, dobava in polaganje opozorilnega traku 0,4 m nad cevjo, odvoz odvečnega materiala, čiščenje in planiranje trase.</t>
  </si>
  <si>
    <t>2.2.2.1.6.3.3</t>
  </si>
  <si>
    <t>Kombiniran izkop v zemlji 3. kategorije dimenzije 0,7×0,8 m, niveliranje dna jarka, izdelava peščene podloge 5 cm, dobava in polaganje ELEKTRO cevi 3x fi 110/95 mm z obsutjem s peskom 5 cm nad robom cevi, zasip z izkopanim materialom, z nabijanjem v plasteh, dobava in polaganje opozorilnega traku 0,4 m nad cevjo, odvoz odvečnega materiala, čiščenje in planiranje trase.</t>
  </si>
  <si>
    <t>2.2.2.1.6.3.4</t>
  </si>
  <si>
    <t>Komplena izdelava kabelskega jaška, debeline sten jaška, dna in plošče nad jaškom 20 cm in izdelan iz armiranega betona C25/30. V postavki so zajeta vsa potrebna  zemeljska dela, betoni, opaži in ostala pomožna dela z vsemi transporti. Jašek ima dostopno odprtino z litoželeznim pokrovom. S strani ima vgrajene uvodnice, enake profilom kabelske kanalizacije; jašek svetlih dimenzij 1,0x1,0x1,2 m, z litoželeznim pokrovom 600x600 mm, za nosilnost 250 kN in napisom Elektro</t>
  </si>
  <si>
    <t>2.2.2.1.6.3.5</t>
  </si>
  <si>
    <t>Komplena izdelava kabelskega jaška, debeline sten jaška, dna in plošče nad jaškom 20 cm in izdelan iz armiranega betona C25/30. V postavki so zajeta vsa potrebna  zemeljska dela, betoni, opaži in ostala pomožna dela z vsemi transporti. Jašek ima dostopno odprtino z litoželeznim pokrovom. S strani ima vgrajene uvodnice, enake profilom kabelske kanalizacije; jašek svetlih dimenzij 1,5x1,5x1,8 m, z litoželeznim pokrovom 600x600 mm, za nosilnost 250 kN in napisom Elektro</t>
  </si>
  <si>
    <t>2.2.2.1.6.3.6</t>
  </si>
  <si>
    <t>Dolbenje odprtine v betonski steni transformatorske postaje za 5 x cevi fi 110 mm in tesnenje odprtine po zaključku del</t>
  </si>
  <si>
    <t>2.2.2.1.6.4</t>
  </si>
  <si>
    <t>NN PRIKLJUČKI</t>
  </si>
  <si>
    <t>2.2.2.1.6.4.1</t>
  </si>
  <si>
    <t>Zakoličba trase priključkov z niveliranjem.</t>
  </si>
  <si>
    <t>2.2.2.1.6.4.2</t>
  </si>
  <si>
    <t>2.2.2.1.6.4.3</t>
  </si>
  <si>
    <t>Strojni izkop jarka v materialu III-V. kategorije, v globini do 1,0 m, širina dna izkopa 0,5 m, niveliranje in utrjevanje dna jarka, izdelava betonske podloge v debelini 10 cm, dobava in polaganje zaščitnih cevi iz umetnih mas 4 x Ø 110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</si>
  <si>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2.2.2.1.6.4.4</t>
  </si>
  <si>
    <t>Strojni izkop jarka v materialu III-V. kategorije, v globini do 1,0 m, širina dna izkopa 0,5 m, niveliranje in utrjevanje dna jarka, izdelava betonske podloge v debelini 10 cm, dobava in polaganje zaščitnih cevi iz umetnih mas 4 x Ø 63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</si>
  <si>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2.2.2.1.6.4.5</t>
  </si>
  <si>
    <t>Strojni izkop jarka v materialu III-V. kategorije, v globini do 1,0 m, širina dna izkopa 0,5 m, niveliranje in utrjevanje dna jarka, izdelava betonske podloge v debelini 10 cm, dobava in polaganje zaščitnih cevi iz umetnih mas 2 x Ø 63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</si>
  <si>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2.2.2.1.6.4.6</t>
  </si>
  <si>
    <t>Izdelava kabelskega jaška iz betonske cevi Ø 60 cm, globine 1,0 m komplet z obdelavo dna, izdelavo  priklopov PVC cevi, ter dobavo in montažo LTŽ pokrova 60 x 60 cm (nosilnost 12,5t), komplet z 
vsemi potrebnimi zemeljskimi in pomožnimi deli ter nakladanje in odvoz odvečnega materiala od izkopa na stalno deponijo po izbiri izvajalca z vključenimi vsemi stroški deponiranja.</t>
  </si>
  <si>
    <t>2.2.2.1.6.5</t>
  </si>
  <si>
    <t xml:space="preserve">TK VOD </t>
  </si>
  <si>
    <t>2.2.2.1.6.5.1</t>
  </si>
  <si>
    <t>Trasiranje nove kabelske kanalizacije v naselju</t>
  </si>
  <si>
    <t>2.2.2.1.6.5.2</t>
  </si>
  <si>
    <t>Izdelava 1x1 cevne kabelske kanalizacije s PVC cevmi premera 103,6/110 mm, PVC 125 mm ali dvosloj. PEHD cevmi premera 125 mm. Izkop jarka, polaganje cevi na 10 cm sloj peska (granul. 3-7 mm) zasip cevi s peskom do višine 10cm nad temenom cevi, polaganje opozorilnega traku nadaljnji zasip z izkopanim materialom, utrjevanje z vibracijsko ploščo (žabico) v slojih po 20-25 cm odvoz odvečnega materiala v deponijo in ureditev trase - zemljišče 3.-5.ktg. gl. 0.8m (brez dobave cevi)</t>
  </si>
  <si>
    <t>2.2.2.1.6.5.3</t>
  </si>
  <si>
    <t>Dobava PVC cevi 0 110/103.6 mm in distančnikov.</t>
  </si>
  <si>
    <t>2.2.2.1.6.5.4</t>
  </si>
  <si>
    <t>Dobava PE/HD cevi 0 50/42 mm</t>
  </si>
  <si>
    <t>2.2.2.1.6.5.5</t>
  </si>
  <si>
    <t>Odstranjevanje asfalta debeline od 6-10 cm, nakladanje in odvoz ruševin</t>
  </si>
  <si>
    <t>2.2.2.1.6.5.6</t>
  </si>
  <si>
    <t>Ponovno asfaltiranje poškodovanih cestnih prekopov  debeline do 10 cm</t>
  </si>
  <si>
    <t>2.2.2.1.6.5.7</t>
  </si>
  <si>
    <t>Strojno rezanje asfalta debeline do 10 cm</t>
  </si>
  <si>
    <t>2.2.2.1.6.5.8</t>
  </si>
  <si>
    <t>Izvedba prehoda skozi steno v kletni etaži</t>
  </si>
  <si>
    <t>2.2.2.1.6.5.9</t>
  </si>
  <si>
    <t>Dobava in montaža samougasne rebraste cevi 0 32mm na kabel</t>
  </si>
  <si>
    <t>2.2.2.1.6.5.10</t>
  </si>
  <si>
    <t>Tesnenje prehodov med požarnimi sektorji</t>
  </si>
  <si>
    <t>2.2.2.1.6.5.11</t>
  </si>
  <si>
    <t>Izkop jame za kabelski jašek dimenzije 1,2x1,2x1,2m, izdelava stenskega in stropnega opaža (enostranski), dobava in namestitev armature, betoniranje sten in stropa z betonom C20/25, razopaženje, betoniranje dna jaška z betonom C16/20, montaža lahkega LŽ pokrova in obbetoniranje z C8/10, odvoz odkopanega materiala, ometavanje in finalna obdelava jaška, v zemljišču 3-5. ktg. - brez dobave LŽ pokrova.</t>
  </si>
  <si>
    <t>2.2.2.1.6.5.12</t>
  </si>
  <si>
    <t>Dobava in vgraditev LŽ težkega dvojnega pokrova  z napisom TELEKOM SLOVENIJE</t>
  </si>
  <si>
    <t>2.2.2.1.6.5.13</t>
  </si>
  <si>
    <t>Dodatek za izdelavo kabelskega jaška na obstoječi kabelski kanalizaciji</t>
  </si>
  <si>
    <t>2.2.2.1.6.6</t>
  </si>
  <si>
    <t>KKS</t>
  </si>
  <si>
    <t>2.2.2.1.6.6.1</t>
  </si>
  <si>
    <t>2.2.2.1.6.6.2</t>
  </si>
  <si>
    <t>2.2.2.1.6.6.3</t>
  </si>
  <si>
    <t>Strojni izkop jarka v materialu III-V. kategorije, v globini do 1,0 m, širina dna izkopa 0,4 m, niveliranje in utrjevanje dna jarka, izdelava betonske podloge v debelini 10 cm, dobava in polaganje zaščitnih cevi iz umetnih mas 2 x Ø 50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</si>
  <si>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2.2.2.1.6.6.4</t>
  </si>
  <si>
    <t>Izdelava kabelskega jaška iz betonske cevi Ø 60 cm, globine 1,0 m komplet z obdelavo dna, izdelavo  priklopov PVC cevi, ter dobavo in montažo LTŽ pokrova 60 x 60 cm (nosilnost 12,5t), komplet z 
vsemi potrebnimi zemeljskimi in pomožnimi deli ter nakladanje in odvoz odvečnega materiala od izkopa na stalno deponijo vključno s plačilom vseh komunalnih pristojbin in taks (pooblaščenim zbiralcem gradbenih odpadkov s strani Agencije RS za okolje). Deponijo pridobi izvajalec.</t>
  </si>
  <si>
    <t>2.2.2.1.6.7</t>
  </si>
  <si>
    <t>JAVNA RAZSVETLJAVA - (prestavitev)</t>
  </si>
  <si>
    <t>2.2.2.1.6.7.1</t>
  </si>
  <si>
    <t>Strojni izkop jarka v materialu III-V. kategorije, v globini do 1,0 m, širina dna izkopa 0,4 m, niveliranje in utrjevanje dna jarka, izdelava betonske podloge v debelini 10 cm, dobava in polaganje zaščitnih cevi iz umetnih mas 1 x Ø 110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</si>
  <si>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2.2.2.1.6.7.2</t>
  </si>
  <si>
    <t>51</t>
  </si>
  <si>
    <t>Strojni izkop jarka v materialu III-V. kategorije za izvedbo prehodnega jaška, vgradnja betonske cevi Ø50 cm, globine 100 cm, izdelava zgornje betonske plošče iz betona C25/30, z odprtino za pokrov in dobava ter vgradnja LTŽ pokrova 40x40 cm, nosilnost 40 t, kompletno s preboji v betonski cevi ter vzidavo cevi kabelske kanalizacije v betonsko cev.</t>
  </si>
  <si>
    <t>2.2.2.1.6.7.3</t>
  </si>
  <si>
    <t>Izdelava AB temelja (za kandelaber višine 6 m) dim. 70x70x120cm, komplet z vsemi potrebnimi zemeljskimi deli, betonom, opažem in armaturo, komplet z dobavo in vgradnjo sidrne plošče za kandelaber in vgraditvijo PVC cevi za uvod kablov.</t>
  </si>
  <si>
    <t>2.2.2.1.6.7.4</t>
  </si>
  <si>
    <t xml:space="preserve">Izvedba betonske zaščite kandelabrov zaradi bližine povoznih površin, komplet z opažem, betonom C25/30, armaturo in obdelavo stika med kandelabrom in betonom. Višina zaščite je 70 cm nad površino. </t>
  </si>
  <si>
    <t>2.2.2.1.6.7.5</t>
  </si>
  <si>
    <t xml:space="preserve">Prestavitev in ponovna montaža obstoječih kovinskih kandelabrov višine 6 m, pritrditev na nov betonski temelj. </t>
  </si>
  <si>
    <t>2.2.2.1.6.8</t>
  </si>
  <si>
    <t>STRELOVOD</t>
  </si>
  <si>
    <t>2.2.2.1.6.8.1</t>
  </si>
  <si>
    <t>Strojni izkop jarka v materialu III-V. kategorije, v globini do 0,8 m in širini 0,4 m za strelovodno ozemljilo, komplet z zasipom in sprotnim utrjevanjem do potrebne trdnosti.</t>
  </si>
  <si>
    <t>2.2.2.1.7</t>
  </si>
  <si>
    <t>2.2.2.1.7.1</t>
  </si>
  <si>
    <t>2.2.2.1.7.1.1</t>
  </si>
  <si>
    <t>2.2.2.1.7.1.2</t>
  </si>
  <si>
    <t>2.2.2.1.7.1.3</t>
  </si>
  <si>
    <t>2.2.2.1.7.1.4</t>
  </si>
  <si>
    <t>2.2.2.1.7.2</t>
  </si>
  <si>
    <t>OGRAJA Z BETONSKIM PARAPETOM</t>
  </si>
  <si>
    <t>2.2.2.1.7.2.1</t>
  </si>
  <si>
    <t>Dobava in montaža panelne ograje, komplet z betonskim parapetom, ograja višine 1,6 m nad talno površino:
-panelna ograja višine 120 cm stebri višine 1,70 m so postavljeni na medosni razdalji 201,5 cm. Okenca ograje so dim. 55 x 200 mm, žica pa debeline  4,5 mm.  Vsi ograjni elementi so jekleni, termično cinkani in prašno barvani v zeleni barvi RAL 6005,
-betonski temelj/parapet dim 25 x 110 cm 
(40 cm nad tlemi), komplet z betonom, podložnim betonom, opaži in armaturo ter izdelavo lukenj za stebre fi 12 x 50 cm,
-v postavki so zajeta tudi vsa potrebna zemeljska ter pripravljalna in zaključna dela  
panelna ograja z betonskim parapetom</t>
  </si>
  <si>
    <t>2.2.2.1.7.2.2</t>
  </si>
  <si>
    <t xml:space="preserve">Dobava in montaža vrat ograje:
-vrata izdelana iz jeklenih pravokotnih profilov ter površinsko zaščitena s termičnim cinkanjem in prašno barvana v sivi barvi RAL 7012, ali zeleni barvi RAL 6005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  </t>
  </si>
  <si>
    <t>2.2.2.1.7.2.3</t>
  </si>
  <si>
    <t>enokrilna vrata dim 0,8 x 1,6 m
Opomba: Dobava in montaža vrat ograje: -vrata izdelana iz jeklenih pravokotnih profilov ter površinsko zaščitena s termičnim cinkanjem in prašno barvana v sivi barvi RAL 7012, ali zeleni barvi RAL 6005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t>
  </si>
  <si>
    <t>2.2.2.1.7.2.4</t>
  </si>
  <si>
    <t>enokrilna vrata dim 1,0 x 1,6 m
Opomba: Dobava in montaža vrat ograje: -vrata izdelana iz jeklenih pravokotnih profilov ter površinsko zaščitena s termičnim cinkanjem in prašno barvana v sivi barvi RAL 7012, ali zeleni barvi RAL 6005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t>
  </si>
  <si>
    <t>2.2.2.1.7.2.5</t>
  </si>
  <si>
    <t>dvokrilna vrata dim 4,0 x 1,6 m
Nepredvidena dela
Opomba: Dobava in montaža vrat ograje: -vrata izdelana iz jeklenih pravokotnih profilov ter površinsko zaščitena s termičnim cinkanjem in prašno barvana v sivi barvi RAL 7012, ali zeleni barvi RAL 6005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t>
  </si>
  <si>
    <t>2.2.2.1.7.3</t>
  </si>
  <si>
    <t>OGRAJA S TOČKOVNIMI TEMELJI</t>
  </si>
  <si>
    <t>2.2.2.1.7.3.1</t>
  </si>
  <si>
    <t>Dobava in montaža panelne ograje, komplet s betonskimi točkovnimi temelji, ograja višine 2,1 m 
nad talno površino:
-panelna ograja višine 210 cm, stebri višine 2,60 m so postavljeni na medosni razdalji 201,5 cm. Okenca ograje so dim. 55 x 200 mm, žica pa debeline  4,5 mm.  Vsi ograjni elementi so jekleni, termično cinkani in prašno barvani v sivi barvi RAL 7012,
-betonski temelji fi 30 x 50 cm, komplet z betonom, podložnim betonom, opaži in armaturo
-v postavki so zajeta tudi vsa potrebna zemeljska ter pripravljalna in zaključna dela  
panelna ograja z betonskimi točkovnimi temelji</t>
  </si>
  <si>
    <t>2.2.2.1.7.3.2</t>
  </si>
  <si>
    <t xml:space="preserve">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temelji dim 50 x 50 x 80 cm, komplet z betonom, podložnim betonom, opaži in armaturo.
-v postavki so zajeta tudi vsa potrebna zemeljska ter pripravljalna in zaključna dela  
</t>
  </si>
  <si>
    <t>2.2.2.1.7.3.3</t>
  </si>
  <si>
    <t xml:space="preserve">enokrilna vrata dim 1,2 x 2,1 m
Opomba: 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temelji dim 50 x 50 x 80 cm, komplet z betonom, podložnim betonom, opaži in armaturo.
-v postavki so zajeta tudi vsa potrebna zemeljska ter pripravljalna in zaključna dela  
</t>
  </si>
  <si>
    <t>2.2.2.1.7.3.4</t>
  </si>
  <si>
    <t xml:space="preserve">dvokrilna vrata dim 2,0 x 2,1 m
Opomba: 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temelji dim 50 x 50 x 80 cm, komplet z betonom, podložnim betonom, opaži in armaturo.
-v postavki so zajeta tudi vsa potrebna zemeljska ter pripravljalna in zaključna dela  
</t>
  </si>
  <si>
    <t>2.2.2.1.7.4</t>
  </si>
  <si>
    <t>SAMONOSNA VRATA</t>
  </si>
  <si>
    <t>2.2.2.1.7.4.1</t>
  </si>
  <si>
    <t>Dobava, vgradnja in izdelava temeljev za dvižne zapornice dolžine 300 cm. V ceni je potrebno upoštevati ves pritrdilni material ter ves podporni in sidrni material, skupaj z vsemi pomožnimi deli, v sestavi:
Izkopi, zasipi ter odvozi odvečnega materiala, dobava in vgradnja novega tamponskega materiala vključno z utrjevanjem.
Izdelava AB temelja (za postavitev zapornic) dim. 65x40x80cm, komplet z vsemi potrebnimi deli, betonom C25/30, Xc2, PV-II, opažem in armaturo ter vsemi sidrnimi in pritrdilnimi materiali.
Izvedba predpriprave za el. upravljanje (povezava fotocelice in zapornice).</t>
  </si>
  <si>
    <t>2.2.2.1.8</t>
  </si>
  <si>
    <t>PLATOJI ZA ODPADKE</t>
  </si>
  <si>
    <t>2.2.2.1.8.1</t>
  </si>
  <si>
    <t>2.2.2.1.8.1.1</t>
  </si>
  <si>
    <t>2.2.2.1.8.1.2</t>
  </si>
  <si>
    <t>2.2.2.1.8.1.3</t>
  </si>
  <si>
    <t>2.2.2.1.8.2</t>
  </si>
  <si>
    <t>2.2.2.1.8.2.1</t>
  </si>
  <si>
    <t>Dobava in vgrajevanje podložnega betona C 12/15 v debelini 10 cm pod pasovnimi temelji.</t>
  </si>
  <si>
    <t>2.2.2.1.8.2.2</t>
  </si>
  <si>
    <t>Dobava in vgrajevanje betona C 25/30 XC2, v nove AB pasovne temelje prereza 0,20- 0,30 m3/m2. Konstrukcija spada skladno s SIST EN 13670 v 2. izvedbeni razred.</t>
  </si>
  <si>
    <t>2.2.2.1.8.2.3</t>
  </si>
  <si>
    <t>Dobava in vgrajevanje betona C 25/30 XC2, v AB stene prereza 0,12-0,20 m3/m2. Konstrukcija spada skladno s SIST EN 13670 v 2. izvedbeni razred.</t>
  </si>
  <si>
    <t>2.2.2.1.8.2.4</t>
  </si>
  <si>
    <t>Dobava, krivljenje, polaganje in vezanje armature B 500 B po statičnem izračunu in armaturnih načrtih:</t>
  </si>
  <si>
    <t>2.2.2.1.8.2.5</t>
  </si>
  <si>
    <t xml:space="preserve"> - rebrasta armatura do fi 12 mm,
Opomba: Dobava, krivljenje, polaganje in vezanje armature B 500 B po statičnem izračunu in armaturnih načrtih:</t>
  </si>
  <si>
    <t>2.2.2.1.8.2.6</t>
  </si>
  <si>
    <t xml:space="preserve"> - armaturne mreže.
Opomba: Dobava, krivljenje, polaganje in vezanje armature B 500 B po statičnem izračunu in armaturnih načrtih:</t>
  </si>
  <si>
    <t>2.2.2.1.8.3</t>
  </si>
  <si>
    <t>TESARSKA DELA</t>
  </si>
  <si>
    <t>2.2.2.1.8.3.1</t>
  </si>
  <si>
    <t>Dobava in izdelava robov podložnega betona, ravni opaž višine 10 cm.</t>
  </si>
  <si>
    <t>2.2.2.1.8.3.2</t>
  </si>
  <si>
    <t>2.2.2.1.8.3.3</t>
  </si>
  <si>
    <t>Dobava in izdelava dvostranskega opaža ravnih AB sten višine do 2,1 m, vidni opaž.</t>
  </si>
  <si>
    <t>2.2.2.1.8.4</t>
  </si>
  <si>
    <t>OBLOGE</t>
  </si>
  <si>
    <t>2.2.2.1.8.4.1</t>
  </si>
  <si>
    <t>Dobava in montaža zgibnih vrat dim. 4,1 x 1.7 m sestavljene iz kovinske podkonstrukcije iz pohištvenih cevi 80 x 80 mm z ojačitvenimi diagonalami, vrata imajo enako oblogo kot AB stene ekološkega otoka.</t>
  </si>
  <si>
    <t>2.2.2.1.8.4.2</t>
  </si>
  <si>
    <t>Dobava, izdelava in montaža odkapne pločevine iz alu barvane pločevine z vsem pritrdilnim materialom in podložnimi profili:</t>
  </si>
  <si>
    <t>2.2.2.1.8.4.3</t>
  </si>
  <si>
    <t>-debelina pločevine  1,2 mm, r.š. 31 cm 
Opomba: Dobava, izdelava in montaža odkapne pločevine iz alu barvane pločevine z vsem pritrdilnim materialom in podložnimi profili:</t>
  </si>
  <si>
    <t>2.2.2.1.8.5</t>
  </si>
  <si>
    <t>OPREMA</t>
  </si>
  <si>
    <t>2.2.2.1.8.5.1</t>
  </si>
  <si>
    <t>Dobava in postavitev tipskih zabojnikov za komunalne odpadke s prostornino 1100 l.</t>
  </si>
  <si>
    <t>2.2.2.1.8.5.2</t>
  </si>
  <si>
    <t>Dobava in postavitev tipskih zabojnikov za papir s prostornino 5 m3.</t>
  </si>
  <si>
    <t>2.2.2.1.9</t>
  </si>
  <si>
    <t>PROMETNA UREDITEV</t>
  </si>
  <si>
    <t>2.2.2.1.9.1</t>
  </si>
  <si>
    <t>2.2.2.1.9.1.1</t>
  </si>
  <si>
    <t>2.2.2.1.9.2</t>
  </si>
  <si>
    <t>HORIZONTALNA SIGNALIZACIJA</t>
  </si>
  <si>
    <t>2.2.2.1.9.2.1</t>
  </si>
  <si>
    <t>Barvanje cestnih označb z belo, rumeno in oranžno enokomponentno barvo za asfalt, s steklenim posipom za vidljivost v nočnem času:</t>
  </si>
  <si>
    <t>2.2.2.1.9.2.2</t>
  </si>
  <si>
    <t>- V47 in V47.2 - označba parkirnih mest, bela črta širine 10 cm
Opomba: Barvanje cestnih označb z belo, rumeno in oranžno enokomponentno barvo za asfalt, s steklenim posipom za vidljivost v nočnem času:</t>
  </si>
  <si>
    <t>2.2.2.1.9.2.3</t>
  </si>
  <si>
    <t>- V45 - označba parkirnih mest za invalide, rumena črta širine 10 cm
Opomba: Barvanje cestnih označb z belo, rumeno in oranžno enokomponentno barvo za asfalt, s steklenim posipom za vidljivost v nočnem času:</t>
  </si>
  <si>
    <t>2.2.2.1.9.2.4</t>
  </si>
  <si>
    <t>- označba parkirnih mest za invalide, znak
Opomba: Barvanje cestnih označb z belo, rumeno in oranžno enokomponentno barvo za asfalt, s steklenim posipom za vidljivost v nočnem času:</t>
  </si>
  <si>
    <t>2.2.2.1.9.2.5</t>
  </si>
  <si>
    <t>- označbe med parkirnimi površinami, s poševnimi črtami, skupaj z obrobo šrafirane površine, bele črte širine 10 cm
Opomba: Barvanje cestnih označb z belo, rumeno in oranžno enokomponentno barvo za asfalt, s steklenim posipom za vidljivost v nočnem času:</t>
  </si>
  <si>
    <t>2.2.2.1.9.2.6</t>
  </si>
  <si>
    <t>- označbe med parkirnimi površinami, s poševnimi črtami, skupaj z obrobo šrafirane površine, rumene črte širine 10 cm
Opomba: Barvanje cestnih označb z belo, rumeno in oranžno enokomponentno barvo za asfalt, s steklenim posipom za vidljivost v nočnem času:</t>
  </si>
  <si>
    <t>2.2.2.1.9.2.7</t>
  </si>
  <si>
    <t>- V9 - neprekinjena bela široka prečna črta pri izvozu s parkirišča, črta širine 50 cm
Opomba: Barvanje cestnih označb z belo, rumeno in oranžno enokomponentno barvo za asfalt, s steklenim posipom za vidljivost v nočnem času:</t>
  </si>
  <si>
    <t>2.2.2.1.9.2.8</t>
  </si>
  <si>
    <t>- V50 - označba intervencijske površine, oranžna črta širine 10 cm, 
Opomba: Barvanje cestnih označb z belo, rumeno in oranžno enokomponentno barvo za asfalt, s steklenim posipom za vidljivost v nočnem času:</t>
  </si>
  <si>
    <t>2.2.2.1.9.2.9</t>
  </si>
  <si>
    <t>- napis intervencijska površina
Opomba: Barvanje cestnih označb z belo, rumeno in oranžno enokomponentno barvo za asfalt, s steklenim posipom za vidljivost v nočnem času:</t>
  </si>
  <si>
    <t>2.2.2.1.9.2.10</t>
  </si>
  <si>
    <t>- označba črt za košarkarsko igrišče</t>
  </si>
  <si>
    <t>2.2.2.1.9.2.11</t>
  </si>
  <si>
    <t>- označba črt za rokometno igrišče</t>
  </si>
  <si>
    <t>2.2.2.1.9.3</t>
  </si>
  <si>
    <t>VERTIKALNA SIGNALIZACIJA</t>
  </si>
  <si>
    <t>2.2.2.1.9.3.1</t>
  </si>
  <si>
    <t>Dobava in postavitev prometnih znakov, komplet z drogom in pritrdilnim materialom ter zemeljskimi deli in temelji:</t>
  </si>
  <si>
    <t>2.2.2.1.9.3.2</t>
  </si>
  <si>
    <t>- II-2   "Ustavi!"
Opomba: Dobava in postavitev prometnih znakov, komplet z drogom in pritrdilnim materialom ter zemeljskimi deli in temelji:</t>
  </si>
  <si>
    <t>2.2.2.1.9.3.3</t>
  </si>
  <si>
    <t>- znak ''dostavna pot za gasilska vozila''
Opomba: Dobava in postavitev prometnih znakov, komplet z drogom in pritrdilnim materialom ter zemeljskimi deli in temelji:</t>
  </si>
  <si>
    <t>2.2.2.1.9.3.4</t>
  </si>
  <si>
    <t>Dobava in montaža parkirne zapore dolžine 2m,  komplet z vsem pritrdilnim materialom in vsemi potrebnimi deli.</t>
  </si>
  <si>
    <t>2.2.2.1.10</t>
  </si>
  <si>
    <t>IGRALA in URBANA OPREMA</t>
  </si>
  <si>
    <t>2.2.2.1.10.1</t>
  </si>
  <si>
    <t>2.2.2.1.10.1.1</t>
  </si>
  <si>
    <t>2.2.2.1.10.1.2</t>
  </si>
  <si>
    <t>-igrala skladno s slovenskimi nacionalnimi standardi s področja opreme igrišč SIST-EN 1176</t>
  </si>
  <si>
    <t>2.2.2.1.10.2</t>
  </si>
  <si>
    <t>2.2.2.1.10.2.1</t>
  </si>
  <si>
    <t>2.2.2.1.10.2.2</t>
  </si>
  <si>
    <t>I1 - tunel dolžine 3m (kot npr. Ruwa kriechtunnel ali enakovredno)
Opomba: Dobava in montaža igral, komplet s temelji in potrebnimi zemeljskimi deli za postavitev posameznega elementa, vijačnim in pritrdilnim materialom:</t>
  </si>
  <si>
    <t>2.2.2.1.10.2.3</t>
  </si>
  <si>
    <t>I2 - tobogan (kot na primer TLF Modulo Piu Opla 151/011  ali enakovredno)
Opomba: Dobava in montaža igral, komplet s temelji in potrebnimi zemeljskimi deli za postavitev posameznega elementa, vijačnim in pritrdilnim materialom:</t>
  </si>
  <si>
    <t>2.2.2.1.10.2.4</t>
  </si>
  <si>
    <t>I3 - hišica (kot npr. TLF sunlight cottage ali enakovredno)
Opomba: Dobava in montaža igral, komplet s temelji in potrebnimi zemeljskimi deli za postavitev posameznega elementa, vijačnim in pritrdilnim materialom:</t>
  </si>
  <si>
    <t>2.2.2.1.10.2.5</t>
  </si>
  <si>
    <t>I4 - dvignjena steza sestavljena iz 11 posameznih stopnic (kot npr TLF Guizzo ali enakovredno)
Opomba: Dobava in montaža igral, komplet s temelji in potrebnimi zemeljskimi deli za postavitev posameznega elementa, vijačnim in pritrdilnim materialom:
Opomba: Dobava in montaža igral, komplet s temelji in potrebnimi zemeljskimi deli za postavitev posameznega elementa, vijačnim in pritrdilnim materialom:</t>
  </si>
  <si>
    <t>2.2.2.1.10.2.6</t>
  </si>
  <si>
    <t>I5 - gugalnica gnezdo (kot npr TLF swing 211/JXB ali enakovredno)
Opomba: Dobava in montaža igral, komplet s temelji in potrebnimi zemeljskimi deli za postavitev posameznega elementa, vijačnim in pritrdilnim materialom:</t>
  </si>
  <si>
    <t>2.2.2.1.10.2.7</t>
  </si>
  <si>
    <t>I6 - vzmetno igralo (kot npr TLF Meduza ali enakovredno)
Opomba: Dobava in montaža igral, komplet s temelji in potrebnimi zemeljskimi deli za postavitev posameznega elementa, vijačnim in pritrdilnim materialom:</t>
  </si>
  <si>
    <t>2.2.2.1.10.2.8</t>
  </si>
  <si>
    <t>I7 - gugalnica  (kot npr TLF Guizzo ali enakovredno)
Opomba: Dobava in montaža igral, komplet s temelji in potrebnimi zemeljskimi deli za postavitev posameznega elementa, vijačnim in pritrdilnim materialom:</t>
  </si>
  <si>
    <t>2.2.2.1.10.2.9</t>
  </si>
  <si>
    <t>I8 - lesen peskovnik dimenzij 250 x 250 cm, skupaj s pokrovom (kot npr. Ruwa sandkasten ali enakovredno), pesek zajet pri zgornjem ustroju
Opomba: Dobava in montaža igral, komplet s temelji in potrebnimi zemeljskimi deli za postavitev posameznega elementa, vijačnim in pritrdilnim materialom:</t>
  </si>
  <si>
    <t>2.2.2.1.10.2.10</t>
  </si>
  <si>
    <t>I9 - tobogan slon (kot na primer TLF TOGO ELEFANTINO ali enakovredno)
Opomba: Dobava in montaža igral, komplet s temelji in potrebnimi zemeljskimi deli za postavitev posameznega elementa, vijačnim in pritrdilnim materialom:</t>
  </si>
  <si>
    <t>2.2.2.1.10.2.11</t>
  </si>
  <si>
    <t>I10 - rožice - komplet 3 rož (kot npr. Europlay flower ali enakovredno)
Opomba: Dobava in montaža igral, komplet s temelji in potrebnimi zemeljskimi deli za postavitev posameznega elementa, vijačnim in pritrdilnim materialom:
Opomba: Dobava in montaža igral, komplet s temelji in potrebnimi zemeljskimi deli za postavitev posameznega elementa, vijačnim in pritrdilnim materialom:</t>
  </si>
  <si>
    <t>2.2.2.1.10.2.12</t>
  </si>
  <si>
    <t>I11 - leseni paneli (kot npr. TLF numbers panel ali enakovredno)
Opomba: Dobava in montaža igral, komplet s temelji in potrebnimi zemeljskimi deli za postavitev posameznega elementa, vijačnim in pritrdilnim materialom:</t>
  </si>
  <si>
    <t>2.2.2.1.10.2.13</t>
  </si>
  <si>
    <t>I12 - ogledalo (kot npr. TLF mirror panel ali enakovredno)
Opomba: Dobava in montaža igral, komplet s temelji in potrebnimi zemeljskimi deli za postavitev posameznega elementa, vijačnim in pritrdilnim materialom:</t>
  </si>
  <si>
    <t>2.2.2.1.10.2.14</t>
  </si>
  <si>
    <t>I15 - lesen peskovnik s streho dimenzij 200 x 200 cm, skupaj s pokrovom (kot npr. Igrala Pozinek ali enakovredno), pesek zajet pri zgornjem ustroju
Opomba: Opomba: Dobava in montaža igral, komplet s temelji in potrebnimi zemeljskimi deli za postavitev posameznega elementa, vijačnim in pritrdilnim materialom:</t>
  </si>
  <si>
    <t>2.2.2.1.10.3</t>
  </si>
  <si>
    <t>2.2.2.1.10.3.1</t>
  </si>
  <si>
    <t>2.2.2.1.10.3.2</t>
  </si>
  <si>
    <t xml:space="preserve">O2 - Dobava in postavitev klopi brez naslonjala (kot npr.  Kremen  Urbano ali enakovredno), površina iz lesenih smrekovih  impregniranih letev, betonski podstavki iz rečnega prodca  kovinski deli vroče cinkani. Komplet z vsem pritrdilnim in vijačnim materialom. Dimenzija klopi cca. 50x180x 48 cm.  </t>
  </si>
  <si>
    <t>2.2.2.1.10.3.3</t>
  </si>
  <si>
    <t>2.2.2.1.10.3.4</t>
  </si>
  <si>
    <t>O4 - Dobava in postavitev smetnjaka za odpadke, (kot npr. Kremen Univerzal ali enakovredno), telo koša je izdelan iz armiranega betona, finalno obdelanega kot prani beton, pokrov koša je iz nerjaveče inox pločevine.</t>
  </si>
  <si>
    <t>2.2.2.1.10.3.5</t>
  </si>
  <si>
    <t>2.2.2.1.10.3.6</t>
  </si>
  <si>
    <t>O6 - Dobava in postavitev zunanjega kamnitega korita 80x40 cm, ter stenske pipe (kot npr. Brezavšček ali enakovredno).</t>
  </si>
  <si>
    <t>2.2.2.1.10.3.7</t>
  </si>
  <si>
    <t>O7 - Dobava in postavitev klopi z mizo (kot npr. Europlay Polyethylene round picnic table ali enakovredno). Komplet z vsem pritrdilnim in vijačnim materialom.</t>
  </si>
  <si>
    <t>2.2.2.1.10.3.8</t>
  </si>
  <si>
    <t>O8 - Dobava in postavitev jeklenega stojala za kolesa, (kot npr. Kremen Urbano ali enakovredno), kovinski deli vroče cinkani, betonski deli iz  rečnega prodca, dolžina stojala 120cm</t>
  </si>
  <si>
    <t>2.2.2.1.10.3.9</t>
  </si>
  <si>
    <t>O9 - Dobava in postavitev jeklene okrogle drevesne rešetke, zunanja mera fi 1200 mm, notranja mera fi 600 mm (kot na primer FEROCOM ali enakovredno). Standardna barva</t>
  </si>
  <si>
    <t>2.2.2.1.10.3.10</t>
  </si>
  <si>
    <t>Dobava in postavitev  pitnika beton iz rečnega peska (kot npr.: Pučko tip Y ali enakovredno), pitnik višine 84,5 cm, iz RF cevi, na vrhu RF skledica, kompletno s sistemom na pritisk in reducirnim ventilom za nastavitev .
Pitnik v nivoju končnega tlaka s točkovnimi sidri pritrjen na betonski temelj dim. 30/30/80 cm iz C20/25, kompletno s podložnim betonom. V notranjosti pitnika prostor za dovodno vodovodno cev in odtočno cev. 
(priklop pitnika preko jaška - zajet že pri gradbenih deli za vodovod).</t>
  </si>
  <si>
    <t>2.2.2.1.11</t>
  </si>
  <si>
    <t>2.2.2.1.11.1</t>
  </si>
  <si>
    <t>2.2.2.1.11.1.1</t>
  </si>
  <si>
    <t>Ta popis zajema izvedbo zelenih površin območja vrtca in šole Simona Jenka Kranj - PŠ Center. V načrtu je obdelana vegetacija (drevesa, grmovnice, trajnice, plezalke in trata). Zemeljska dela, poti, brežine, varne podlage otroškega igrišča in podobno so zajete v načrtih zunanje ureditve, v popisu, ki je sestavni del načrta Načrt zunanje ureditve, V119771, Protim Ržišnik Perc d.o.o.</t>
  </si>
  <si>
    <t>2.2.2.1.11.2</t>
  </si>
  <si>
    <t>DREVESA</t>
  </si>
  <si>
    <t>2.2.2.1.11.2.1</t>
  </si>
  <si>
    <t>Potrebno je pripraviti vegetacijski nosilni sloj in po potrebi tudi teren. Najboljši čas za sajenje rastlin je jesen ali zgodnja pomlad, ko so rastline še v mirovanju. Sadike vzgojene v loncih se lahko uspešno sadi tudi preko poletja (potrebno redno in zadostno zalivanje). Sadilne jame je potrebno izkopati v 1,5-kratnem premeru koreninske grude. Drevesne sadike so oprte z 1 kolom višine 200 cm (vidna višina 150 cm). Koli morajo biti impregnirani z ustreznim zaščitnim sredstvom, ki ni škodljivo za rastlino. Sadika je privezana h kolu z dvema fleksibilnima veznima trakovoma. Kontejnerje oz. embalažo, ki ni razgradljiva, se pred saditvijo odstrani, korenine razrahlja. Sadilno jamo je potrebno na vseh straneh grude zapolniti z zemljo, potlačiti in oskrbeti z vodo in gnojili. Teren se po saditvi fino splanira, okrog sadik je potrebno oblikovati zalivalno skledo za zadrževanje površinske padavinske vode. Izvede se zastirka v debelini cca. 5 cm iz drobljenega lubja iglavcev, zgornji rob zastirke mora biti uravnan z okoliškem terenom. Sajenje dreves in grmovnic naj se izvede v skladu z normo DIN 18916 (Vegetacijska tehnika v krajinski gradnji; Sadike in sajenje).</t>
  </si>
  <si>
    <t>2.2.2.1.11.2.2</t>
  </si>
  <si>
    <t xml:space="preserve">Nabava dreves po načrtu in dobava z nakladanjem v drevesnici s transportom do mesta vsaditve. Drevesa morajo ustrezati vrstni sestavi, velikosti in številu poganjkov, kot je določeno v načrtu.                     </t>
  </si>
  <si>
    <t>2.2.2.1.11.2.3</t>
  </si>
  <si>
    <t>CC</t>
  </si>
  <si>
    <t xml:space="preserve">Cercis canadensia (kanadski jadikovec), 12/14 cm, min. 350 cm
Opomba: Nabava dreves po načrtu in dobava z nakladanjem v drevesnici s transportom do mesta vsaditve. Drevesa morajo ustrezati vrstni sestavi, velikosti in številu poganjkov, kot je določeno v načrtu.                     </t>
  </si>
  <si>
    <t>2.2.2.1.11.2.4</t>
  </si>
  <si>
    <t>FSZ</t>
  </si>
  <si>
    <t xml:space="preserve">Fagus sylvatica 'Zlatia (rumenolistna bukev), 12/14 cm, min. 250 cm
Opomba: Nabava dreves po načrtu in dobava z nakladanjem v drevesnici s transportom do mesta vsaditve. Drevesa morajo ustrezati vrstni sestavi, velikosti in številu poganjkov, kot je določeno v načrtu.                     </t>
  </si>
  <si>
    <t>2.2.2.1.11.2.5</t>
  </si>
  <si>
    <t>PA</t>
  </si>
  <si>
    <t xml:space="preserve">Prunus 'Accolade' (okrasna češnja), 12/14 cm, min. 250 cm
Opomba: Nabava dreves po načrtu in dobava z nakladanjem v drevesnici s transportom do mesta vsaditve. Drevesa morajo ustrezati vrstni sestavi, velikosti in številu poganjkov, kot je določeno v načrtu.                     </t>
  </si>
  <si>
    <t>2.2.2.1.11.2.6</t>
  </si>
  <si>
    <t>Izkop in priprava jam (polnitev s humozno zemljo), pognojitev (1 birket založnega gnojila) in saditev drevesa, ki se fiksira s kolom (dolžina 200 cm, fi=6-8 cm) s parom PVC veznim trakom. Zasipanje jam, odvoz odvečnega materiala, planiranje po končanih delih z izdelavo zalivalnih jamic, izvedba zastirke in ostalimi pomožnimi deli. Razporeditev dreves skladno z načrtom.</t>
  </si>
  <si>
    <t>2.2.2.1.11.3</t>
  </si>
  <si>
    <t>SADNA DREVESA</t>
  </si>
  <si>
    <t>2.2.2.1.11.3.1</t>
  </si>
  <si>
    <t>Potrebno je pripraviti vegetacijski nosilni sloj in po potrebi tudi teren Sadna drevesa se praviloma sadi jeseni. Na dno sadilne jame širine 100 cm, globine 50 cm, se položi narobe obrnjeno travno rušo in se jo zasuje z mrtvico, ki se ji primeša mineralno gnojilo. Na tako pripravljeno podlago se umesti mrežo proti voluharjem, v katero se vstavi sadiko. Ko se mrežo do 2/3 zasuje s humozno zemljo, se jo zapre. Sadiko se fiksira s kolom, jamo pa zasuje z živico in hlevskim gnojem ter potlači. Na vrhu se zasuje z živico in spet potlači. Sadika mora biti postavljena tako, da je cepljeno mesto 10 cm nad zemljo. Teren se po saditvi fino splanira, okrog sadike je porebno oblikovati zalivalno skledo za zadrževanje površinske padavinske vode. Izvede se zastirka v debelini cca. 5 cm iz drobljenega lubja iglavcev, zgornji rob zastirke mora biti uravnan z okoliškim terenom. Sajenje dreves in grmovnic naj se izvede v skladu z normo DIN 18916 (Vegetacijska tehnika v krajinski gradnji; Sadike in sajenje).</t>
  </si>
  <si>
    <t>2.2.2.1.11.3.2</t>
  </si>
  <si>
    <t xml:space="preserve">Nabava sadnih dreves po načrtu in dobava z nakladanjem v drevesnici s transportom do mesta vsaditve. Drevesa morajo ustrezati vrstni sestavi, velikosti in številu poganjkov, kot je določeno v načrtu.                     </t>
  </si>
  <si>
    <t>2.2.2.1.11.3.3</t>
  </si>
  <si>
    <t>MDC</t>
  </si>
  <si>
    <t xml:space="preserve">Malus domestica Carjevič, jablana, podlaga MM106
Opomba: Nabava sadnih dreves po načrtu in dobava z nakladanjem v drevesnici s transportom do mesta vsaditve. Drevesa morajo ustrezati vrstni sestavi, velikosti in številu poganjkov, kot je določeno v načrtu.                     </t>
  </si>
  <si>
    <t>2.2.2.1.11.3.4</t>
  </si>
  <si>
    <t>Izkop in priprava jam (polnitev s humozno zemljo, umestitev žične košare), pognojitev (1 kg mineralnega gnojila, 20 kg hlevskega gnoja) in posaditev drevesa, ki se fiksira s kolom (dolžina 250 cm, fi=8-10 cm) s parom PVC veznim trakom. Zasipanje jam, odvoz odvečnega materiala, planiranje po končanih delih z izdelavo zalivalnih jamic, izvedba zastirke in ostalimi pomožnimi deli. Razporeditev dreves skladno z načrtom.</t>
  </si>
  <si>
    <t>2.2.2.1.11.4</t>
  </si>
  <si>
    <t>JAGODIČEVJE</t>
  </si>
  <si>
    <t>2.2.2.1.11.4.1</t>
  </si>
  <si>
    <t>Potrebno je pripraviti vegetacijski nosilni sloj in po potrebi tudi teren. Jagodičevje se sadi jeseni ali zgodaj pozimi. Postavi se trajne opore (opora za 1 vrsto: dve vrsti kolov (4 okroglice fi= 8-10 cm, višina 2,5 m) 95 cm narazen, med koli se potegne tri dolžine žice na višini 75 cm, 1,1 m in 1,5 m od tal. Pripravi se 90 cm široko gredo, v katero se vdela hlevski gnoj. Sadilna razdalja sadik je 45 cm.  Sadike se po saditvi obreže 25 cm nad tlemi. Teren se po saditvi fino splanira, okrog sadike je potrebno oblikovati zalivalno skledo za zadrževanje površinske padavinske vode. Izvede se zastirka v debelini cca. 5 cm iz drobljenega lubja iglavcev, zgornji rob zastirke mora biti uravnan z okoliškim terenom. Sajenje dreves in grmovnic naj se izvede v skladu z normo DIN 18916 (Vegetacijska tehnika v krajinski gradnji; Sadike in sajenje).</t>
  </si>
  <si>
    <t>2.2.2.1.11.4.2</t>
  </si>
  <si>
    <t xml:space="preserve">Nabava sadik jagodičevja po načrtu in dobava z nakladanjem v drevesnici s transportom do mesta vsaditve. Sadike morajo ustrezati vrstni sestavi, velikosti in številu poganjkov, kot je določeno v načrtu.                     </t>
  </si>
  <si>
    <t>2.2.2.1.11.4.3</t>
  </si>
  <si>
    <t>RIH</t>
  </si>
  <si>
    <t xml:space="preserve">Rubus idaeus 'Heritage' (malina), sadika v lončku
Opomba: Nabava sadik jagodičevja po načrtu in dobava z nakladanjem v drevesnici s transportom do mesta vsaditve. Sadike morajo ustrezati vrstni sestavi, velikosti in številu poganjkov, kot je določeno v načrtu.                     </t>
  </si>
  <si>
    <t>2.2.2.1.11.4.4</t>
  </si>
  <si>
    <t>Izkop in priprava grede (postavitev fiksnih opor, polnitev s humozno zemljo), pognojitev (hlevski gnoj) in posaditev sadik. Zasipanje jam, odvoz odvečnega materiala, planiranje po končanih delih z izdelavo zalivalnih jamic, izvedba zastirke in ostalimi pomožnimi deli. Razporeditev sadik skladno z načrtom.</t>
  </si>
  <si>
    <t>tm</t>
  </si>
  <si>
    <t>2.2.2.1.11.5</t>
  </si>
  <si>
    <t>2.2.2.1.11.5.1</t>
  </si>
  <si>
    <t>2.2.2.1.11.5.2</t>
  </si>
  <si>
    <t>2.2.2.1.11.5.3</t>
  </si>
  <si>
    <t>2.2.2.1.11.5.4</t>
  </si>
  <si>
    <t>2.2.2.1.11.5.5</t>
  </si>
  <si>
    <t>CB</t>
  </si>
  <si>
    <t xml:space="preserve">Carpinus betulus (beli gaber), min. 100 cm, sadika za živo mejo
Opomba: Nabava grmovnic po načrtu in dobava z nakladanjem v drevesnici s transportom do mesta vsaditve. Grmovnice morajo ustrezati vrstni sestavi, velikosti in številu poganjkov, kot je določeno v načrtu.                     </t>
  </si>
  <si>
    <t>2.2.2.1.11.5.6</t>
  </si>
  <si>
    <t>HPV</t>
  </si>
  <si>
    <t xml:space="preserve">Hydrangea paniculata 'Vanilla Fraise'(hortenzija z roza belimi cvetovi), min. 30 cm
Opomba: Nabava grmovnic po načrtu in dobava z nakladanjem v drevesnici s transportom do mesta vsaditve. Grmovnice morajo ustrezati vrstni sestavi, velikosti in številu poganjkov, kot je določeno v načrtu.                     </t>
  </si>
  <si>
    <t>2.2.2.1.11.5.7</t>
  </si>
  <si>
    <t>LNM</t>
  </si>
  <si>
    <t xml:space="preserve">Lonicera nitida 'Maigrun' (kosteničevje), min. 40 cm
Opomba: Nabava grmovnic po načrtu in dobava z nakladanjem v drevesnici s transportom do mesta vsaditve. Grmovnice morajo ustrezati vrstni sestavi, velikosti in številu poganjkov, kot je določeno v načrtu.                     </t>
  </si>
  <si>
    <t>2.2.2.1.11.5.8</t>
  </si>
  <si>
    <t>PFA</t>
  </si>
  <si>
    <t xml:space="preserve">Potentilla fruticosa 'Abotswood' (krčnica-bela), min. 40 cm
Opomba: Nabava grmovnic po načrtu in dobava z nakladanjem v drevesnici s transportom do mesta vsaditve. Grmovnice morajo ustrezati vrstni sestavi, velikosti in številu poganjkov, kot je določeno v načrtu.                     </t>
  </si>
  <si>
    <t>2.2.2.1.11.5.9</t>
  </si>
  <si>
    <t>PFG</t>
  </si>
  <si>
    <t xml:space="preserve">Potentilla fruticosa 'Goldfinger' (krčnica-rumena), min. 40 cm
Opomba: Nabava grmovnic po načrtu in dobava z nakladanjem v drevesnici s transportom do mesta vsaditve. Grmovnice morajo ustrezati vrstni sestavi, velikosti in številu poganjkov, kot je določeno v načrtu.                     </t>
  </si>
  <si>
    <t>2.2.2.1.11.5.10</t>
  </si>
  <si>
    <t>PFRA</t>
  </si>
  <si>
    <t xml:space="preserve">Potentilla fruticosa 'Red Ace' (krčnica-rdeča), min. 40 cm
Opomba: Nabava grmovnic po načrtu in dobava z nakladanjem v drevesnici s transportom do mesta vsaditve. Grmovnice morajo ustrezati vrstni sestavi, velikosti in številu poganjkov, kot je določeno v načrtu.                     </t>
  </si>
  <si>
    <t>2.2.2.1.11.5.11</t>
  </si>
  <si>
    <t>PON</t>
  </si>
  <si>
    <t xml:space="preserve">Picea omorika 'Nana' (pritlikava omorika), min. 50 cm
Opomba: Nabava grmovnic po načrtu in dobava z nakladanjem v drevesnici s transportom do mesta vsaditve. Grmovnice morajo ustrezati vrstni sestavi, velikosti in številu poganjkov, kot je določeno v načrtu.                     </t>
  </si>
  <si>
    <t>2.2.2.1.11.5.12</t>
  </si>
  <si>
    <t>2.2.2.1.11.5.13</t>
  </si>
  <si>
    <t xml:space="preserve">Oblikovana živa meja iz gabra s končno višino in širino 2,5 x 1,2 m, Carpinus betulus (CB), min. 100 cm. Izkop in priprava jam (polnitev s humozno zemljo), pognojitev (1 birket založnega gnojila) in posaditev grmovnic. Zasipanje jam, odvoz odvečnega materiala, planiranje po končanih delih z izdelavo zalivalnih jamic in ostalimi pomožnimi deli. Izvede se zastirka v debelini cca. 5 cm iz drobljenega lubja iglavcev, zgornji rob zastirke mora biti uravnan z okoliškim terenom. Sadike se sadi izmenjajoče v dveh vrstah na 90 cm medsebojni in 45 cm medvrstni razdalji. Po sajenju se sadike obrežejo na primerno višino in širino, da se meja zgosti. Živa meja se oblikuje tako, da ima lahno zaobljen vrh.
</t>
  </si>
  <si>
    <t>2.2.2.1.11.5.14</t>
  </si>
  <si>
    <t xml:space="preserve">Naravno oblikovana cvetoča živa meja s končno višino in širin: 1,5 x 1,5 m, Spiraea x vanhouttei (SV), min. 100 cm. Izkop in priprava jam (polnitev s humozno zemljo), pognojitev (1 birket založnega gnojila) in posaditev grmovnic. Zasipanje jam, odvoz odvečnega materiala, planiranje po končanih delih z izdelavo zalivalnih jamic in ostalimi pomožnimi deli. Izvede se zastirka v debelini cca. 5 cm iz drobljenega lubja iglavcev, zgornji rob zastirke mora biti uravnan z okoliškim terenom.  Sadike se sadi v eni vrsti na medsebojni 50 cm razdalji. </t>
  </si>
  <si>
    <t>2.2.2.1.11.5.15</t>
  </si>
  <si>
    <t>Sajenje grmovnic - posamično (BD, PON): Izkop in priprava jam (polnitev s humozno zemljo), pognojitev (1 birket založnega gnojila) in posaditev grmovnic. Zasipanje jam, odvoz odvečnega materiala, planiranje po končanih delih z izdelavo zalivalnih jamic in ostalimi pomožnimi deli. Izvede se zastirka v debelini cca. 5 cm iz drobljenega lubja, zgornji rob zastirke mora biti uravnan z okoliškim terenom. Razporeditev grmovnic skladno z načrtom.</t>
  </si>
  <si>
    <t>2.2.2.1.11.5.16</t>
  </si>
  <si>
    <t>2.2.2.1.11.6</t>
  </si>
  <si>
    <t>2.2.2.1.11.6.1</t>
  </si>
  <si>
    <t>2.2.2.1.11.6.2</t>
  </si>
  <si>
    <t>2.2.2.1.11.6.3</t>
  </si>
  <si>
    <t>CMC</t>
  </si>
  <si>
    <t xml:space="preserve">Clematis  'Mme le Coultre', srobot (patens hibrid)
Opomba: Nabava plezalk po načrtu in dobava z nakladanjem v drevesnici s transportom do mesta vsaditve. Plezalke morajo ustrezati vrstni sestavi, velikosti in številu poganjkov, kot je določeno v načrtu.                     </t>
  </si>
  <si>
    <t>2.2.2.1.11.6.4</t>
  </si>
  <si>
    <t>2.2.2.1.11.7</t>
  </si>
  <si>
    <t>TRAJNICE</t>
  </si>
  <si>
    <t>2.2.2.1.11.7.1</t>
  </si>
  <si>
    <t>Potrebno je pripraviti vegetacijski nosilni sloj in po potrebi tudi teren.  Trajnice v lončkih se lahko sadi tekom cele rastne sezone (pomlad, poletje, jesen). Pri poletnem sajenju je potrebno redno in zadostno zalivanje. Sadilno jamo je potrebno na vseh straneh grude zapolniti z zemljo, potlačiti in oskrbeti z vodo in gnojili. Teren se po saditvi fino splanira, izvede se zastirka v debelini cca. 5 cm iz drobljenega lubja iglavcev po celotnem območju grede. (oz. iz prodca 16/32 mm). Zgornji rob zastirke mora biti uravnan z zgornjim robom okoliškega terena.</t>
  </si>
  <si>
    <t>2.2.2.1.11.7.2</t>
  </si>
  <si>
    <t xml:space="preserve">Nabava trajnic po načrtu in dobava z nakladanjem v drevesnici s transportom do mesta vsaditve. Trajnice morajo ustrezati vrstni sestavi, velikosti in številu poganjkov, kot je določeno v načrtu.                     </t>
  </si>
  <si>
    <t>2.2.2.1.11.7.3</t>
  </si>
  <si>
    <t>EP</t>
  </si>
  <si>
    <t xml:space="preserve">Echinacea purpurea (ameriški slamnik)
Opomba: Nabava trajnic po načrtu in dobava z nakladanjem v drevesnici s transportom do mesta vsaditve. Trajnice morajo ustrezati vrstni sestavi, velikosti in številu poganjkov, kot je določeno v načrtu.                     </t>
  </si>
  <si>
    <t>2.2.2.1.11.7.4</t>
  </si>
  <si>
    <t>HOA</t>
  </si>
  <si>
    <t xml:space="preserve">Hyssopus officinalis ssp. Aristatus (ižop)
Opomba: Nabava trajnic po načrtu in dobava z nakladanjem v drevesnici s transportom do mesta vsaditve. Trajnice morajo ustrezati vrstni sestavi, velikosti in številu poganjkov, kot je določeno v načrtu.                     </t>
  </si>
  <si>
    <t>2.2.2.1.11.7.5</t>
  </si>
  <si>
    <t>HP</t>
  </si>
  <si>
    <t xml:space="preserve">Hypericum perforatum (šentjanževka)
Opomba: Nabava trajnic po načrtu in dobava z nakladanjem v drevesnici s transportom do mesta vsaditve. Trajnice morajo ustrezati vrstni sestavi, velikosti in številu poganjkov, kot je določeno v načrtu.                     </t>
  </si>
  <si>
    <t>2.2.2.1.11.7.6</t>
  </si>
  <si>
    <t>MO</t>
  </si>
  <si>
    <t xml:space="preserve">Melissa officinalis (melisa)
Opomba: Nabava trajnic po načrtu in dobava z nakladanjem v drevesnici s transportom do mesta vsaditve. Trajnice morajo ustrezati vrstni sestavi, velikosti in številu poganjkov, kot je določeno v načrtu.                     </t>
  </si>
  <si>
    <t>2.2.2.1.11.7.7</t>
  </si>
  <si>
    <t>OV</t>
  </si>
  <si>
    <t xml:space="preserve">Origanum vulgare (origano)
Opomba: Nabava trajnic po načrtu in dobava z nakladanjem v drevesnici s transportom do mesta vsaditve. Trajnice morajo ustrezati vrstni sestavi, velikosti in številu poganjkov, kot je določeno v načrtu.                     </t>
  </si>
  <si>
    <t>2.2.2.1.11.7.8</t>
  </si>
  <si>
    <t>OVZ</t>
  </si>
  <si>
    <t xml:space="preserve">Origanum vulgare 'Zorba Red' (rdeča dobra misel)
Opomba: Nabava trajnic po načrtu in dobava z nakladanjem v drevesnici s transportom do mesta vsaditve. Trajnice morajo ustrezati vrstni sestavi, velikosti in številu poganjkov, kot je določeno v načrtu.                     </t>
  </si>
  <si>
    <t>2.2.2.1.11.7.9</t>
  </si>
  <si>
    <t xml:space="preserve">Pennisetum alopecuroides (perjanka)
Opomba: Nabava trajnic po načrtu in dobava z nakladanjem v drevesnici s transportom do mesta vsaditve. Trajnice morajo ustrezati vrstni sestavi, velikosti in številu poganjkov, kot je določeno v načrtu.                     </t>
  </si>
  <si>
    <t>2.2.2.1.11.7.10</t>
  </si>
  <si>
    <t>RP</t>
  </si>
  <si>
    <t xml:space="preserve">Rheum palmatum (rabarbara)
Opomba: Nabava trajnic po načrtu in dobava z nakladanjem v drevesnici s transportom do mesta vsaditve. Trajnice morajo ustrezati vrstni sestavi, velikosti in številu poganjkov, kot je določeno v načrtu.                     </t>
  </si>
  <si>
    <t>2.2.2.1.11.7.11</t>
  </si>
  <si>
    <t>RSS</t>
  </si>
  <si>
    <t xml:space="preserve">Rumex sanguineus ssp. Sanguineus (kislica)
Opomba: Nabava trajnic po načrtu in dobava z nakladanjem v drevesnici s transportom do mesta vsaditve. Trajnice morajo ustrezati vrstni sestavi, velikosti in številu poganjkov, kot je določeno v načrtu.                     </t>
  </si>
  <si>
    <t>2.2.2.1.11.7.12</t>
  </si>
  <si>
    <t>SOM</t>
  </si>
  <si>
    <t xml:space="preserve">Salvia officinalis 'Maxima' (velikolistni žajbelj)
Opomba: Nabava trajnic po načrtu in dobava z nakladanjem v drevesnici s transportom do mesta vsaditve. Trajnice morajo ustrezati vrstni sestavi, velikosti in številu poganjkov, kot je določeno v načrtu.                     </t>
  </si>
  <si>
    <t>2.2.2.1.11.7.13</t>
  </si>
  <si>
    <t>TV</t>
  </si>
  <si>
    <t xml:space="preserve">Thymus vulgaris (timijan)
Opomba: Nabava trajnic po načrtu in dobava z nakladanjem v drevesnici s transportom do mesta vsaditve. Trajnice morajo ustrezati vrstni sestavi, velikosti in številu poganjkov, kot je določeno v načrtu.                     </t>
  </si>
  <si>
    <t>2.2.2.1.11.7.14</t>
  </si>
  <si>
    <t>VO</t>
  </si>
  <si>
    <t xml:space="preserve">Valeriana officinalis (baldrijan)
Opomba: Nabava trajnic po načrtu in dobava z nakladanjem v drevesnici s transportom do mesta vsaditve. Trajnice morajo ustrezati vrstni sestavi, velikosti in številu poganjkov, kot je določeno v načrtu.                     </t>
  </si>
  <si>
    <t>2.2.2.1.11.7.15</t>
  </si>
  <si>
    <t>Izkop in priprava gred (polnitev s humozno zemljo) in posaditev trajnic. Zasipanje grede, odvoz odvečnega materiala, planiranje po končanih delih z izdelavo zalivalnih jamic in ostalimi pomožnimi deli. Izvede se zastirka v debelini cca. 5 cm iz drobljenega lubja iglavcev ali prodca 16/32, zgornji rob zastirke mora biti uravnan z okoliškim terenom.  Razporeditev trajnic skladno z načrtom.</t>
  </si>
  <si>
    <t>2.2.2.1.11.8</t>
  </si>
  <si>
    <t>2.2.2.1.11.8.1</t>
  </si>
  <si>
    <t>2.2.2.1.11.8.2</t>
  </si>
  <si>
    <t>2.2.2.1.11.8.3</t>
  </si>
  <si>
    <t>2.2.2.1.11.8.4</t>
  </si>
  <si>
    <t>2.2.2.1.11.9</t>
  </si>
  <si>
    <t>2.2.2.1.11.9.1</t>
  </si>
  <si>
    <t>2.2.2.1.11.9.2</t>
  </si>
  <si>
    <t>2.2.2.1.11.9.3</t>
  </si>
  <si>
    <t>2.2.2.1.11.9.4</t>
  </si>
  <si>
    <t>prod 100/200 mm
Opomba: Nabava in dobava zastirke</t>
  </si>
  <si>
    <t>2.2.2.1.11.9.5</t>
  </si>
  <si>
    <t>Oblikovanje prodnatih gred; ročna razporeditev večjih in  manjših prodnikov v naključne skupine (brez zasaditve), na porvšinah označenih na načrtu.</t>
  </si>
  <si>
    <t>2.2.2.1.12</t>
  </si>
  <si>
    <t>POŽARNI BAZEN - gradbena dela</t>
  </si>
  <si>
    <t>2.2.2.1.12.1</t>
  </si>
  <si>
    <t>2.2.2.1.12.1.1</t>
  </si>
  <si>
    <t>-v cenah upoštevati vse potrebne transporte materiala do objektu in v objekt do mesta vgraditve,</t>
  </si>
  <si>
    <t>2.2.2.1.12.1.2</t>
  </si>
  <si>
    <t>2.2.2.1.12.1.3</t>
  </si>
  <si>
    <t>2.2.2.1.12.1.4</t>
  </si>
  <si>
    <t>2.2.2.1.12.2</t>
  </si>
  <si>
    <t>ZEMELJSKA  DELA</t>
  </si>
  <si>
    <t>2.2.2.1.12.2.1</t>
  </si>
  <si>
    <t>2.2.2.1.12.2.2</t>
  </si>
  <si>
    <t>Široki zkop zemljine za požarni bazen s transportom v začasno deponijo do 250m.</t>
  </si>
  <si>
    <t>2.2.2.1.12.2.3</t>
  </si>
  <si>
    <t>-izkop v zemljini III.-IV. ktg,
Opomba: Široki zkop zemljine za požarni bazen s transportom v začasno deponijo do 250m.</t>
  </si>
  <si>
    <t>2.2.2.1.12.2.4</t>
  </si>
  <si>
    <t>-izkop v zemljini V. ktg.
Opomba: Široki zkop zemljine za požarni bazen s transportom v začasno deponijo do 250m.</t>
  </si>
  <si>
    <t>2.2.2.1.12.2.5</t>
  </si>
  <si>
    <t>Planiranje terena v ravnini (dno izkopa) s točnostjo ± 3 cm in utrjevanje do potrebne trdnosti.</t>
  </si>
  <si>
    <t>2.2.2.1.12.2.6</t>
  </si>
  <si>
    <t>Dobava in vgrajevanje gramoza granulacije 0-50mm- nasip pod talno ploščo požarnega bazena.</t>
  </si>
  <si>
    <t>2.2.2.1.12.2.7</t>
  </si>
  <si>
    <t>Zasip za zidovi požarnega bazena z deponiranim izkopanim materialom od izkopa, zasip v slojih s potrebnim utrjevanjem; potrebno je preprečiti posedke.</t>
  </si>
  <si>
    <t>2.2.2.1.12.2.8</t>
  </si>
  <si>
    <t>Nakladanje na kamion in odvoz odvečnega materiala na stalno deponijo vključno s plačilom vseh komunalnih pristojbin in taks (pooblaščenim zbiralcem gradbenih odpadkov s strani Agencije RS za okolje), komplet z razgrinjanjem in planiranjem. Deponijo pridobi izvajalec.</t>
  </si>
  <si>
    <t>2.2.2.1.12.3</t>
  </si>
  <si>
    <t>AB DELA</t>
  </si>
  <si>
    <t>2.2.2.1.12.3.1</t>
  </si>
  <si>
    <t>Dobava in vgrajevanje podložnega betona  C 12/15 v debelini 10 cm pod temeljno ploščo.</t>
  </si>
  <si>
    <t>2.2.2.1.12.3.2</t>
  </si>
  <si>
    <t>Dobava in vgrajevanje vodotesnega betona C 30/37 (SIST EN 206-1, XC2, PV-II) v AB ploščo. Konstrukcija spada skladno s SIST EN 13670 v 2. izvedbeni razred.</t>
  </si>
  <si>
    <t>2.2.2.1.12.3.3</t>
  </si>
  <si>
    <t>-debeline 30 cm (talna temeljna plošča bazena),
Opomba: Dobava in vgrajevanje vodotesnega betona C 30/37 (SIST EN 206-1, XC2, PV-II) v AB ploščo. Konstrukcija spada skladno s SIST EN 13670 v 2. izvedbeni razred.</t>
  </si>
  <si>
    <t>2.2.2.1.12.3.4</t>
  </si>
  <si>
    <t>-debeline 20 cm (stropna plošča bazena)
Opomba: Dobava in vgrajevanje vodotesnega betona C 30/37 (SIST EN 206-1, XC2, PV-II) v AB ploščo. Konstrukcija spada skladno s SIST EN 13670 v 2. izvedbeni razred.</t>
  </si>
  <si>
    <t>2.2.2.1.12.3.5</t>
  </si>
  <si>
    <t>Dobava in vgrajevanje vodotesnega betona C 30/37 (SIST EN 206-1, XC2, PV-II) v AB stene požarnega bazena. Konstrukcija spada skladno s SIST EN 13670 v 2. izvedbeni razred.</t>
  </si>
  <si>
    <t>2.2.2.1.12.3.6</t>
  </si>
  <si>
    <t>- prereza do 0,20-0,30 m3/m2.
Opomba: Dobava in vgrajevanje vodotesnega betona C 30/37 (SIST EN 206-1, XC2, PV-II) v AB stene požarnega bazena. Konstrukcija spada skladno s SIST EN 13670 v 2. izvedbeni razred.</t>
  </si>
  <si>
    <t>2.2.2.1.12.3.7</t>
  </si>
  <si>
    <t xml:space="preserve">Dobava in vgraditev nabrekujočega traku-izvedba votesnega delovnega stika (trak širine 24 cm) delovni stik  (stik AB temelj-AB stena). Izvedba po navodilih proizvajalca. </t>
  </si>
  <si>
    <t>2.2.2.1.12.3.8</t>
  </si>
  <si>
    <t>Dobava, krivljenje, polaganje in vezanje armature B500 B po statičnem izračunu in armaturnih načrtih:</t>
  </si>
  <si>
    <t>2.2.2.1.12.3.9</t>
  </si>
  <si>
    <t xml:space="preserve"> - rebrasta armatura do fi 12 mm,
Opomba: Dobava, krivljenje, polaganje in vezanje armature B500 B po statičnem izračunu in armaturnih načrtih:</t>
  </si>
  <si>
    <t>2.2.2.1.12.3.10</t>
  </si>
  <si>
    <t xml:space="preserve"> - rebrasta armatura nad fi 12 mm,
Opomba: Dobava, krivljenje, polaganje in vezanje armature B500 B po statičnem izračunu in armaturnih načrtih:</t>
  </si>
  <si>
    <t>2.2.2.1.12.3.11</t>
  </si>
  <si>
    <t xml:space="preserve"> - armaturne mreže.
Opomba: Dobava, krivljenje, polaganje in vezanje armature B500 B po statičnem izračunu in armaturnih načrtih:</t>
  </si>
  <si>
    <t>2.2.2.1.12.4</t>
  </si>
  <si>
    <t>2.2.2.1.12.4.1</t>
  </si>
  <si>
    <t>2.2.2.1.12.4.2</t>
  </si>
  <si>
    <t>Dobava in izdelava opaža robu temeljne plošče višine 30 cm.</t>
  </si>
  <si>
    <t>2.2.2.1.12.4.3</t>
  </si>
  <si>
    <t>Dobava in izdelava dvostranskega opaža ravnih AB sten višina podpiranja do 4,0 m.</t>
  </si>
  <si>
    <t>2.2.2.1.12.4.4</t>
  </si>
  <si>
    <t>2.2.2.1.12.4.5</t>
  </si>
  <si>
    <t>Dobava in izdelava opaža robu plošče višine 20 cm.</t>
  </si>
  <si>
    <t>2.2.2.1.12.4.6</t>
  </si>
  <si>
    <t>Dobava in izdelava opaža vstopnega jaška.</t>
  </si>
  <si>
    <t>2.2.2.1.12.4.7</t>
  </si>
  <si>
    <t>Dobava in izdelava opaža odprtin in poglobitev v AB konstrukcijah požarnega bazena, velikosti odprtin:</t>
  </si>
  <si>
    <t>2.2.2.1.12.4.8</t>
  </si>
  <si>
    <t>- do 1,0 m2,
Opomba: Dobava in izdelava opaža odprtin in poglobitev v AB konstrukcijah požarnega bazena, velikosti odprtin:</t>
  </si>
  <si>
    <t>2.2.2.1.12.4.9</t>
  </si>
  <si>
    <t>- od 0,5 m2.
Opomba: Dobava in izdelava opaža odprtin in poglobitev v AB konstrukcijah požarnega bazena, velikosti odprtin:</t>
  </si>
  <si>
    <t>2.2.2.1.12.4.10</t>
  </si>
  <si>
    <t>Dobava in izdelava opaža odprtin v AB stenah požarnega bazena deb. 30cm za prehod kanalizacijskih PVC cevi, ter vodotesna obdelava stika po vgraditvi cevi komplet z vsem potrebnim tesnilnim materialom.</t>
  </si>
  <si>
    <t>2.2.2.1.12.4.11</t>
  </si>
  <si>
    <t>- Ø 250 mm,
Opomba: Dobava in izdelava opaža odprtin v AB stenah požarnega bazena deb. 30cm za prehod kanalizacijskih PVC cevi, ter vodotesna obdelava stika po vgraditvi cevi komplet z vsem potrebnim tesnilnim materialom.</t>
  </si>
  <si>
    <t>2.2.2.1.12.4.12</t>
  </si>
  <si>
    <t>- Ø 100 mm.
Opomba: Dobava in izdelava opaža odprtin v AB stenah požarnega bazena deb. 30cm za prehod kanalizacijskih PVC cevi, ter vodotesna obdelava stika po vgraditvi cevi komplet z vsem potrebnim tesnilnim materialom.</t>
  </si>
  <si>
    <t>2.2.2.1.12.5</t>
  </si>
  <si>
    <t>2.2.2.1.12.5.1</t>
  </si>
  <si>
    <t xml:space="preserve">Kompletna izdelava vodonepropustnega prehoda inštalacijskih cevi skozi AB steno bazena:
- montaža jeklene cevi ( dobavi instalater) v opaž sten deb. 30 cm, s privarjenim sidrno-tesnilnim trakom , na sredini za boljšo tesnitev, s pritrditvijo na opaž,
- dobava in montaža stiropor traku v opaž, na obeh straneh stene, na stiku jeklene cevi z opažem, trak dim. cca. 5/5 cm,
- odstranitev stiropor traku po razopaženju - pred montažo inštalacijskih cevi na jekleno prehodno cev, kompletno z obdelavo stika cevi in betonom stene bazena s hitro nabrekajočo tesnilno malto. </t>
  </si>
  <si>
    <t>2.2.2.1.12.5.2</t>
  </si>
  <si>
    <t>Dobava in vgraditev LTŽ  pokrova 80/80cm (12,5t) na vstopnem AB jašku nad požarnim bazenom komplet z vsemi pripadajočimi deli.</t>
  </si>
  <si>
    <t>2.2.2.1.12.5.3</t>
  </si>
  <si>
    <t>Dobava in izdelava horizontalne hidroizolacije na stropno ploščo požarnega bazena; 1x hladni bitumenski premaz in 1x plastomer bitumenski varilni trak z nosilcem steklenga voala z ustreznimi preklopi  (kot na primer: IZOTEKT  V4 ali ustrezno), s predhodnim čiščenjem betonske podlage komplet z izravnavo stikov s cementno malto. Varilni trak polno varjen na podlago.</t>
  </si>
  <si>
    <t>2.2.2.1.12.5.4</t>
  </si>
  <si>
    <t>Dobava in polaganje izolacije na AB ploščo požarnega bazena:  ekstrudiran polistiren deb. 5 cm in 1x poliesterski filc.</t>
  </si>
  <si>
    <t>2.2.3</t>
  </si>
  <si>
    <t>POVEZOVALNI HODNIK</t>
  </si>
  <si>
    <t>2.2.3.1</t>
  </si>
  <si>
    <t>2.2.3.1.1</t>
  </si>
  <si>
    <t>2.2.3.1.1.1</t>
  </si>
  <si>
    <t>2.2.3.1.1.2</t>
  </si>
  <si>
    <t>2.2.3.1.1.3</t>
  </si>
  <si>
    <t>2.2.3.1.1.4</t>
  </si>
  <si>
    <t>2.2.3.1.1.5</t>
  </si>
  <si>
    <t>2.2.3.1.1.6</t>
  </si>
  <si>
    <t>2.2.3.1.1.7</t>
  </si>
  <si>
    <t>2.2.3.1.1.8</t>
  </si>
  <si>
    <t>2.2.3.1.1.9</t>
  </si>
  <si>
    <t>2.2.3.1.1.10</t>
  </si>
  <si>
    <t>2.2.3.1.1.11</t>
  </si>
  <si>
    <t>Dolbljenje utorov v opečni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</si>
  <si>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2.2.3.1.1.12</t>
  </si>
  <si>
    <t>- elektroinštalacije, strojne (utor do 6 x6 cm),
Opomba: Dolbljenje utorov v opečni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</si>
  <si>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2.2.3.1.1.13</t>
  </si>
  <si>
    <t>- strojne instalacije (utor do 5x10 cm),
Opomba: Dolbljenje utorov v opečni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</si>
  <si>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2.2.3.1.1.14</t>
  </si>
  <si>
    <t>- strojne inštalacije (utor do 10x10 cm).
Opomba: Dolbljenje utorov v opečni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</si>
  <si>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2.2.3.1.1.15</t>
  </si>
  <si>
    <t>Dolbljenje utorov v AB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</si>
  <si>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2.2.3.1.1.16</t>
  </si>
  <si>
    <t>- elektroinštalacije, strojne (utor do 6 x6 cm),
Opomba: Dolbljenje utorov v AB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</si>
  <si>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2.2.3.1.1.17</t>
  </si>
  <si>
    <t>- strojne instalacije (utor do 5x10 cm),
Opomba: Dolbljenje utorov v AB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</si>
  <si>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2.2.3.1.1.18</t>
  </si>
  <si>
    <t>- strojne inštalacije (utor do 10x10 cm).
Opomba: Dolbljenje utorov v AB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</si>
  <si>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2.2.3.1.2</t>
  </si>
  <si>
    <t>2.2.3.1.2.1</t>
  </si>
  <si>
    <t>2.2.3.1.2.2</t>
  </si>
  <si>
    <t>2.2.3.1.2.3</t>
  </si>
  <si>
    <t>2.2.3.1.2.4</t>
  </si>
  <si>
    <t>2.2.3.1.2.5</t>
  </si>
  <si>
    <t>2.2.3.1.2.6</t>
  </si>
  <si>
    <t>2.2.3.1.2.7</t>
  </si>
  <si>
    <t>Gradbena zakoličba povezovalnega hodnika, izdelava profilov in prenos dimenzij objekta na profile.</t>
  </si>
  <si>
    <t>2.2.3.1.2.8</t>
  </si>
  <si>
    <t xml:space="preserve">Odriv humusa v deb. do 20 cm z direktnim nakladanjem na kamion in odvozom na gradbiščno deponijo. </t>
  </si>
  <si>
    <t>2.2.3.1.2.9</t>
  </si>
  <si>
    <t xml:space="preserve">Strojni izkop jarka za potrebe izdelave novih temeljev povezovalnega hodnika, komplet z deponiranjem v začasni deponiji za kasnejši zasip. </t>
  </si>
  <si>
    <t>2.2.3.1.2.10</t>
  </si>
  <si>
    <t xml:space="preserve">-izkop v zemljini III.-IV. ktg,
Opomba: Strojni izkop jarka za potrebe izdelave novih temeljev povezovalnega hodnika, komplet z deponiranjem v začasni deponiji za kasnejši zasip. </t>
  </si>
  <si>
    <t>2.2.3.1.2.11</t>
  </si>
  <si>
    <t xml:space="preserve">-izkop v zemljini V. ktg.
Opomba: Strojni izkop jarka za potrebe izdelave novih temeljev povezovalnega hodnika, komplet z deponiranjem v začasni deponiji za kasnejši zasip. </t>
  </si>
  <si>
    <t>2.2.3.1.2.12</t>
  </si>
  <si>
    <t xml:space="preserve">Ročni izkop jarka za potrebe izdelave novih temeljev povezovalnega hodnika, komplet z deponiranjem v začasni deponiji za kasnejši zasip. </t>
  </si>
  <si>
    <t>2.2.3.1.2.13</t>
  </si>
  <si>
    <t xml:space="preserve">-izkop v zemljini III.-IV. ktg,
Opomba: Ročni izkop jarka za potrebe izdelave novih temeljev povezovalnega hodnika, komplet z deponiranjem v začasni deponiji za kasnejši zasip. </t>
  </si>
  <si>
    <t>2.2.3.1.2.14</t>
  </si>
  <si>
    <t xml:space="preserve">-izkop v zemljini V. ktg.
Opomba: Ročni izkop jarka za potrebe izdelave novih temeljev povezovalnega hodnika, komplet z deponiranjem v začasni deponiji za kasnejši zasip. </t>
  </si>
  <si>
    <t>2.2.3.1.2.15</t>
  </si>
  <si>
    <t>2.2.3.1.2.16</t>
  </si>
  <si>
    <t>Dobava in vgrajevanje tamponskega nasipa- nasip pod tlaki, komplet  s planirajem s točnostjo do ± 1cm in utrjevanjem do potrebne zbitosti.</t>
  </si>
  <si>
    <t>2.2.3.1.2.17</t>
  </si>
  <si>
    <t>Zasip za temelji in dosip pod tlaki (pred izvedbo tamponskega nasipa) z deponiranim izkopanim materialom od izkopa z dovozom iz gradbiščne deponije, zasip v slojih s potrebnim utrjevanjem; potrebno je preprečiti posedke.</t>
  </si>
  <si>
    <t>2.2.3.1.2.18</t>
  </si>
  <si>
    <t xml:space="preserve">Nakladanje na kamion in odvoz odvečnega materiala na stalno deponijo komplet z razgrinjanjem, planiranjem, vključno s plačilom vseh komunalnih pristojbin in taks (pooblaščenim zbiralcem gradbenih odpadkov s strani Agencije RS za okolje), deponijo pridobi izvajalec. </t>
  </si>
  <si>
    <t>2.2.3.1.3</t>
  </si>
  <si>
    <t>2.2.3.1.3.1</t>
  </si>
  <si>
    <t>2.2.3.1.3.2</t>
  </si>
  <si>
    <t>2.2.3.1.3.3</t>
  </si>
  <si>
    <t>2.2.3.1.3.4</t>
  </si>
  <si>
    <t>-izvajalec mora odvažati vse odpadke, ki nastajajo pri izvedbi, odvoz v pooblaščeno deponijo.</t>
  </si>
  <si>
    <t>2.2.3.1.3.5</t>
  </si>
  <si>
    <t>Dobava in vgrajevanje podložnega betona  C12/15 v debelini 10 cm pod temelji.</t>
  </si>
  <si>
    <t>2.2.3.1.3.6</t>
  </si>
  <si>
    <t>Dobava in vgrajevanje podložnega betona C12/15 v debelini 10 cm pod tlaki, komplet z zalikanjem svežega betona (priprava za polaganje hidroizolacije):</t>
  </si>
  <si>
    <t>2.2.3.1.3.7</t>
  </si>
  <si>
    <t>Dobava in vgrajevanje betona C 25/3 XC2 (konstrukcija spada skladno s SIST EN 13670 v 2. izvedbeni razred) v nove AB temelje in temeljne nastavke prereza:</t>
  </si>
  <si>
    <t>2.2.3.1.3.8</t>
  </si>
  <si>
    <t>- 0,20- 0,30 m3/m2,
Opomba: Dobava in vgrajevanje betona C 25/3 XC2 (konstrukcija spada skladno s SIST EN 13670 v 2. izvedbeni razred) v nove AB temelje in temeljne nastavke prereza:</t>
  </si>
  <si>
    <t>2.2.3.1.3.9</t>
  </si>
  <si>
    <t>- nad 0,30 m3/m2.
Opomba: Dobava in vgrajevanje betona C 25/3 XC2 (konstrukcija spada skladno s SIST EN 13670 v 2. izvedbeni razred) v nove AB temelje in temeljne nastavke prereza:</t>
  </si>
  <si>
    <t>2.2.3.1.3.10</t>
  </si>
  <si>
    <t>Dobava in vgrajevanje betona C 25/30, XC2  (konstrukcija spada skladno s SIST EN 13670 v 2. izvedbeni razred)  v AB talno ploščo, prereza 0,12-0,20m3/m2.</t>
  </si>
  <si>
    <t>2.2.3.1.3.11</t>
  </si>
  <si>
    <t>Dobava in vgrajevanje betona C 25/30, XC2 (konstrukcija spada skladno s SIST EN 13670 v 2. izvedbeni razred) v AB zunanja stopnišča, prereza 0,12-0,20m3/m2.</t>
  </si>
  <si>
    <t>2.2.3.1.3.12</t>
  </si>
  <si>
    <t>Dobava in vgrajevanje betona C 25/30, XC1 (konstrukcija spada skladno s SIST EN 13670 v 2. izvedbeni razred)  v AB stene (slope):</t>
  </si>
  <si>
    <t>2.2.3.1.3.13</t>
  </si>
  <si>
    <t>- prereza do 0,12-0,20 m3/m2 
Opomba: Dobava in vgrajevanje betona C 25/30, XC1 (konstrukcija spada skladno s SIST EN 13670 v 2. izvedbeni razred)  v AB stene (slope):</t>
  </si>
  <si>
    <t>2.2.3.1.3.14</t>
  </si>
  <si>
    <t>Dobava in vgrajevanje betona C 25/30, XC1 (konstrukcija spada skladno s SIST EN 13670 v 2. izvedbeni razred) v AB vertikalne protipotresne vezi in stebre:</t>
  </si>
  <si>
    <t>2.2.3.1.3.15</t>
  </si>
  <si>
    <t>- prereza do 0,04 m3/m1.
Opomba: Dobava in vgrajevanje betona C 25/30, XC1 (konstrukcija spada skladno s SIST EN 13670 v 2. izvedbeni razred) v AB vertikalne protipotresne vezi in stebre:</t>
  </si>
  <si>
    <t>2.2.3.1.3.16</t>
  </si>
  <si>
    <t>Dobava in vgrajevanje betona C 25/30, XC1 (konstrukcija spada skladno s SIST EN 13670 v 2. izvedbeni razred)  v AB preklade, horizontalne vezi:</t>
  </si>
  <si>
    <t>2.2.3.1.3.17</t>
  </si>
  <si>
    <t>- prereza do 0,04 m3/m1,
Opomba: Dobava in vgrajevanje betona C 25/30, XC1 (konstrukcija spada skladno s SIST EN 13670 v 2. izvedbeni razred)  v AB preklade, horizontalne vezi:</t>
  </si>
  <si>
    <t>2.2.3.1.3.18</t>
  </si>
  <si>
    <t>- prereza 0,04 - 0,08 m3/m1.
Opomba: Dobava in vgrajevanje betona C 25/30, XC1 (konstrukcija spada skladno s SIST EN 13670 v 2. izvedbeni razred)  v AB preklade, horizontalne vezi:</t>
  </si>
  <si>
    <t>2.2.3.1.3.19</t>
  </si>
  <si>
    <t>Dobava in vgrajevanje betona C 25/30, XC1 (konstrukcija spada skladno s SIST EN 13670 v 2. izvedbeni razred) z dodatkom za ekspanzijo.</t>
  </si>
  <si>
    <t>2.2.3.1.3.20</t>
  </si>
  <si>
    <t xml:space="preserve">Sidranje temeljev novega objekta v temelje obstoječega objekta-vrtanje lukenj v obstoječe AB temelje do globine 30 cm, razprašitev lukenj ter vgradnja sider v fino cementno malto (palice upoštevane pri armaturi). </t>
  </si>
  <si>
    <t>2.2.3.1.3.21</t>
  </si>
  <si>
    <t>2.2.3.1.3.22</t>
  </si>
  <si>
    <t>2.2.3.1.3.23</t>
  </si>
  <si>
    <t>2.2.3.1.3.24</t>
  </si>
  <si>
    <t>2.2.3.1.4</t>
  </si>
  <si>
    <t>2.2.3.1.4.1</t>
  </si>
  <si>
    <t>2.2.3.1.4.2</t>
  </si>
  <si>
    <t>2.2.3.1.4.3</t>
  </si>
  <si>
    <t>2.2.3.1.4.4</t>
  </si>
  <si>
    <t>2.2.3.1.4.5</t>
  </si>
  <si>
    <t>2.2.3.1.4.6</t>
  </si>
  <si>
    <t>2.2.3.1.4.7</t>
  </si>
  <si>
    <t>2.2.3.1.4.8</t>
  </si>
  <si>
    <t>2.2.3.1.4.9</t>
  </si>
  <si>
    <t>Dobava in montaža tipskega dilatacijskega pohodnega profila v tlaku komplet z vsem pripadajočim pritrdilnim materialom; širina dilatacije 50mm.</t>
  </si>
  <si>
    <t>2.2.3.1.4.10</t>
  </si>
  <si>
    <t>2.2.3.1.4.11</t>
  </si>
  <si>
    <t>Dobava in izdelava grobega in finega ometa notranjih sten z grobo podaljšano malto 1 : 3 : 9 in fino apneno malto 1 : 3 ter predhodnim cementnim obrizgom.(omet hodnik in sanitarije).</t>
  </si>
  <si>
    <t>2.2.3.1.4.12</t>
  </si>
  <si>
    <t>2.2.3.1.4.13</t>
  </si>
  <si>
    <t>Priprava špalet za RAL montažo oken in montažo polic: izravnava z ometov ali po potrebi z dodatnimi obzidavami.</t>
  </si>
  <si>
    <t>2.2.3.1.4.14</t>
  </si>
  <si>
    <t>2.2.3.1.4.15</t>
  </si>
  <si>
    <t>2.2.3.1.4.16</t>
  </si>
  <si>
    <t>Dobava in montaža ekspandiranega polistirena debeline 2cm višine 20cm, za izdelavo dilatacijskega stika s steno obstoječega objekta.</t>
  </si>
  <si>
    <t>2.2.3.1.4.17</t>
  </si>
  <si>
    <t>2.2.3.1.4.18</t>
  </si>
  <si>
    <t>2.2.3.1.4.19</t>
  </si>
  <si>
    <t>2.2.3.1.4.20</t>
  </si>
  <si>
    <t>2.2.3.1.4.21</t>
  </si>
  <si>
    <t>Kronsko vrtanje lukenj skozi AB konstrukcije debeline30cm, luknje dimenzij:</t>
  </si>
  <si>
    <t>2.2.3.1.4.22</t>
  </si>
  <si>
    <t>- Ø 10 cm,
Opomba: Kronsko vrtanje lukenj skozi AB konstrukcije debeline30cm, luknje dimenzij:</t>
  </si>
  <si>
    <t>2.2.3.1.4.23</t>
  </si>
  <si>
    <t>- Ø 20 cm,
Opomba: Kronsko vrtanje lukenj skozi AB konstrukcije debeline30cm, luknje dimenzij:</t>
  </si>
  <si>
    <t>2.2.3.1.4.24</t>
  </si>
  <si>
    <t>2.2.3.1.4.25</t>
  </si>
  <si>
    <t>2.2.3.1.4.26</t>
  </si>
  <si>
    <t>2.2.3.1.5</t>
  </si>
  <si>
    <t>NOTRANJA KANALIZACIJA 
(kanalizacija pod tlakom)</t>
  </si>
  <si>
    <t>2.2.3.1.5.1</t>
  </si>
  <si>
    <t>2.2.3.1.5.2</t>
  </si>
  <si>
    <t>2.2.3.1.5.3</t>
  </si>
  <si>
    <t>2.2.3.1.5.4</t>
  </si>
  <si>
    <t>- globine do 1 m.
Opomba: Dobava in montaža revizijskega jaška iz betonskih cevi fi 40 cm, kompletno z zabetoniranjem dna, napravo mulde, prebijanjem sten, okvirjem in RF protismradnim pokrovom 40 x 40 cm (pokrov pripraviti za finalni tlak, upoštevati zalivanje z betonom) ter vsi priključki:</t>
  </si>
  <si>
    <t>2.2.3.1.5.5</t>
  </si>
  <si>
    <t>2.2.3.1.5.6</t>
  </si>
  <si>
    <t>2.2.3.1.5.7</t>
  </si>
  <si>
    <t>2.2.3.1.6</t>
  </si>
  <si>
    <t>2.2.3.1.6.1</t>
  </si>
  <si>
    <t>2.2.3.1.6.2</t>
  </si>
  <si>
    <t>2.2.3.1.6.3</t>
  </si>
  <si>
    <t>2.2.3.1.6.4</t>
  </si>
  <si>
    <t>2.2.3.1.6.5</t>
  </si>
  <si>
    <t>Dobava in izdelava dvostranskega opaža pasovnih temeljev in temeljnih nastavkov.</t>
  </si>
  <si>
    <t>2.2.3.1.6.6</t>
  </si>
  <si>
    <t>2.2.3.1.6.7</t>
  </si>
  <si>
    <t>2.2.3.1.6.8</t>
  </si>
  <si>
    <t>2.2.3.1.6.9</t>
  </si>
  <si>
    <t>2.2.3.1.6.10</t>
  </si>
  <si>
    <t>Dobava in izdelava opaža enoramnih zunanjih AB stopnic.</t>
  </si>
  <si>
    <t>2.2.3.1.6.11</t>
  </si>
  <si>
    <t>Dobava in izdelava opaža odprtin za okna in vrata v AB steni, velikosti odprtin:</t>
  </si>
  <si>
    <t>2.2.3.1.6.12</t>
  </si>
  <si>
    <t>- do 2,0 m2,
Opomba: Dobava in izdelava opaža odprtin za okna in vrata v AB steni, velikosti odprtin:</t>
  </si>
  <si>
    <t>2.2.3.1.6.13</t>
  </si>
  <si>
    <t>- od 2,0 do 4,0 m2,
Opomba: Dobava in izdelava opaža odprtin za okna in vrata v AB steni, velikosti odprtin:</t>
  </si>
  <si>
    <t>2.2.3.1.6.14</t>
  </si>
  <si>
    <t>- nad 4,0 m2.
Opomba: Dobava in izdelava opaža odprtin za okna in vrata v AB steni, velikosti odprtin:</t>
  </si>
  <si>
    <t>2.2.3.1.6.15</t>
  </si>
  <si>
    <t>Opaž preboja pasovnih temeljev, sten- preboji velikosti:</t>
  </si>
  <si>
    <t>2.2.3.1.6.16</t>
  </si>
  <si>
    <t>- preseka 15/15 cm L= 0,80 m1
Opomba: Opaž preboja pasovnih temeljev, sten- preboji velikosti:</t>
  </si>
  <si>
    <t>2.2.3.1.6.17</t>
  </si>
  <si>
    <t xml:space="preserve"> opaž do 0,5m2,
Opomba: Opaž preboja pasovnih temeljev, sten- preboji velikosti:</t>
  </si>
  <si>
    <t>2.2.3.1.6.18</t>
  </si>
  <si>
    <t xml:space="preserve"> opaž do 3,0m2.
Opomba: Opaž preboja pasovnih temeljev, sten- preboji velikosti:</t>
  </si>
  <si>
    <t>2.2.3.1.6.19</t>
  </si>
  <si>
    <t>Dobava in postavitev cevnega fasadnega odra komplet z amortizacijo za čas gradnje, potrebne prestavitve (gradbena dela, izdelave fasade), komplet z zaščito z juto; višine do 5 m.</t>
  </si>
  <si>
    <t>2.2.3.2</t>
  </si>
  <si>
    <t>2.2.3.2.1</t>
  </si>
  <si>
    <t>STREHA</t>
  </si>
  <si>
    <t>2.2.3.2.1.1</t>
  </si>
  <si>
    <t>2.2.3.2.1.2</t>
  </si>
  <si>
    <t>2.2.3.2.1.3</t>
  </si>
  <si>
    <t>2.2.3.2.1.4</t>
  </si>
  <si>
    <t>-izvajalec mora odvažati vse odpadke, ki nastajajo pri izvedbi, odvoz v pooblaščeno deponijo,</t>
  </si>
  <si>
    <t>2.2.3.2.1.5</t>
  </si>
  <si>
    <t xml:space="preserve">Dobava in montaža visokoprofilirane nosilne trapezne 59/210, d=0,88mm (g=0,102kN/m2) za sestav ravne strehe, montaža na jekleno konstrukcijo, komplet z vsem pritrdilnim materialom (montaža na jekleno konstrukcijo). </t>
  </si>
  <si>
    <t>2.2.3.2.1.6</t>
  </si>
  <si>
    <t>Dobava in polaganje horizontalne izolacije
ravne strehe, v sestavi:
- parna zapora (kot na primer: Sarnavap 5000E SA
  ali enakovredno), s predhodno aplikacijo primerja
  (kot na primer: Sika 600 ali enakovredno), 
  homogeni priključki na  površine prebojev oz. na
  zunanjo atiko,
- toplotna izolacija; kamena volna  kamena volna v
  deb. 25cm, gostote 150 kg/m3  (kot na primer:
  tervol DDP ali enakovredno),
- strešna folija 18mm: visokopolimerni tesnilni trak,
  dvojno stabiliziran, mehansko pritrjen v podlago 
  (sistem pritrjevanja po EuroCode 1), zvezno robno
  fiksiranje tesnilne folije z robnimi profili (kot na 
  primer: folija FPO Sarnafil TS 77-18 in robni profil 
  Sarnabar ali enakovredno), pritrjevanje in varjenje 
  po navodilih proizvajalca.</t>
  </si>
  <si>
    <t>2.2.3.2.1.7</t>
  </si>
  <si>
    <t>Dobava, izdelava in montaža zaključne obloge  na AB strešni atiki v sestavi:
zaključna pločevina iz Alu barvane pločevine , RAL 7015, deb. 1,2mm, r.š. 74 cm (z obojestranskim odkapom), komplet z izdelavo podloge, izolacija kamena volna deb. 10cm in zaključkom hidroizolacije iz strešne folije z vsem pritrdilnim materialom.</t>
  </si>
  <si>
    <t>2.2.3.2.1.8</t>
  </si>
  <si>
    <t>Dilatacijski stik streha-obstoječa fasada: odkapna pločevina na obstoječi fasadi, komplet z obdelavo stika s streho z strešno folijo in vsem pripadajočim materialom (drsni dilatacijski stik).</t>
  </si>
  <si>
    <t>2.2.3.2.1.9</t>
  </si>
  <si>
    <t xml:space="preserve">Dobava in montaža ogrevanega varnostnega preliva v atiki strehe, komplet z vsem pritrdilnim in tesnilnim materialom: 
-izdelava preboja skozi AB zid komplet z 
 izolacijsko oblogo,
-dobava in montaža RF cevi Ø10cm, dolžine 
do 70cm.
</t>
  </si>
  <si>
    <t>2.2.3.2.1.10</t>
  </si>
  <si>
    <t>Izdelava, dobava in montaža vtočnikov Ø80mm, komplet z izdelavo prebojev v strehi, obdelavo (tesnitev m stikov z UV obstojnim tesnilom ter objemko, lepljenje ter zvarjenje s spodnjo folijo) po montaži vtočnika in vsem pripadajočim materialom.</t>
  </si>
  <si>
    <t>2.2.3.2.1.11</t>
  </si>
  <si>
    <t xml:space="preserve">Dobava in montaža odtokov strehe povezovalnega hodnika iz titan cink patinirane pločevine (kot na primer: RHEINZINK modrosiv ali enakovredno) Ø 80mm komplet z vsemi držali, objemkami, sidri, koleni. Odtoki med jekleno konstrukcijo strehe in spuščenim stropom. </t>
  </si>
  <si>
    <t>2.2.3.2.1.12</t>
  </si>
  <si>
    <t xml:space="preserve">Izdelava priključkov odtočnih cevi na vertikalne odtoke strehe, komplet z vsemi fazonskimi kosi, pritrdilnim in tesnilnim materoalom. </t>
  </si>
  <si>
    <t>2.2.3.2.2</t>
  </si>
  <si>
    <t>2.2.3.2.2.1</t>
  </si>
  <si>
    <t>2.2.3.2.2.2</t>
  </si>
  <si>
    <t>2.2.3.2.2.3</t>
  </si>
  <si>
    <t>- v cenah vse zaščite stavbnega pohištva in ostalih konstrukcij in odstranitve zaščit po končanih delih,</t>
  </si>
  <si>
    <t>2.2.3.2.2.4</t>
  </si>
  <si>
    <t>2.2.3.2.2.5</t>
  </si>
  <si>
    <t>2.2.3.2.2.6</t>
  </si>
  <si>
    <t>2.2.3.2.2.7</t>
  </si>
  <si>
    <t>Izdelava fasade, v sestavi:
'- kamena volna deb.20 cm  (kot na primer: plošče tervol FKD-S Thermal ali enakovredno), lepljene na ometano površino z lepilno malto in sidrano v opečno ali AB podlago (cca. 6kos/m2),
- izravnalni sloj: prvi sloj lepilne malte, plastificirana steklena mrežica, drugi izravnalni sloj lepilne malte
- zaključni silikatno silikonski zaribani omet frakc. deb.3- 4 mm, v rumeni barvi NCS S0560.
V ceni je zajeta tudi dobava in montaža vogalnikov za ojačitev robov in podstavkov, vseh tipskih zaključnih profilov ter ves potreben sidrni in pritrdilni material.</t>
  </si>
  <si>
    <t>2.2.3.2.2.8</t>
  </si>
  <si>
    <t>Izdelava podstavka fasade na objekt v sestavi:
- izolacija XPS deb. 20 cm komplet s lepljenjem in sidranjem v AB zid,
- izravnalni sloj: lepilo + mrežica, deb. 0,5 cm,
- zaključni kulirplast, deb. 0,3 cm v barvi RAL 480. 
V ceni je zajeta montaža vogalnikov za ojačitev robov, vseh zaključnih profilov ter ves potreben siderni in pritrdilni material.</t>
  </si>
  <si>
    <t>2.2.3.2.2.9</t>
  </si>
  <si>
    <t>Izdelava zaključnega sloja fasade na AB zid  v sestavi:
- izravnalni sloj: lepilo + mrežica, deb. 0,5 cm,
- zaključni silikatno silikonski zaribani omet, v rumeni barvi NCS S0560.</t>
  </si>
  <si>
    <t>2.2.3.2.3</t>
  </si>
  <si>
    <t>2.2.3.2.3.1</t>
  </si>
  <si>
    <t>2.2.3.2.3.2</t>
  </si>
  <si>
    <t>- v cenah upoštevati vse transporte,  prenose in dvige,</t>
  </si>
  <si>
    <t>2.2.3.2.3.3</t>
  </si>
  <si>
    <t>2.2.3.2.3.4</t>
  </si>
  <si>
    <t>2.2.3.2.3.5</t>
  </si>
  <si>
    <t>2.2.3.2.3.6</t>
  </si>
  <si>
    <t xml:space="preserve">Dobava in montaža prezračevane fasade vlaknocementnih plošč z vmesnimi fugami iz Alu barvane pločevine; fasada v sestavi: 
-podkonstrukcija Alu profili (vertikalni vidni deli Alu podkonstrukcije v barvi RAL 1003),
-toplotna izolacija- kamena volna deb.20cm s črnim steklenim voalom,
-zračni sloj 6cm,
-vlaknocementne plošče deb. 8mm (kot na primer:SWISSPEARL Carat Agate 7219 ali enakovredno), plošče rezane na različne dimenzije (po shemi fasade) z izvrtinami za pritrjevanje,
 -med posameznimi vlaknocementnimi ploščami so horizontalne vidne fuge širine do 4cm iz alu barvane pločevine (siva barva) r.š.15cm, deb. 1,2mm, komplet z vsem pritrdilnim materialom.
Vlaknocementne plošče se pritrjujejo na Alu podkonstrukcijo z nerjavnimi slepimi kovicami (v barvi plošč) z vsem pripadajočim materialom. V ceni zajeti tudi izvedbo odprtin za vstop (spodnji del) in izstop zraka (zgornji del fasade) . </t>
  </si>
  <si>
    <t>2.2.3.2.3.7</t>
  </si>
  <si>
    <t xml:space="preserve">Izdelava, dobava in montaža vertikalnih fiksnih senčil: Alu profili 20/5cm, komplet s podkonstrukcijo vse v barvi RAL 1003, montaža na podkonstrukcijo obešene fasade, odmik od obešene fasade 6cm. </t>
  </si>
  <si>
    <t>2.2.3.2.3.8</t>
  </si>
  <si>
    <t>Dobava in montaža obrobe (špalete) okrog zasteklitev, iz Alu barvane pločevine deb. 1,2mm r.š. do 30cm, komplet s podkonstrukcijo, vsem pritrdilnim in tesnilnim materialom.  Barva RAL 7015.</t>
  </si>
  <si>
    <t>2.2.3.2.4</t>
  </si>
  <si>
    <t>2.2.3.2.4.1</t>
  </si>
  <si>
    <t>2.2.3.2.4.2</t>
  </si>
  <si>
    <t>2.2.3.2.4.3</t>
  </si>
  <si>
    <t>2.2.3.2.4.4</t>
  </si>
  <si>
    <t>2.2.3.2.4.5</t>
  </si>
  <si>
    <t>Izdelava plavajočih estrihov, dobava, vgradnja, ravnanje ter strojna zagladitev; estrih v sestavi (T9a): 
-ekstrudiran polistiren deb.18 cm, (kot na primer styrodur ali enakovredno), tlačna napetost 200kPa pri 10% deformaciji,
-plošče iz ekspandiranega polistirena s profilom za polaganje talnega gretja (kot naprimer stirotermal hard deb.3,3+2,5cm ali enakovredno),
-betonski estrih deb. 10,0 cm, armiran z mrežo Q283 s preklopi 10cm. (hodnik)</t>
  </si>
  <si>
    <t>2.2.3.2.4.6</t>
  </si>
  <si>
    <t>Izdelava plavajočih estrihov, dobava, vgradnja, ravnanje ter strojna zagladitev; estrih v sestavi (T9a): 
-ekstrudiran polistiren deb.18 cm, (kot na primer styrodur ali enakovredno), tlačna napetost 200kPa pri 10% deformaciji,
-plošče iz ekspandiranega polistirena s profilom za polaganje talnega gretja (kot naprimer stirotermal hard deb.3,3+2,5cm ali enakovredno),
-betonski estrih deb. 10,0 cm, armiran z mrežo Q283 s preklopi 10cm. (sanitarije)</t>
  </si>
  <si>
    <t>2.2.3.2.5</t>
  </si>
  <si>
    <t>2.2.3.2.5.1</t>
  </si>
  <si>
    <t>2.2.3.2.5.2</t>
  </si>
  <si>
    <t>- izdelki so izdelani po shemah iz projekta, po detajlih in po dogovoru s projektantom, po delavniških načrtih, vse delavniške načrte izdela izvajalec, ki jih pred izvedbo potrdi projektant</t>
  </si>
  <si>
    <t>2.2.3.2.5.3</t>
  </si>
  <si>
    <t>2.2.3.2.5.4</t>
  </si>
  <si>
    <t>2.2.3.2.5.5</t>
  </si>
  <si>
    <t>2.2.3.2.5.6</t>
  </si>
  <si>
    <t>2.2.3.2.5.7</t>
  </si>
  <si>
    <t>2.2.3.2.5.8</t>
  </si>
  <si>
    <t>2.2.3.2.5.9</t>
  </si>
  <si>
    <t>Izdelava, dobava in montaža jeklene konstrukcije povezovalnega hodnika, komplet z vsemi ojačitvami.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HEA 120, NPU 120, IPE 120,180, komplet z vsemi potrebnimi sidri (HIT-Z M12x105, HY-200) in sidranjem.</t>
  </si>
  <si>
    <t>2.2.3.2.5.10</t>
  </si>
  <si>
    <t>2.2.3.2.5.11</t>
  </si>
  <si>
    <t>Izdelava, dobava in montaža zunanje kovinske ograje na stopnišču (vhod v osi 8), višine 145 cm (120cm nad finalnim tlakom), sestavljene iz:
- stojke iz jeklenih pohištvenih cevi 50/50/4mm na razmikih 125-136cm, ki so preko sidrnih vijakov in distančnikov sidrane v AB ploščo ali ramo (bočno),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
RF ročaji bočno na ograji upoštevani v sklopu RF ključavničarskih del.</t>
  </si>
  <si>
    <t>2.2.3.2.5.12</t>
  </si>
  <si>
    <t>Izdelava, dobava in montaža zunanje kovinske ograje na stopnišču (vhod v osi 5), višine 145 cm (120cm nad finalnim tlakom), sestavljene iz:
- stojke iz jeklenih pohištvenih cevi 50/50/4mm na razmikih 125-136cm, ki so preko sidrnih vijakov in distančnikov sidrane v AB ploščo ali ramo (bočno),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
RF ročaji bočno na ograji upoštevani v sklopu RF ključavničarskih del.</t>
  </si>
  <si>
    <t>2.2.3.2.5.13</t>
  </si>
  <si>
    <t xml:space="preserve">Dobava in montaža kovinskega pokrova jaška zaklonišča, dim. pokrova cca. 150 x 150 cm, dimenzije preveriti na objektu. Zaklepanje pokrova z žabico, kompletno z vsem pritrdilnim materialom. </t>
  </si>
  <si>
    <t>2.2.3.2.6</t>
  </si>
  <si>
    <t xml:space="preserve">RF KLJUČAVNIČARSKA DELA </t>
  </si>
  <si>
    <t>2.2.3.2.6.1</t>
  </si>
  <si>
    <t>2.2.3.2.6.2</t>
  </si>
  <si>
    <t>2.2.3.2.6.3</t>
  </si>
  <si>
    <t>2.2.3.2.6.4</t>
  </si>
  <si>
    <t>2.2.3.2.6.5</t>
  </si>
  <si>
    <t>2.2.3.2.6.6</t>
  </si>
  <si>
    <t xml:space="preserve">Izdelava, dobava in montaža RF ročajev bočno na kovinsko ograjo (zunanje stopnišče os 8):
</t>
  </si>
  <si>
    <t>2.2.3.2.6.7</t>
  </si>
  <si>
    <t xml:space="preserve">- spodnji ročaj iz RF pravokotne cevi 60/40mm preko nosilcev 40/20mm varjen na stojke kovinske ograje (ograja zajeta pri ključavničarkih delih). 
Opomba: Izdelava, dobava in montaža RF ročajev bočno na kovinsko ograjo (zunanje stopnišče os 8):
</t>
  </si>
  <si>
    <t>2.2.3.2.6.8</t>
  </si>
  <si>
    <t xml:space="preserve">-zgornji ročaj iz RF pravokotne cevi 60/40mm preko nosilcev 40/20mm varjen na stojke kovinske ograje (ograja zajeta pri ključavničarkih delih). 
Opomba: Izdelava, dobava in montaža RF ročajev bočno na kovinsko ograjo (zunanje stopnišče os 8):
</t>
  </si>
  <si>
    <t>2.2.3.2.6.9</t>
  </si>
  <si>
    <t xml:space="preserve">Izdelava, dobava in montaža RF ročajev bočno na kovinsko ograjo (zunanje stopnišče os 5):
</t>
  </si>
  <si>
    <t>2.2.3.2.6.10</t>
  </si>
  <si>
    <t xml:space="preserve">- spodnji ročaj iz RF pravokotne cevi 60/40mm preko nosilcev 40/20mm varjen na stojke kovinske ograje (ograja zajeta pri ključavničarkih delih). 
Opomba: Izdelava, dobava in montaža RF ročajev bočno na kovinsko ograjo (zunanje stopnišče os 5):
</t>
  </si>
  <si>
    <t>2.2.3.2.6.11</t>
  </si>
  <si>
    <t xml:space="preserve">-zgornji ročaj iz RF pravokotne cevi 60/40mm preko nosilcev 40/20mm varjen na stojke kovinske ograje (ograja zajeta pri ključavničarkih delih). 
Opomba: Izdelava, dobava in montaža RF ročajev bočno na kovinsko ograjo (zunanje stopnišče os 5):
</t>
  </si>
  <si>
    <t>2.2.3.2.6.12</t>
  </si>
  <si>
    <t>2.2.3.2.6.13</t>
  </si>
  <si>
    <t>2.2.3.2.6.14</t>
  </si>
  <si>
    <t>90 x 90 cm,
Opomba: Izdelava, dobava in montaža predpražnika, kompletno z RF okvirjem (kot na primer Emco ali enakovredno). Predpražnik dimenzij:</t>
  </si>
  <si>
    <t>2.2.3.2.6.15</t>
  </si>
  <si>
    <t>140 x 90 cm.
Opomba: Izdelava, dobava in montaža predpražnika, kompletno z RF okvirjem (kot na primer Emco ali enakovredno). Predpražnik dimenzij:</t>
  </si>
  <si>
    <t>2.2.3.2.7</t>
  </si>
  <si>
    <t>2.2.3.2.7.1</t>
  </si>
  <si>
    <t>2.2.3.2.7.2</t>
  </si>
  <si>
    <t>2.2.3.2.7.3</t>
  </si>
  <si>
    <t>2.2.3.2.7.4</t>
  </si>
  <si>
    <t>2.2.3.2.7.5</t>
  </si>
  <si>
    <t>2.2.3.2.7.6</t>
  </si>
  <si>
    <t>2.2.3.2.7.7</t>
  </si>
  <si>
    <t>2.2.3.2.7.8</t>
  </si>
  <si>
    <t>Dobava in montaža predelnih sten npr.: sistem KNAUF W 112 deb. 15,0 cm ali enakovredno, z enojno kov. podkonstrukcijo in obojestransko dvoslojno oblogo iz mavčnokartonskih plošč (GKB) deb. 2x12,5 mm, z vmesnim izolacijskim slojem iz min. volne. Vsi stiki so dvakrat bandažirani v kvaliteti K2. Stene se montirajo na AB ploščo. Višine sten do 4,0m (upoštevati enakovredno kovinsko podkonstrukcijo!).</t>
  </si>
  <si>
    <t>2.2.3.2.7.9</t>
  </si>
  <si>
    <t>2.2.3.2.7.10</t>
  </si>
  <si>
    <t>2.2.3.2.7.11</t>
  </si>
  <si>
    <t>2.2.3.2.7.12</t>
  </si>
  <si>
    <t>2.2.3.2.7.13</t>
  </si>
  <si>
    <t xml:space="preserve">-umivalnik.
Opomba: Dodatek za ojačitve v suhomontažni steni-oblogi za vgradnjo: </t>
  </si>
  <si>
    <t>2.2.3.2.7.14</t>
  </si>
  <si>
    <t>2.2.3.2.7.15</t>
  </si>
  <si>
    <t>Dobava in montaža spuščenega stropa iz mavčnokartonskih plošč deb. 12,5 mm, kompletno s podkonstrukcijo z vešali, vogalniki. Strop spuščen do 25cm. V ceni zajeti tudi obdelavo kaskad. Obračun po trazviti površini. Vsi stiki dvakrat bandažirani v kvaliteti K2.</t>
  </si>
  <si>
    <t>2.2.3.2.7.16</t>
  </si>
  <si>
    <t>2.2.3.2.7.17</t>
  </si>
  <si>
    <t>Dobava in montaža revizijske lopute dim.60x60 cm v spuščenem stropu iz mavčnokartonskih plošč, v enaki sestavi kot strop (dostop do instalacij).</t>
  </si>
  <si>
    <t>2.2.3.2.7.18</t>
  </si>
  <si>
    <t xml:space="preserve">Dobava in montaža revizijske lopute dim.40x40 cm v spuščenem stropu iz mavčnokartonskih plošč, v enaki sestavi kot strop (dostop do instalacij). </t>
  </si>
  <si>
    <t>2.2.3.2.8</t>
  </si>
  <si>
    <t>2.2.3.2.8.1</t>
  </si>
  <si>
    <t>2.2.3.2.8.2</t>
  </si>
  <si>
    <t>2.2.3.2.8.3</t>
  </si>
  <si>
    <t>2.2.3.2.8.4</t>
  </si>
  <si>
    <t>2.2.3.2.8.5</t>
  </si>
  <si>
    <t>2.2.3.2.8.6</t>
  </si>
  <si>
    <t>2.2.3.2.8.7</t>
  </si>
  <si>
    <t>2.2.3.2.8.8</t>
  </si>
  <si>
    <t>2.2.3.2.8.9</t>
  </si>
  <si>
    <t>Dobava in polaganje obloge tlaka s talno granitogres keramiko dim. 30/30cm-polaganje v diagonalo (v mokrih prostorih) z vsemi pomožnimi deli in prenosi. (keramika kot na primer: TAURUS PORFYR: STROMBOLI A12/S siva mat ali enakovredno). Lepljenje keramike s fleksibilnim debeloslojnim lepilom. Protizdrsnost R10.</t>
  </si>
  <si>
    <t>2.2.3.2.8.10</t>
  </si>
  <si>
    <t>2.2.3.2.8.11</t>
  </si>
  <si>
    <t>Dobava in polaganje obloge sten s keramičnimi ploščicami dim. 20/20cm z vsemi pomožnimi deli in prenosi.  (keramika kot na primer: RAGNO unitech  BIANCO, LUX ali enakovredno).
Ploščice položene do višine 120cm. 
Upoštevati tudi predhodno izvedbo hidroizolacije sten do višine 1m.</t>
  </si>
  <si>
    <t>2.2.3.2.8.12</t>
  </si>
  <si>
    <t>2.2.3.2.8.13</t>
  </si>
  <si>
    <t>2.2.3.2.8.14</t>
  </si>
  <si>
    <t>2.2.3.2.8.15</t>
  </si>
  <si>
    <t>2.2.3.2.8.16</t>
  </si>
  <si>
    <t>-dim. 60/80 cm.
Opomba: Dobava in vgraditev ogledal v sanitarijah-lepljeno na steno brez vmesne keramike, ogledala iz varnostnega stekla, robovi zaobljeni, točne mere vzeti na licu mesta. Ogledala dim.:</t>
  </si>
  <si>
    <t>2.2.3.2.9</t>
  </si>
  <si>
    <t>2.2.3.2.9.1</t>
  </si>
  <si>
    <t>2.2.3.2.9.2</t>
  </si>
  <si>
    <t>2.2.3.2.9.3</t>
  </si>
  <si>
    <t>2.2.3.2.9.4</t>
  </si>
  <si>
    <t>2.2.3.2.9.5</t>
  </si>
  <si>
    <t>2.2.3.2.9.6</t>
  </si>
  <si>
    <t>2.2.3.2.9.7</t>
  </si>
  <si>
    <t>2.2.3.2.9.8</t>
  </si>
  <si>
    <t>2.2.3.2.9.9</t>
  </si>
  <si>
    <t>2.2.3.2.9.10</t>
  </si>
  <si>
    <t>2.2.3.2.9.11</t>
  </si>
  <si>
    <t>2.2.3.2.9.12</t>
  </si>
  <si>
    <t>Izdelava in montaža zunanjih polic iz poliranih plošč širine 25cm cm. Polica je iz marmorja (kot na primer LESNO BRDO SIVI ali enakovredno) v debelini 3 cm s čelnim (pod polico v celotni dolžini) in stranskim (na polici po celotni širini za preprečitev medežev na fasadi) odkapnim robom, vidni robovi so minimalno posneti.</t>
  </si>
  <si>
    <t>2.2.3.2.9.13</t>
  </si>
  <si>
    <t>Zunanje stopnišče (os 8):</t>
  </si>
  <si>
    <t>2.2.3.2.9.14</t>
  </si>
  <si>
    <t>Dobava in polaganje žganih granitnih plošč iz kamna (kot na primer BIANCO KRISTAL ali enakovredno) v deb. 3 cm (fuge velikosti 3mm), kot obloga tlaka, s polaganjem v pusti beton, z vsemi pomožnimi deli in prenosi. 
Vsi robovi so minimalno ročno posneti (podesti).  Protizdrsnost R10.</t>
  </si>
  <si>
    <t>2.2.3.2.9.15</t>
  </si>
  <si>
    <t>2.2.3.2.9.16</t>
  </si>
  <si>
    <t>2.2.3.2.9.17</t>
  </si>
  <si>
    <t>- čela stopnic, viš. 14 cm, deb. 3 cm, obdelane tudi stranske glave,
Opomba: Dobava in polaganje žganih granitnih plošč na stik iz kamna (kot na primer BIANCO KRISTAL ali enakovredno), kot obloga stopnic, s polaganjem na pust beton z vsemi pomožnimi deli in prenosi. Protizdrsnost R10. Vidni robovi so minimalno posneti:</t>
  </si>
  <si>
    <t>2.2.3.2.9.18</t>
  </si>
  <si>
    <t>2.2.3.2.9.19</t>
  </si>
  <si>
    <t>- dim.90/90 cm. 
Opomba: Dodatek za vgradnjo okvirja (dobava pri ključ.delih) EMCO predpražnika:</t>
  </si>
  <si>
    <t>2.2.3.2.9.20</t>
  </si>
  <si>
    <t>Zunanje stopnišče (os 5):</t>
  </si>
  <si>
    <t>2.2.3.2.9.21</t>
  </si>
  <si>
    <t xml:space="preserve">Dobava in polaganje žganih granitnih plošč iz kamna (kot na primer BIANCO KRISTAL ali enakovredno) v deb. 3 cm (fuge velikosti 3mm), kot obloga tlaka, s polaganjem v pusti beton, z vsemi pomožnimi deli in prenosi. 
Vsi robovi so minimalno ročno posneti.(podest).  Protizdrsnost R10. </t>
  </si>
  <si>
    <t>2.2.3.2.9.22</t>
  </si>
  <si>
    <t>2.2.3.2.9.23</t>
  </si>
  <si>
    <t>- nastopne ploskve, globine  34 cm, širina rame 
294 cm, deb. plošč 3 cm,
Opomba: Dobava in polaganje žganih granitnih plošč na stik iz kamna (kot na primer BIANCO KRISTAL ali enakovredno), kot obloga stopnic, s polaganjem na pust beton z vsemi pomožnimi deli in prenosi. Protizdrsnost R10. Vidni robovi so minimalno posneti:</t>
  </si>
  <si>
    <t>2.2.3.2.9.24</t>
  </si>
  <si>
    <t>2.2.3.2.9.25</t>
  </si>
  <si>
    <t>2.2.3.2.9.26</t>
  </si>
  <si>
    <t>- dim.140/90 cm.
Opomba: Dodatek za vgradnjo okvirja (dobava pri ključ.delih) EMCO predpražnika:</t>
  </si>
  <si>
    <t>2.2.3.2.10</t>
  </si>
  <si>
    <t>2.2.3.2.10.1</t>
  </si>
  <si>
    <t>2.2.3.2.10.2</t>
  </si>
  <si>
    <t>2.2.3.2.10.3</t>
  </si>
  <si>
    <t>2.2.3.2.10.4</t>
  </si>
  <si>
    <t>2.2.3.2.10.5</t>
  </si>
  <si>
    <t>Doplačilo za izdelavo drsnega dilatacijskega stika s steno obstoječega objekta in novim tlakom; pokrivni profil pritrjen na steno.</t>
  </si>
  <si>
    <t>2.2.3.2.11</t>
  </si>
  <si>
    <t>2.2.3.2.11.1</t>
  </si>
  <si>
    <t>2.2.3.2.11.2</t>
  </si>
  <si>
    <t>2.2.3.2.11.3</t>
  </si>
  <si>
    <t>2.2.3.2.11.4</t>
  </si>
  <si>
    <t>2.2.3.2.11.5</t>
  </si>
  <si>
    <t>2.2.3.2.11.6</t>
  </si>
  <si>
    <t>2.2.3.2.11.7</t>
  </si>
  <si>
    <t>- izvajalec mora upoštevati Soft izvedbo vratnega krila.</t>
  </si>
  <si>
    <t>2.2.3.2.11.8</t>
  </si>
  <si>
    <t>2.2.3.2.11.9</t>
  </si>
  <si>
    <t xml:space="preserve">Dobava in montaža notranjih lesenih vrat komplet s kovinskimi suhomontažnimi podboji, barva bela RAL 9003. Krilo leseno-ultrapas bele barve, opremljeno z vsem okovjem,cilindrično ključavnico, RF kljuko (kot na primer tip Marseille ali enakovredno), ščiti, RF zaustavljalec vrat z gumo. Vrata so prehodnih dimenzij: </t>
  </si>
  <si>
    <t>2.2.3.2.11.10</t>
  </si>
  <si>
    <t xml:space="preserve">V3a- dim. 90 x 210 cm, širina podboja 20 cm,
Opomba: Dobava in montaža notranjih lesenih vrat komplet s kovinskimi suhomontažnimi podboji, barva bela RAL 9003. Krilo leseno-ultrapas bele barve, opremljeno z vsem okovjem,cilindrično ključavnico, RF kljuko (kot na primer tip Marseille ali enakovredno), ščiti, RF zaustavljalec vrat z gumo. Vrata so prehodnih dimenzij: </t>
  </si>
  <si>
    <t>2.2.3.2.11.11</t>
  </si>
  <si>
    <t xml:space="preserve">-doplačilo za vgraditev rešetke 425x125mm.
Opomba: Dobava in montaža notranjih lesenih vrat komplet s kovinskimi suhomontažnimi podboji, barva bela RAL 9003. Krilo leseno-ultrapas bele barve, opremljeno z vsem okovjem,cilindrično ključavnico, RF kljuko (kot na primer tip Marseille ali enakovredno), ščiti, RF zaustavljalec vrat z gumo. Vrata so prehodnih dimenzij: </t>
  </si>
  <si>
    <t>2.2.3.2.11.12</t>
  </si>
  <si>
    <t>2.2.3.2.11.13</t>
  </si>
  <si>
    <t>Izdelava, dobava in montaža notranjih okenskih polic iz iverala oplaščene z ultrapasom, deb. 4 cm, s postforming zaključkom (uskladiti z notranjo opremo). V ceni upoštevati tudi nosilne konzole (police imajo previs širine 19cm iz linije zidu). Polica širine 40cm, barva RAL 1003</t>
  </si>
  <si>
    <t>2.2.3.2.11.14</t>
  </si>
  <si>
    <t>Izdelava, dobava in montaža polnil ("škatel") - zapora parapetov pod policami: plošče iz iverala oplaščene z ultrapasom, deb. 4 cm, barva RAL 1003 (uskladiti z notranjo opremo). Polnila dimenzij cca. (18+220+18)x41cm, komplet s podkonstrukcijo. (po detajlu)</t>
  </si>
  <si>
    <t>2.2.3.2.12</t>
  </si>
  <si>
    <t>2.2.3.2.12.1</t>
  </si>
  <si>
    <t>2.2.3.2.12.2</t>
  </si>
  <si>
    <t>2.2.3.2.12.3</t>
  </si>
  <si>
    <t>2.2.3.2.12.4</t>
  </si>
  <si>
    <t>2.2.3.2.12.5</t>
  </si>
  <si>
    <t>2.2.3.2.12.6</t>
  </si>
  <si>
    <t>2.2.3.2.12.7</t>
  </si>
  <si>
    <t>2.2.3.2.12.8</t>
  </si>
  <si>
    <t>2.2.3.2.12.9</t>
  </si>
  <si>
    <t>2.2.3.2.12.10</t>
  </si>
  <si>
    <t>2.2.3.2.12.11</t>
  </si>
  <si>
    <t>2.2.3.2.12.12</t>
  </si>
  <si>
    <t>2.2.3.2.12.13</t>
  </si>
  <si>
    <t>2.2.3.2.12.14</t>
  </si>
  <si>
    <t>ZZ2 - 207 x 241 cm, dve polji: eno polje (90 x 240cm) se odpira po vertikalni osi opremljeno z RF kljuko obojestransko, ključavnico in samozapiralom, drugo polje je fiksno. Profil na pragu vgrajen brez višinske razlike. Spodnji leseni profil širši. Ob strani dodatni slepi profil. Folija po načrtu notranje opreme.
Opomba: Zasteklitev dimenzij:</t>
  </si>
  <si>
    <t>2.2.3.2.12.15</t>
  </si>
  <si>
    <t>ZZ5 - 110 x 231 cm, eno polje: vrata z varnostno lepljeno zasteklitvijo znotraj in zunaj, opremljena z RF kljuko obojestransko in cilindrično ključavnico in samozapiralom. Spodnji profil širši. Folija po načrtu notranje opreme.
Opomba: Zasteklitev dimenzij:</t>
  </si>
  <si>
    <t>2.2.3.2.12.16</t>
  </si>
  <si>
    <t>ZZ6 - 204 x 241 cm, dve polji: eno polje so vrata (90 x 240cm) opremljeno z RF kljuko obojestransko, cilindrično ključavnico in samozapiralom, drugo polje je fiksno. Profil na pragu vgrajen brez višinske razlike.Spodnji profil širši.Foilja po načrtu notranje opreme.
Opomba: Zasteklitev dimenzij:</t>
  </si>
  <si>
    <t>2.2.3.2.12.17</t>
  </si>
  <si>
    <t>2.2.3.2.12.18</t>
  </si>
  <si>
    <t>2.2.3.2.12.19</t>
  </si>
  <si>
    <t>Za montažo vzvoda za žaluzije se montira dodatni vertikalni slepi profil širine 3cm (upoštevati v ceni oken)</t>
  </si>
  <si>
    <t>2.2.3.2.12.20</t>
  </si>
  <si>
    <t>2.2.3.2.12.21</t>
  </si>
  <si>
    <t>O14 - 218 x 252 cm, trikrilno;
-spodnji krili simetrični, eno spodnje krilo se odpira po obeh oseh, drugo je fiksno (obe krili varnostno lepljeno steklo na notranji strani), 
-zgornje krilo se odpira po horizontalni osi, opremljeno z ročico za odpiranje ventusa (razširjen okvir za ročico).
Opomba: Okna dimenzij:</t>
  </si>
  <si>
    <t>2.2.3.2.12.22</t>
  </si>
  <si>
    <t>O15 - 202 x 252 cm, trikrilno;
-spodnji krili simetrični, eno spodnje krilo se odpira po obeh oseh, drugo je fiksno (obe krili varnostno lepljeno steklo na notranji strani), 
-zgornje krilo se odpira po horizontalni osi, opremljeno z ročico za odpiranje ventusa (razširjen okvir za ročico).
Opomba: Okna dimenzij:</t>
  </si>
  <si>
    <t>2.2.3.2.13</t>
  </si>
  <si>
    <t>2.2.3.2.13.1</t>
  </si>
  <si>
    <t>2.2.3.2.13.2</t>
  </si>
  <si>
    <t>- v cenah slikoplesk. del so zajeti vsi premični odri višine 2m. Fasadni oder je zajet pri tesarskih delih.</t>
  </si>
  <si>
    <t>2.2.3.2.13.3</t>
  </si>
  <si>
    <t>2.2.3.2.13.4</t>
  </si>
  <si>
    <t>2.2.3.2.13.5</t>
  </si>
  <si>
    <t>2.2.3.2.13.6</t>
  </si>
  <si>
    <t>2.2.3.2.13.7</t>
  </si>
  <si>
    <t>2.2.3.2.13.8</t>
  </si>
  <si>
    <t>Naprava dekorativnega opleska v več barvah, ki so oljne mat, v ceni je potrebno upoštevati zaščito, vse premaze in pripravo stene.</t>
  </si>
  <si>
    <t>2.2.3.2.13.9</t>
  </si>
  <si>
    <t>Dvakratno glajenje in brušenje spuščenega stropa in kaskad iz mavčnokartonskih plošč z notranjim kitom ter dvakratno beljenje z notranjo barvo.</t>
  </si>
  <si>
    <t>2.2.3.2.13.10</t>
  </si>
  <si>
    <t>2.2.3.2.13.11</t>
  </si>
  <si>
    <t>2.2.3.2.13.12</t>
  </si>
  <si>
    <t>2.2.3.2.13.13</t>
  </si>
  <si>
    <t>Kitanje in bandažiranje vertikalnega stika suhomontažna stena -zidana stena, beton.</t>
  </si>
  <si>
    <t>2.2.3.2.13.14</t>
  </si>
  <si>
    <t>Razna manjša dela, popravila, obračun po dejanskih stroških.</t>
  </si>
  <si>
    <t>2.2.3.2.13.15</t>
  </si>
  <si>
    <t>Ocena: KV pleskar
Opomba: Razna manjša dela, popravila, obračun po dejanskih stroških.</t>
  </si>
  <si>
    <t>2.2.3.2.14</t>
  </si>
  <si>
    <t>2.2.3.2.14.1</t>
  </si>
  <si>
    <t>2.2.3.2.14.2</t>
  </si>
  <si>
    <t>2.2.3.2.14.3</t>
  </si>
  <si>
    <t>2.2.3.2.14.4</t>
  </si>
  <si>
    <t>- gasilni aparat na prah ABC - 12 EG. (kot npr. Gloria PD6G ali Gloria PD9G):
Opomba: Dobava in montaža gasilnih aparatov po požarnem redu :</t>
  </si>
  <si>
    <t>2.2.4</t>
  </si>
  <si>
    <t>2.2.4.1</t>
  </si>
  <si>
    <t>2.2.4.1.1</t>
  </si>
  <si>
    <t>Svetilke</t>
  </si>
  <si>
    <t>2.2.4.1.1.1</t>
  </si>
  <si>
    <t>Dobava in montaža (kot npr. INTRA ali BEGHELLI ali enakovredno) skupaj z obešalnim in pritrdilnim materialom</t>
  </si>
  <si>
    <t>2.2.4.1.1.2</t>
  </si>
  <si>
    <t>Nadgradna LED svetilka,ohišje iz polikarbonata,zaščitna kapa iz UV stabiliziranega polikarbonata,komplet z napajalnikom,4000K
Tip: INTRA 5700 7000lm 62W 840 FO IP66 ali enakovredno (N)</t>
  </si>
  <si>
    <t>2.2.4.1.1.3</t>
  </si>
  <si>
    <t>2.2.4.1.1.4</t>
  </si>
  <si>
    <t>Nadgradna LED svetilka, ohišje iz polikarbonata, zaščitna kapa iz UV stabiliziranega polikarbonata, komplet z napajalnikom,4000K. 
Tip: INTRA 5700 3250lm 27W 840 FO IP66 ali enakovredno (O)</t>
  </si>
  <si>
    <t>2.2.4.1.1.5</t>
  </si>
  <si>
    <t>Nadgradna LED svetilka,ohišje in okvir iz polikarbonata,opalni polikarbonatni difuzor,komplet z napajalnikom,4000K. 
Tip: INTRA ETEA D 990lm 15W 840 FO IP65 ali enakovredno (P)</t>
  </si>
  <si>
    <t>2.2.4.1.1.6</t>
  </si>
  <si>
    <t>Vgradna LED svetilka, ohišje iz belo obarvane jeklene pločevine,prizmatična PMMA optika,komplet z napajalnikom, primerna za montažo v rastrski strop 60x60cm. Tip: INTRA 106 PR 3260lm 840 DALI 597x597mm IP43 ali enakovredno (A)</t>
  </si>
  <si>
    <t>2.2.4.1.1.7</t>
  </si>
  <si>
    <t>Nadgradna LED svetilka, ohišje iz belo obarvane jeklene pločevine, asimetrična optika,komplet z napajalnikom,4000K
tip INTRA MIVA AS 150 4100lm 39W 840 FO ali enakovredno (B)</t>
  </si>
  <si>
    <t>2.2.4.1.1.8</t>
  </si>
  <si>
    <t>Vgradna LED svetilka,ohišje iz belo obarvane jeklene pločevine,prizmatična PMMA optika,komplet z napajalnikom,primerna za montažo v rastrski strop 60x60cm Tip: INTRA 106 PR 3260lm 840 DALI 597x597mm IP43 ali enakovredno (C)</t>
  </si>
  <si>
    <t>2.2.4.1.1.9</t>
  </si>
  <si>
    <t>Vgradna LED svetilka ,ohišje iz belo obarvane jeklene pločevine,prizmatična PMMA optika,komplet z napajalnikom,4000K Tip: INTRA 106 PR 2550lm 23W 840 DALI 297x1197mm IP43 ali enakovredno (D)</t>
  </si>
  <si>
    <t>2.2.4.1.1.10</t>
  </si>
  <si>
    <t>Vgradna LED svetilka, ohišje iz belo obarvane jeklene pločevine,prizmatična PMMA optika,komplet z napajalnikom,4000K Tip: INTRA 106 PR 2550lm 23W 840 DALI 297x1197mm IP43 ali enakovredno (E)</t>
  </si>
  <si>
    <t>2.2.4.1.1.11</t>
  </si>
  <si>
    <t>Vgradna LED svetilka, ohišje iz belo obarvane jeklene pločevine,prizmatična PMMA optika,komplet z napajalnikom,4000K Tip: INTRA 106 PR 2550lm 23W 840 DALI 297x1197mm IP43 ali enakovredno (D1)</t>
  </si>
  <si>
    <t>2.2.4.1.1.12</t>
  </si>
  <si>
    <t>Nadgradna LED svetilka,ohišje iz aluminija,satiniran opalni polikarbonatni difuzor,komplet z napajalnikom,4000K
tip: INTRA MINUS C 1000lm 11W 840 575mm FO ali enakovredno (J)</t>
  </si>
  <si>
    <t>2.2.4.1.1.13</t>
  </si>
  <si>
    <t>Nadgradna LED svetilka,ohišje iz aluminija,satiniran opalni polikarbonatni difuzor,komplet z napajalnikom,4000K
tip: INTRA MINUS C 2000lm 21W 840 1135mm FO ali enakovredno (K)</t>
  </si>
  <si>
    <t>2.2.4.1.1.14</t>
  </si>
  <si>
    <t>vgradna LED svetilka,komplet z napajalikom,4000K
tip:INTRA PIPES RV XS 690lm 6W 840 ali enakovredno (S)</t>
  </si>
  <si>
    <t>2.2.4.1.1.15</t>
  </si>
  <si>
    <t>Vgradni okrogli beli LED downlighter, komplet z napajalnikom,zaščita IP44.
Tip: INTRA NITOR HE 2200lm 22W 840 FO IP44 ali enakovredno (H)</t>
  </si>
  <si>
    <t>2.2.4.1.1.16</t>
  </si>
  <si>
    <t>Vgradni okrogli beli LED downlighter, komplet z napajalnikom,zaščita IP44.
Tip: INTRA NITOR NITOR FLAT SOP 1290lm 14W 840 IP44 ali enakovredno (G)</t>
  </si>
  <si>
    <t>2.2.4.1.1.17</t>
  </si>
  <si>
    <t>Vgradni okrogli beli LED downlighter, komplet z napajalnikom,zaščita IP44.
Tip: INTRA NITOR HE 2200lm 22W 840 FO IP44 ali enakovredno (F)</t>
  </si>
  <si>
    <t>2.2.4.1.1.18</t>
  </si>
  <si>
    <t>Nadgradni LED downlighter,ohišje iz belo obarvane jeklene pločevine,komplet z napajalnikom,4000K 
Tip: INTRA NITOR C HE 2200lm 22W 840 FO IP44 ali enakovredno (L)</t>
  </si>
  <si>
    <t>2.2.4.1.1.19</t>
  </si>
  <si>
    <t>Nadgradni LED downlighter,ohišje iz belo obarvane jeklene pločevine,komplet z napajalnikom,4000K 
Tip: INTRA NITOR C HE 2900lm 28W 840 FO IP40 ali enakovredno (T)</t>
  </si>
  <si>
    <t>2.2.4.1.1.20</t>
  </si>
  <si>
    <t>vgradna LED svetilka,siva,komplet z napajalnikom
Tip: INTRA GYON R SOP 1720lm 21W 840 1164mm FO IP44 ali enakovredno ( R)</t>
  </si>
  <si>
    <t>2.2.4.1.1.21</t>
  </si>
  <si>
    <t xml:space="preserve">Zunanji LED reflektor, MACH2 2260lm 20W 4000K,assimetric 30*, IP67 - siv,  ali enakovredno (U)
</t>
  </si>
  <si>
    <t>2.2.4.1.1.22</t>
  </si>
  <si>
    <t xml:space="preserve">Zunanja zidna LED svetlka, ARES MAXIMELRIE 817lm 12W 4000K,IP65 (4827421)ali enakovredno (P1)
</t>
  </si>
  <si>
    <t>2.2.4.1.1.23</t>
  </si>
  <si>
    <t xml:space="preserve">Zidna LED svetilka,svetloba direkt/indirekt,ohišje iz ekstrudiranega prašno barvanega aluminija,satiniran opalni polikarbonatni difuzor,komplet z napajalnikom,4000K
Tip:INTRA KALIS 65 WDI 2050+2050lm 26W+26W 840 1415mm FO ali enakovredno(V)
</t>
  </si>
  <si>
    <t>2.2.4.1.1.24</t>
  </si>
  <si>
    <t>2.2.4.1.1.25</t>
  </si>
  <si>
    <t>2.2.4.1.1.26</t>
  </si>
  <si>
    <t>Svetilka zasilne razsvetljave Z04, Beghelli INDICA LED DF20M LG SA/PS 1/2/3H, IP42, levo-desno + 19384 ali enakovredno</t>
  </si>
  <si>
    <t>2.2.4.1.1.27</t>
  </si>
  <si>
    <t>2.2.4.1.1.28</t>
  </si>
  <si>
    <t>Fotoluminiscenčni piktogrami (15x30 cm):</t>
  </si>
  <si>
    <t>2.2.4.1.1.29</t>
  </si>
  <si>
    <t xml:space="preserve"> - desno
Opomba: Fotoluminiscenčni piktogrami (15x30 cm):</t>
  </si>
  <si>
    <t>2.2.4.1.1.30</t>
  </si>
  <si>
    <t xml:space="preserve"> - levo
Opomba: Fotoluminiscenčni piktogrami (15x30 cm):</t>
  </si>
  <si>
    <t>2.2.4.1.1.31</t>
  </si>
  <si>
    <t xml:space="preserve"> - naravnost
Opomba: Fotoluminiscenčni piktogrami (15x30 cm):</t>
  </si>
  <si>
    <t>2.2.4.1.2</t>
  </si>
  <si>
    <t>Inštalacijski material</t>
  </si>
  <si>
    <t>2.2.4.1.2.1</t>
  </si>
  <si>
    <t>2.2.4.1.2.2</t>
  </si>
  <si>
    <t>2.2.4.1.2.3</t>
  </si>
  <si>
    <t>2.2.4.1.2.4</t>
  </si>
  <si>
    <t xml:space="preserve"> - navadno s signalno lučko (230V) 
Opomba: Podometno instalacijsko stikalo, komplet z razvodnico, okrasnim pokrovom in nosilcem,  250V, 16A. 
Tip: GEWISS-CHORUS  ali enakovredno</t>
  </si>
  <si>
    <t>2.2.4.1.2.5</t>
  </si>
  <si>
    <t xml:space="preserve"> - serijsko
Opomba: Podometno instalacijsko stikalo, komplet z razvodnico, okrasnim pokrovom in nosilcem,  250V, 16A. 
Tip: GEWISS-CHORUS  ali enakovredno</t>
  </si>
  <si>
    <t>2.2.4.1.2.6</t>
  </si>
  <si>
    <t>2.2.4.1.2.7</t>
  </si>
  <si>
    <t xml:space="preserve"> - križno
Opomba: Podometno instalacijsko stikalo, komplet z razvodnico, okrasnim pokrovom in nosilcem,  250V, 16A. 
Tip: GEWISS-CHORUS  ali enakovredno</t>
  </si>
  <si>
    <t>2.2.4.1.2.8</t>
  </si>
  <si>
    <t xml:space="preserve"> - tipka
Opomba: Podometno instalacijsko stikalo, komplet z razvodnico, okrasnim pokrovom in nosilcem,  250V, 16A. 
Tip: GEWISS-CHORUS  ali enakovredno</t>
  </si>
  <si>
    <t>2.2.4.1.2.9</t>
  </si>
  <si>
    <t xml:space="preserve"> - SOS stikalo s potezno vrvico
Opomba: Podometno instalacijsko stikalo, komplet z razvodnico, okrasnim pokrovom in nosilcem,  250V, 16A. 
Tip: GEWISS-CHORUS  ali enakovredno</t>
  </si>
  <si>
    <t>2.2.4.1.2.10</t>
  </si>
  <si>
    <t>Nadometno instalacijsko stikalo, komplet z razvodnico,  250V, 16A. 
Tip: GEWISS-COMBI RANGE, IP 55  ali enakovredno</t>
  </si>
  <si>
    <t>2.2.4.1.2.11</t>
  </si>
  <si>
    <t xml:space="preserve"> - navadno 
Opomba: Nadometno instalacijsko stikalo, komplet z razvodnico,  250V, 16A. 
Tip: GEWISS-COMBI RANGE, IP 55  ali enakovredno</t>
  </si>
  <si>
    <t>2.2.4.1.2.12</t>
  </si>
  <si>
    <t>Zvonec, 230V, 50Hz</t>
  </si>
  <si>
    <t>2.2.4.1.2.13</t>
  </si>
  <si>
    <t>2.2.4.1.2.14</t>
  </si>
  <si>
    <t>Enofazna vtičnica DVOJNA za vgradnjo v parapetni kanal, z zaščitnim kontaktom, 250V, 16A.</t>
  </si>
  <si>
    <t>2.2.4.1.2.15</t>
  </si>
  <si>
    <t>Enofazna vtičnica TROJNA za vgradnjo v parapetni kanal, z zaščitnim kontaktom, 250V, 16A.</t>
  </si>
  <si>
    <t>2.2.4.1.2.16</t>
  </si>
  <si>
    <t>Enofazna nadometna vtičnica s pokrovom,  250V, 16A</t>
  </si>
  <si>
    <t>2.2.4.1.2.17</t>
  </si>
  <si>
    <t>Nadometna vtičnica s pokrovom,  24V</t>
  </si>
  <si>
    <t>2.2.4.1.2.18</t>
  </si>
  <si>
    <t>Trifazna nadometna vtičnica s pokrovom,  400V, 16A</t>
  </si>
  <si>
    <t>2.2.4.1.2.19</t>
  </si>
  <si>
    <t>Podometni stalni priključek</t>
  </si>
  <si>
    <t>2.2.4.1.2.20</t>
  </si>
  <si>
    <t>Podometna R-TV vtičnica</t>
  </si>
  <si>
    <t>2.2.4.1.2.21</t>
  </si>
  <si>
    <t>Stropni  IR senzor (podometni), 230V/50Hz, kot zaznavanja 380° vodoravno,  nastavitev časa 5s-15min, Obremenitev : max. 1000W (žarnica z žarilno    nitko), max. 500W (fluorescenčna žarnica).
Tip:STEINEL IS D360  ali enakovredno</t>
  </si>
  <si>
    <t>2.2.4.1.2.22</t>
  </si>
  <si>
    <t>IR senzor, 230V/50Hz, kot zaznavanja 180°,  nastavitev časa 5s-15min, Obremenitev : max. 1000W (žarnica z žarilno    nitko), max. 500W (fluorescenčna žarnica).
Tip:STEINEL IS 2160 IR ali enakovredno</t>
  </si>
  <si>
    <t>2.2.4.1.2.23</t>
  </si>
  <si>
    <t>IR senzor, 230V/50Hz, kot zaznavanja 180°,  nastavitev časa 5s-15min, zunanji</t>
  </si>
  <si>
    <t>2.2.4.1.2.24</t>
  </si>
  <si>
    <t>Nadometna plastična razvodnica s štirimi odcepi (ocenjeno)</t>
  </si>
  <si>
    <t>2.2.4.1.2.25</t>
  </si>
  <si>
    <t>Razvodnica za izenačevanje potenciala, komplet z vgrajenimi priključnimi sponkami</t>
  </si>
  <si>
    <t>2.2.4.1.2.26</t>
  </si>
  <si>
    <t>2.2.4.1.2.27</t>
  </si>
  <si>
    <t xml:space="preserve"> - NYY-J 4x150 mm2
Opomba: Instalacijski kabel položen delno podometno, delno uvlečen v instalacijske cevi in delno položen na kabelske police</t>
  </si>
  <si>
    <t>2.2.4.1.2.28</t>
  </si>
  <si>
    <t xml:space="preserve"> - NYY-J 4x50 mm2
Opomba: Instalacijski kabel položen delno podometno, delno uvlečen v instalacijske cevi in delno položen na kabelske police</t>
  </si>
  <si>
    <t>2.2.4.1.2.29</t>
  </si>
  <si>
    <t xml:space="preserve"> - NYY-J 4x35 mm2
Opomba: Instalacijski kabel položen delno podometno, delno uvlečen v instalacijske cevi in delno položen na kabelske police</t>
  </si>
  <si>
    <t>2.2.4.1.2.30</t>
  </si>
  <si>
    <t xml:space="preserve"> - NYY-J 4x25 mm2
Opomba: Instalacijski kabel položen delno podometno, delno uvlečen v instalacijske cevi in delno položen na kabelske police</t>
  </si>
  <si>
    <t>2.2.4.1.2.31</t>
  </si>
  <si>
    <t xml:space="preserve"> - NYY-J 5x10 mm2
Opomba: Instalacijski kabel položen delno podometno, delno uvlečen v instalacijske cevi in delno položen na kabelske police</t>
  </si>
  <si>
    <t>2.2.4.1.2.32</t>
  </si>
  <si>
    <t xml:space="preserve"> - NYY-J 3x10 mm2
Opomba: Instalacijski kabel položen delno podometno, delno uvlečen v instalacijske cevi in delno položen na kabelske police</t>
  </si>
  <si>
    <t>2.2.4.1.2.33</t>
  </si>
  <si>
    <t xml:space="preserve"> - NYM-J 5x6 mm2
Opomba: Instalacijski kabel položen delno podometno, delno uvlečen v instalacijske cevi in delno položen na kabelske police</t>
  </si>
  <si>
    <t>2.2.4.1.2.34</t>
  </si>
  <si>
    <t xml:space="preserve"> - NYM-J 5x4 mm2
Opomba: Instalacijski kabel položen delno podometno, delno uvlečen v instalacijske cevi in delno položen na kabelske police</t>
  </si>
  <si>
    <t>2.2.4.1.2.35</t>
  </si>
  <si>
    <t>2.2.4.1.2.36</t>
  </si>
  <si>
    <t xml:space="preserve"> - NYM-J 4x2,5 mm2
Opomba: Instalacijski kabel položen delno podometno, delno uvlečen v instalacijske cevi in delno položen na kabelske police</t>
  </si>
  <si>
    <t>2.2.4.1.2.37</t>
  </si>
  <si>
    <t>2.2.4.1.2.38</t>
  </si>
  <si>
    <t xml:space="preserve"> - NYM-J 7x1,5 mm2
Opomba: Instalacijski kabel položen delno podometno, delno uvlečen v instalacijske cevi in delno položen na kabelske police</t>
  </si>
  <si>
    <t>2.2.4.1.2.39</t>
  </si>
  <si>
    <t>2.2.4.1.2.40</t>
  </si>
  <si>
    <t>2.2.4.1.2.41</t>
  </si>
  <si>
    <t>2.2.4.1.2.42</t>
  </si>
  <si>
    <t>2.2.4.1.2.43</t>
  </si>
  <si>
    <t xml:space="preserve"> - NYM-0 2x0,75 mm2
Opomba: Instalacijski kabel položen delno podometno, delno uvlečen v instalacijske cevi in delno položen na kabelske police</t>
  </si>
  <si>
    <t>2.2.4.1.2.44</t>
  </si>
  <si>
    <t xml:space="preserve"> - PP/L 4x0,75 mm2
Opomba: Instalacijski kabel položen delno podometno, delno uvlečen v instalacijske cevi in delno položen na kabelske police</t>
  </si>
  <si>
    <t>2.2.4.1.2.45</t>
  </si>
  <si>
    <t xml:space="preserve"> - LIYCY 4x1,5 mm2
Opomba: Instalacijski kabel položen delno podometno, delno uvlečen v instalacijske cevi in delno položen na kabelske police</t>
  </si>
  <si>
    <t>2.2.4.1.2.46</t>
  </si>
  <si>
    <t xml:space="preserve"> - LIYCY 2x1,5mm2
Opomba: Instalacijski kabel položen delno podometno, delno uvlečen v instalacijske cevi in delno položen na kabelske police</t>
  </si>
  <si>
    <t>2.2.4.1.2.47</t>
  </si>
  <si>
    <t>2.2.4.1.2.48</t>
  </si>
  <si>
    <t xml:space="preserve"> - Vodnik P/F-Y 10 mm2
Opomba: Instalacijski kabel položen delno podometno, delno uvlečen v instalacijske cevi in delno položen na kabelske police</t>
  </si>
  <si>
    <t>2.2.4.1.2.49</t>
  </si>
  <si>
    <t xml:space="preserve"> - Vodnik P/F-Y 16 mm2
Opomba: Instalacijski kabel položen delno podometno, delno uvlečen v instalacijske cevi in delno položen na kabelske police</t>
  </si>
  <si>
    <t>2.2.4.1.2.50</t>
  </si>
  <si>
    <t xml:space="preserve"> - Vodnik P/F-Y 25 mm2
Opomba: Instalacijski kabel položen delno podometno, delno uvlečen v instalacijske cevi in delno položen na kabelske police</t>
  </si>
  <si>
    <t>2.2.4.1.2.51</t>
  </si>
  <si>
    <t>Instalacijski ognjeodporni kabel v cevi v zemlji (5m na ognjeodpornih objemkah v objektu)</t>
  </si>
  <si>
    <t>2.2.4.1.2.52</t>
  </si>
  <si>
    <t xml:space="preserve"> -  NHXH E90/FE180 5x16 mm2
Opomba: Instalacijski ognjeodporni kabel v cevi v zemlji (5m na ognjeodpornih objemkah v objektu)</t>
  </si>
  <si>
    <t>2.2.4.1.2.53</t>
  </si>
  <si>
    <t>Instalacijski kabel položen na kabelskih policah, delno uvlečen v instalacijske cevi (JAVLJANJE VLOMA)</t>
  </si>
  <si>
    <t>2.2.4.1.2.54</t>
  </si>
  <si>
    <t xml:space="preserve"> - LiYCY 2x0.5+4x0.22 mm2 
Opomba: Instalacijski kabel položen na kabelskih policah, delno uvlečen v instalacijske cevi (JAVLJANJE VLOMA)</t>
  </si>
  <si>
    <t>2.2.4.1.2.55</t>
  </si>
  <si>
    <t>Instalacijski kabel položen na kabelskih policah, delno uvlečen v instalacijske cevi. (JAVLJANJE POŽARA)</t>
  </si>
  <si>
    <t>2.2.4.1.2.56</t>
  </si>
  <si>
    <t xml:space="preserve"> - NYM-J 3x1,5 mm2
Opomba: Instalacijski kabel položen na kabelskih policah, delno uvlečen v instalacijske cevi. (JAVLJANJE POŽARA)</t>
  </si>
  <si>
    <t>2.2.4.1.2.57</t>
  </si>
  <si>
    <t xml:space="preserve"> - NHXH FE180/E30 3x1,5 mm2, pripadajoči pribor (objemke, vložki, vijaki), položen na betonski strop
Opomba: Instalacijski kabel položen na kabelskih policah, delno uvlečen v instalacijske cevi. (JAVLJANJE POŽARA)</t>
  </si>
  <si>
    <t>2.2.4.1.2.58</t>
  </si>
  <si>
    <t xml:space="preserve"> -IY(St)Y 1x2x0,8 mm2
Opomba: Instalacijski kabel položen na kabelskih policah, delno uvlečen v instalacijske cevi. (JAVLJANJE POŽARA)</t>
  </si>
  <si>
    <t>2.2.4.1.2.59</t>
  </si>
  <si>
    <t xml:space="preserve"> -IY(St)Y 2x2x0,8 mm2
Opomba: Instalacijski kabel položen na kabelskih policah, delno uvlečen v instalacijske cevi. (JAVLJANJE POŽARA)</t>
  </si>
  <si>
    <t>2.2.4.1.2.60</t>
  </si>
  <si>
    <t>Nadometna ognjeodporna doza s štirimi odcepi, vključno z uvodnicami, sponkami in pritrdilnim materialom</t>
  </si>
  <si>
    <t>2.2.4.1.2.61</t>
  </si>
  <si>
    <t>Instalacijski kabel položen na kabelskih policah, delno uvlečen v instalacijske cevi. (KONTROLA PRISTOPA IN REG. DELOVNEGA ČASA)</t>
  </si>
  <si>
    <t>2.2.4.1.2.62</t>
  </si>
  <si>
    <t xml:space="preserve"> - PP/L 4x0,75 mm2
Opomba: Instalacijski kabel položen na kabelskih policah, delno uvlečen v instalacijske cevi. (KONTROLA PRISTOPA IN REG. DELOVNEGA ČASA)</t>
  </si>
  <si>
    <t>2.2.4.1.2.63</t>
  </si>
  <si>
    <t xml:space="preserve"> - IY(St)Y 3x2x0,8 mm2
Opomba: Instalacijski kabel položen na kabelskih policah, delno uvlečen v instalacijske cevi. (KONTROLA PRISTOPA IN REG. DELOVNEGA ČASA)</t>
  </si>
  <si>
    <t>2.2.4.1.2.64</t>
  </si>
  <si>
    <t>Instalacijski kabel položen na kabelskih policah, delno uvlečen v instalacijske cevi (TV INŠTALACIJA)</t>
  </si>
  <si>
    <t>2.2.4.1.2.65</t>
  </si>
  <si>
    <t xml:space="preserve"> - COAX 75 Ohm
Opomba: Instalacijski kabel položen na kabelskih policah, delno uvlečen v instalacijske cevi (TV INŠTALACIJA)</t>
  </si>
  <si>
    <t>2.2.4.1.2.66</t>
  </si>
  <si>
    <t>Instalacijski kabel položen na kabelskih policah, delno uvlečen v instalacijske cevi. (OGREVANJE)</t>
  </si>
  <si>
    <t>2.2.4.1.2.67</t>
  </si>
  <si>
    <t xml:space="preserve"> - OLFLEX kabel 3x2,5mm2
Opomba: Instalacijski kabel položen na kabelskih policah, delno uvlečen v instalacijske cevi. (OGREVANJE)</t>
  </si>
  <si>
    <t>2.2.4.1.2.68</t>
  </si>
  <si>
    <t xml:space="preserve"> - IY(St)Y 3x2x0,8 mm2
Opomba: Instalacijski kabel položen na kabelskih policah, delno uvlečen v instalacijske cevi. (OGREVANJE)</t>
  </si>
  <si>
    <t>2.2.4.1.2.69</t>
  </si>
  <si>
    <t>2.2.4.1.2.70</t>
  </si>
  <si>
    <t>2.2.4.1.2.71</t>
  </si>
  <si>
    <t xml:space="preserve"> - IY(St)Y 2x2x0,8 mm2
Opomba: Instalacijski kabel položen na kabelskih policah, delno uvlečen v instalacijske cevi. (ELEKTRIČNE URE)</t>
  </si>
  <si>
    <t>2.2.4.1.2.72</t>
  </si>
  <si>
    <t>2.2.4.1.2.73</t>
  </si>
  <si>
    <t>2.2.4.1.2.74</t>
  </si>
  <si>
    <t>2.2.4.1.2.75</t>
  </si>
  <si>
    <t>Talna doza - z nast. talno dozo - estrih, obloga MAX. 8mm, komplet z okvirjem, pokrovom  in vgrajeno opremo:
 Tip: THORSMAN UFB 90, ali enakovredna kos 1
 - vtičnica 250V, 16A z zaščitnim kontaktom kos 4
 - dvojna osempolna vtičnica 2xRJ45, cat. 6 kos 2
Skupaj:</t>
  </si>
  <si>
    <t>2.2.4.1.2.76</t>
  </si>
  <si>
    <t>Talna doza - z nast. talno dozo - estrih, obloga MAX. 8mm, komplet z okvirjem, pokrovom  in vgrajeno opremo:
 Tip: THORSMAN UFB 90, ali enakovredna kos 1
 - vtičnica 250V, 16A z zaščitnim kontaktom kos 4
 - dvojna osempolna vtičnica 2xRJ45, cat. 6 kos 2
 - R/TV vtičnica, končna kos 1
Skupaj:</t>
  </si>
  <si>
    <t>2.2.4.1.2.77</t>
  </si>
  <si>
    <t>Dvoprekatni parapetni kanal, pločevinaste izvedbe, komplet s pokrovi, pregradami, koleni, spojkami in pomožnim spojnim materialom
Tip: THORSMAN 170/72 ali enakovredno</t>
  </si>
  <si>
    <t>2.2.4.1.2.78</t>
  </si>
  <si>
    <t>Nadometna plastična omarica za krmiljenje žaluzij in senčil, kot npr. Gewiss GW40023 ali enakovredno (4 moduli) dim. 90x130x85 mm z vgrajeno opremo ali enakovredno:</t>
  </si>
  <si>
    <t>2.2.4.1.2.79</t>
  </si>
  <si>
    <t xml:space="preserve"> - 1x inštalacijski kontaktor 20A, 4Z /230V, 50 Hz
Opomba: Nadometna plastična omarica za krmiljenje žaluzij in senčil, kot npr. Gewiss GW40023 ali enakovredno (4 moduli) dim. 90x130x85 mm z vgrajeno opremo ali enakovredno:</t>
  </si>
  <si>
    <t>2.2.4.1.2.80</t>
  </si>
  <si>
    <t>Elektroinstalacijska cev, rebrasta, gibljiva, položena  podometno v steni.</t>
  </si>
  <si>
    <t>2.2.4.1.2.81</t>
  </si>
  <si>
    <t xml:space="preserve"> - i. c. Φ 16 mm
Opomba: Elektroinstalacijska cev, rebrasta, gibljiva, položena  podometno v steni.</t>
  </si>
  <si>
    <t>2.2.4.1.2.82</t>
  </si>
  <si>
    <t xml:space="preserve"> - i. c. Φ 23 mm
Opomba: Elektroinstalacijska cev, rebrasta, gibljiva, položena  podometno v steni.</t>
  </si>
  <si>
    <t>2.2.4.1.2.83</t>
  </si>
  <si>
    <t xml:space="preserve"> - i. c. Φ 36 mm
Opomba: Elektroinstalacijska cev, rebrasta, gibljiva, položena  podometno v steni.</t>
  </si>
  <si>
    <t>2.2.4.1.2.84</t>
  </si>
  <si>
    <t xml:space="preserve"> - i. c. Φ 50 mm
Opomba: Elektroinstalacijska cev, rebrasta, gibljiva, položena  podometno v steni.</t>
  </si>
  <si>
    <t>2.2.4.1.2.85</t>
  </si>
  <si>
    <t xml:space="preserve"> - i. c. Φ 110 mm
Opomba: Elektroinstalacijska cev, rebrasta, gibljiva, položena  podometno v steni.</t>
  </si>
  <si>
    <t>2.2.4.1.2.86</t>
  </si>
  <si>
    <t>Elektroinstalacijska cev, samougasljiva, ravna</t>
  </si>
  <si>
    <t>2.2.4.1.2.87</t>
  </si>
  <si>
    <t xml:space="preserve"> - PN Φ 23 mm
Opomba: Elektroinstalacijska cev, samougasljiva, ravna</t>
  </si>
  <si>
    <t>2.2.4.1.2.88</t>
  </si>
  <si>
    <t xml:space="preserve"> - PN Φ 16 mm
Opomba: Elektroinstalacijska cev, samougasljiva, ravna</t>
  </si>
  <si>
    <t>2.2.4.1.2.89</t>
  </si>
  <si>
    <t>2.2.4.1.2.90</t>
  </si>
  <si>
    <t xml:space="preserve"> - kabelska polica PK 500
Opomba: Kabelske police, izdelane iz pocinkane perforirane pločevine, komplet s pokrovi, spojnim, nosilnim in pritrdilnim priborom</t>
  </si>
  <si>
    <t>2.2.4.1.2.91</t>
  </si>
  <si>
    <t xml:space="preserve"> - kabelska polica PK 400
Opomba: Kabelske police, izdelane iz pocinkane perforirane pločevine, komplet s pokrovi, spojnim, nosilnim in pritrdilnim priborom</t>
  </si>
  <si>
    <t>2.2.4.1.2.92</t>
  </si>
  <si>
    <t xml:space="preserve"> - kabelska polica PK 300
Opomba: Kabelske police, izdelane iz pocinkane perforirane pločevine, komplet s pokrovi, spojnim, nosilnim in pritrdilnim priborom</t>
  </si>
  <si>
    <t>2.2.4.1.2.93</t>
  </si>
  <si>
    <t xml:space="preserve"> - kabelska polica PK 200
Opomba: Kabelske police, izdelane iz pocinkane perforirane pločevine, komplet s pokrovi, spojnim, nosilnim in pritrdilnim priborom</t>
  </si>
  <si>
    <t>2.2.4.1.2.94</t>
  </si>
  <si>
    <t>2.2.4.1.2.95</t>
  </si>
  <si>
    <t>Prestavitev inštalacij na fasadi, demontaža in montaža na šoli (ocenjeno)</t>
  </si>
  <si>
    <t>2.2.4.1.2.96</t>
  </si>
  <si>
    <t>Elektromontažna dela pri prestavitev treh kandelabrov, vklop, priklop in inštalacijski material (brez gradbenih del)</t>
  </si>
  <si>
    <t>2.2.4.1.2.97</t>
  </si>
  <si>
    <t xml:space="preserve">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</si>
  <si>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2.2.4.1.2.98</t>
  </si>
  <si>
    <t xml:space="preserve"> - 15/20 cm
Opomba: 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</si>
  <si>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2.2.4.1.2.99</t>
  </si>
  <si>
    <t xml:space="preserve"> - 25/20 cm
Opomba: 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</si>
  <si>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2.2.4.1.2.100</t>
  </si>
  <si>
    <t xml:space="preserve"> - 35/20 cm
Opomba: 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</si>
  <si>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2.2.4.1.2.101</t>
  </si>
  <si>
    <t xml:space="preserve"> - 45/20 cm
Opomba: 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</si>
  <si>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2.2.4.1.3</t>
  </si>
  <si>
    <t>Priključki</t>
  </si>
  <si>
    <t>2.2.4.1.3.1</t>
  </si>
  <si>
    <t>2.2.4.1.3.2</t>
  </si>
  <si>
    <t>Priključek požarnih loput, 230V</t>
  </si>
  <si>
    <t>2.2.4.1.3.3</t>
  </si>
  <si>
    <t>Priklop notranje in zunanje enota parolova.</t>
  </si>
  <si>
    <t>2.2.4.1.3.4</t>
  </si>
  <si>
    <t>Priključek vlažilca zraka, hidroforne postaje, mehčalne naprave, itd., 400V</t>
  </si>
  <si>
    <t>2.2.4.1.3.5</t>
  </si>
  <si>
    <t>Konvektomat, 400V</t>
  </si>
  <si>
    <t>2.2.4.1.3.6</t>
  </si>
  <si>
    <t>Priključek dvižne ploščadi, 400V</t>
  </si>
  <si>
    <t>2.2.4.1.3.7</t>
  </si>
  <si>
    <t>Priključek ventilatorjev, črpalk, pogona vrat, žaluzij, om. talnega gretja, pisoarjev, ventilatorjev itd.  230V</t>
  </si>
  <si>
    <t>2.2.4.1.3.8</t>
  </si>
  <si>
    <t>Priključek termostata, 230V</t>
  </si>
  <si>
    <t>2.2.4.1.3.9</t>
  </si>
  <si>
    <t>Priključek hladilnega agregata, 400V</t>
  </si>
  <si>
    <t>2.2.4.1.3.10</t>
  </si>
  <si>
    <t>Priključek notranjih stenskih in stropnih ventilatorskih konvektorjev, 230V</t>
  </si>
  <si>
    <t>2.2.4.1.4</t>
  </si>
  <si>
    <t>El. razdelilniki</t>
  </si>
  <si>
    <t>2.2.4.1.4.1</t>
  </si>
  <si>
    <t>2.2.4.1.4.1.1</t>
  </si>
  <si>
    <t>Dobava in montaža (oprema kot SCHRACK ali enakovredno)</t>
  </si>
  <si>
    <t>2.2.4.1.4.2</t>
  </si>
  <si>
    <t>Stikalni blok SB-G</t>
  </si>
  <si>
    <t>2.2.4.1.4.2.1</t>
  </si>
  <si>
    <t>Stikalni blok SB-G je predviden kot prostostoječa omara, dimenzij 1000X2000X300 mm, (ŠxVxG) / dvojna vrata / IP66 / RAL7035</t>
  </si>
  <si>
    <t>2.2.4.1.4.2.2</t>
  </si>
  <si>
    <t xml:space="preserve"> - </t>
  </si>
  <si>
    <t xml:space="preserve">Podstavek za prostostoječe omare, globinska dela, GxV (300x100), barva RAL 7022 </t>
  </si>
  <si>
    <t>2.2.4.1.4.2.3</t>
  </si>
  <si>
    <t xml:space="preserve">Podstavek za prostostoječe omare, širinska dela, ŠxV (1000x100), barva RAL 7022 </t>
  </si>
  <si>
    <t>2.2.4.1.4.2.4</t>
  </si>
  <si>
    <t>Predal za načrte v razdelilni omari, dimenzije A4, globine 30mm, sive barve</t>
  </si>
  <si>
    <t>2.2.4.1.4.2.5</t>
  </si>
  <si>
    <t>- odklopilno stikalo 400-630A</t>
  </si>
  <si>
    <t>2.2.4.1.4.2.6</t>
  </si>
  <si>
    <t>prenapetostni odvodnik PROTEC B2SR 12,5</t>
  </si>
  <si>
    <t>2.2.4.1.4.2.7</t>
  </si>
  <si>
    <t>varovalka NV ločilnik 125/3/16A</t>
  </si>
  <si>
    <t>2.2.4.1.4.2.8</t>
  </si>
  <si>
    <t>varovalka NV ločilnik 125/3/20A</t>
  </si>
  <si>
    <t>2.2.4.1.4.2.9</t>
  </si>
  <si>
    <t xml:space="preserve"> varovalka NV ločilnik 125/3/25A</t>
  </si>
  <si>
    <t>2.2.4.1.4.2.10</t>
  </si>
  <si>
    <t>varovalka NV ločilnik 125/3/32A</t>
  </si>
  <si>
    <t>2.2.4.1.4.2.11</t>
  </si>
  <si>
    <t xml:space="preserve"> varovalka NV ločilnik 125/3/40A</t>
  </si>
  <si>
    <t>2.2.4.1.4.2.12</t>
  </si>
  <si>
    <t xml:space="preserve"> varovalka NV ločilnik 125/3/50A</t>
  </si>
  <si>
    <t>2.2.4.1.4.2.13</t>
  </si>
  <si>
    <t>varovalka NV ločilnik 125/3/63A</t>
  </si>
  <si>
    <t>2.2.4.1.4.2.14</t>
  </si>
  <si>
    <t>varovalka NV ločilnik 125/3/80A</t>
  </si>
  <si>
    <t>2.2.4.1.4.2.15</t>
  </si>
  <si>
    <t xml:space="preserve"> varovalka NV ločilnik 125/3/100A</t>
  </si>
  <si>
    <t>2.2.4.1.4.2.16</t>
  </si>
  <si>
    <t>varovalka NV ločilnik 250/3/160A</t>
  </si>
  <si>
    <t>2.2.4.1.4.2.17</t>
  </si>
  <si>
    <t xml:space="preserve"> varovalka DO 6A, 1p</t>
  </si>
  <si>
    <t>2.2.4.1.4.2.18</t>
  </si>
  <si>
    <t xml:space="preserve"> varovalka DO 6A, 3p</t>
  </si>
  <si>
    <t>2.2.4.1.4.2.19</t>
  </si>
  <si>
    <t xml:space="preserve"> signalna svetilka bela, premer 22,5 mm, IP67, 230V</t>
  </si>
  <si>
    <t>2.2.4.1.4.2.20</t>
  </si>
  <si>
    <t xml:space="preserve"> zbiralnica za glavno izenačitev potencialov</t>
  </si>
  <si>
    <t>2.2.4.1.4.3</t>
  </si>
  <si>
    <t>Stikalni blok SB-P</t>
  </si>
  <si>
    <t>2.2.4.1.4.3.1</t>
  </si>
  <si>
    <t>Stikalni blok SB-P je predviden kot prostostoječa omara, dimenzij 1200X2000X400 mm, (ŠxVxG) / dvojna vrata / IP66 / RAL7035</t>
  </si>
  <si>
    <t>2.2.4.1.4.3.2</t>
  </si>
  <si>
    <t xml:space="preserve">Podstavek za prostostoječe omare, globinska dela, GxV (400x100), barva RAL 7022 </t>
  </si>
  <si>
    <t>2.2.4.1.4.3.3</t>
  </si>
  <si>
    <t xml:space="preserve">Podstavek za prostostoječe omare, širinska dela, ŠxV (1200x100), barva RAL 7022 </t>
  </si>
  <si>
    <t>2.2.4.1.4.3.4</t>
  </si>
  <si>
    <t>2.2.4.1.4.3.5</t>
  </si>
  <si>
    <t>Vložek odvodnika prenapetosti, razred C, VVP255, 15 kA</t>
  </si>
  <si>
    <t>2.2.4.1.4.3.6</t>
  </si>
  <si>
    <t>Podnožje odvodnika prenapetosti, razred C, VVP serija VARTEC, 1P</t>
  </si>
  <si>
    <t>2.2.4.1.4.3.7</t>
  </si>
  <si>
    <t>STIKALO MC215, 125A</t>
  </si>
  <si>
    <t>2.2.4.1.4.3.8</t>
  </si>
  <si>
    <t>PODNOŽJE VAROVALKE 1P/10X38 C. Z VAROV. 6A</t>
  </si>
  <si>
    <t>2.2.4.1.4.3.9</t>
  </si>
  <si>
    <t>PODNOŽJE VAROVALKE 3P/10X38 C. Z VAROV. 6A</t>
  </si>
  <si>
    <t>2.2.4.1.4.3.10</t>
  </si>
  <si>
    <t>SVETILKA SIGNALNA BELA NIZKA, serija RMQ TITAN, premer 22,5 mm, IP67</t>
  </si>
  <si>
    <t>2.2.4.1.4.3.11</t>
  </si>
  <si>
    <t>SVETILKA SIGNALNA RDEČA NIZKA, serija RMQ TITAN, premer 22,5 mm, IP67</t>
  </si>
  <si>
    <t>2.2.4.1.4.3.12</t>
  </si>
  <si>
    <t>VMESNIK - PRITRDILNIK, serija RMQ TITAN</t>
  </si>
  <si>
    <t>2.2.4.1.4.3.13</t>
  </si>
  <si>
    <t>LED 85-264V AC BEL ČELNA, serija RMQ TITAN</t>
  </si>
  <si>
    <t>2.2.4.1.4.3.14</t>
  </si>
  <si>
    <t>LED 85-264V AC RDEČ/DNO, serija RMQ TITAN</t>
  </si>
  <si>
    <t>2.2.4.1.4.3.15</t>
  </si>
  <si>
    <t>Nosilec zbiralk z notranjo pritrditvijo, 3-polni, za 60 mm sistem</t>
  </si>
  <si>
    <t>2.2.4.1.4.3.16</t>
  </si>
  <si>
    <t>Prekritje končno za SI015000</t>
  </si>
  <si>
    <t>2.2.4.1.4.3.17</t>
  </si>
  <si>
    <t>Varovalčno stikalo, vel. 000/ priključna sponka 50 mm2 vijačna  / 125 A, za zbiralčni sistem 60 mm</t>
  </si>
  <si>
    <t>2.2.4.1.4.3.18</t>
  </si>
  <si>
    <t xml:space="preserve">VLOŽEK TALILNI NV000, 35A,500V </t>
  </si>
  <si>
    <t>2.2.4.1.4.3.19</t>
  </si>
  <si>
    <t>Instalacijski odklopnik B10A/1P - AC, Icu=10kA, kratkostična zmogljivost 15kA  po IEC/EN 60947-2</t>
  </si>
  <si>
    <t>2.2.4.1.4.3.20</t>
  </si>
  <si>
    <t>Instalacijski odklopnik C16A/1 AC, Icu=10kA, kratkostična zmogljivost 15kA  po IEC/EN 60947-2</t>
  </si>
  <si>
    <t>2.2.4.1.4.3.21</t>
  </si>
  <si>
    <t xml:space="preserve">Vtični rele s 3. preklopnimi kontakti, 3 x 10A, 230 V AC </t>
  </si>
  <si>
    <t>2.2.4.1.4.3.22</t>
  </si>
  <si>
    <t xml:space="preserve">Podnožje releja PT, 3-polno, 10 A </t>
  </si>
  <si>
    <t>2.2.4.1.4.3.23</t>
  </si>
  <si>
    <t xml:space="preserve">STIKAL. URA DIG TED.1K Texpro </t>
  </si>
  <si>
    <t>2.2.4.1.4.3.24</t>
  </si>
  <si>
    <t xml:space="preserve">Stikalo CG8 A210-VE21, montaža na letev, 1-0-2 /1P/16A  </t>
  </si>
  <si>
    <t>2.2.4.1.4.4</t>
  </si>
  <si>
    <t>Stikalni blok SB-1N</t>
  </si>
  <si>
    <t>2.2.4.1.4.4.1</t>
  </si>
  <si>
    <t>Stikalni blok SB-1N je predviden kot prostostoječa omara, dimenzij 800X2000X300 mm, (ŠxVxG) / enojna vrata / IP66 / RAL7035</t>
  </si>
  <si>
    <t>2.2.4.1.4.4.2</t>
  </si>
  <si>
    <t>2.2.4.1.4.4.3</t>
  </si>
  <si>
    <t xml:space="preserve">Podstavek za prostostoječe omare, širinska dela, ŠxV (800x100), barva RAL 7022 </t>
  </si>
  <si>
    <t>2.2.4.1.4.4.4</t>
  </si>
  <si>
    <t>2.2.4.1.4.4.5</t>
  </si>
  <si>
    <t xml:space="preserve">STIKALO KG64B T203/01 E RD </t>
  </si>
  <si>
    <t>2.2.4.1.4.4.6</t>
  </si>
  <si>
    <t>2.2.4.1.4.4.7</t>
  </si>
  <si>
    <t>2.2.4.1.4.4.8</t>
  </si>
  <si>
    <t>PODNOŽJE VAROVALKE 1P/10X38  Z VAROV. 6A</t>
  </si>
  <si>
    <t>2.2.4.1.4.4.9</t>
  </si>
  <si>
    <t>PODNOŽJE VAROVALKE 3P/10X39  Z VAROV. 6A</t>
  </si>
  <si>
    <t>2.2.4.1.4.4.10</t>
  </si>
  <si>
    <t>2.2.4.1.4.4.11</t>
  </si>
  <si>
    <t>2.2.4.1.4.4.12</t>
  </si>
  <si>
    <t>LED 85-264V AC RDEČ ČELNA, serija RMQ TITAN</t>
  </si>
  <si>
    <t>2.2.4.1.4.4.13</t>
  </si>
  <si>
    <t>2.2.4.1.4.4.14</t>
  </si>
  <si>
    <t>2.2.4.1.4.4.15</t>
  </si>
  <si>
    <t>Instalacijski kontaktor 20A, 2 polni, 2 delovna kontakta, napetost tuljave 230 VAC</t>
  </si>
  <si>
    <t>2.2.4.1.4.4.16</t>
  </si>
  <si>
    <t>Odklopnik TYTAN II za D0 talilne vložke, do 63A, 3P,  50kA</t>
  </si>
  <si>
    <t>2.2.4.1.4.4.17</t>
  </si>
  <si>
    <t>Vtikač z D0 talilnimi vložkomi za TYTAN II, 3 x 32A, komplet</t>
  </si>
  <si>
    <t>2.2.4.1.4.4.18</t>
  </si>
  <si>
    <t>2.2.4.1.4.4.19</t>
  </si>
  <si>
    <t>2.2.4.1.4.4.20</t>
  </si>
  <si>
    <t xml:space="preserve">Stikalo CG8 A210-600 FT2, centralna pritrditev, 1-0-2 /1P/16A   </t>
  </si>
  <si>
    <t>2.2.4.1.4.4.21</t>
  </si>
  <si>
    <t>Instalacijski odklopnik C10A/1 AC, Icu=10kA, kratkostična zmogljivost 15kA  po IEC/EN 60947-2</t>
  </si>
  <si>
    <t>2.2.4.1.4.4.22</t>
  </si>
  <si>
    <t>2.2.4.1.4.4.23</t>
  </si>
  <si>
    <t>2.2.4.1.4.4.24</t>
  </si>
  <si>
    <t>Impulzni rele LQ611230</t>
  </si>
  <si>
    <t>2.2.4.1.4.5</t>
  </si>
  <si>
    <t>Stikalni blok SB-2N</t>
  </si>
  <si>
    <t>2.2.4.1.4.5.1</t>
  </si>
  <si>
    <t>Stikalni blok SB-2N je predviden kot prostostoječa omara, dimenzij 800X2000X300 mm, (ŠxVxG) / enojna vrata / IP66 / RAL7035</t>
  </si>
  <si>
    <t>2.2.4.1.4.5.2</t>
  </si>
  <si>
    <t>2.2.4.1.4.5.3</t>
  </si>
  <si>
    <t>2.2.4.1.4.5.4</t>
  </si>
  <si>
    <t>2.2.4.1.4.5.5</t>
  </si>
  <si>
    <t>STIKALO KG64B T203/01 E RD , 63A</t>
  </si>
  <si>
    <t>2.2.4.1.4.5.6</t>
  </si>
  <si>
    <t>2.2.4.1.4.5.7</t>
  </si>
  <si>
    <t>2.2.4.1.4.5.8</t>
  </si>
  <si>
    <t>PODNOŽJE VAROVALKE 1P/10X38 Z VAROV. 6A</t>
  </si>
  <si>
    <t>2.2.4.1.4.5.9</t>
  </si>
  <si>
    <t>2.2.4.1.4.5.10</t>
  </si>
  <si>
    <t>2.2.4.1.4.5.11</t>
  </si>
  <si>
    <t>2.2.4.1.4.5.12</t>
  </si>
  <si>
    <t>2.2.4.1.4.5.13</t>
  </si>
  <si>
    <t>2.2.4.1.4.5.14</t>
  </si>
  <si>
    <t>2.2.4.1.4.5.15</t>
  </si>
  <si>
    <t>2.2.4.1.4.5.16</t>
  </si>
  <si>
    <t>2.2.4.1.4.5.17</t>
  </si>
  <si>
    <t>2.2.4.1.4.5.18</t>
  </si>
  <si>
    <t>2.2.4.1.4.5.19</t>
  </si>
  <si>
    <t>Instalacijski odklopnik C10A/1P - AC, Icu=10kA, kratkostična zmogljivost 15kA  po IEC/EN 60947-2</t>
  </si>
  <si>
    <t>2.2.4.1.4.5.20</t>
  </si>
  <si>
    <t>2.2.4.1.4.5.21</t>
  </si>
  <si>
    <t>2.2.4.1.4.5.22</t>
  </si>
  <si>
    <t>2.2.4.1.4.5.23</t>
  </si>
  <si>
    <t>2.2.4.1.4.5.24</t>
  </si>
  <si>
    <t>2.2.4.1.4.6</t>
  </si>
  <si>
    <t>Stikalni blok SB-PKO</t>
  </si>
  <si>
    <t>2.2.4.1.4.6.1</t>
  </si>
  <si>
    <t>Stikalni blok SB-PKO je predviden kot zidna omara WSM, dimenzij 600X600X210 mm</t>
  </si>
  <si>
    <t>2.2.4.1.4.6.2</t>
  </si>
  <si>
    <t>2.2.4.1.4.6.3</t>
  </si>
  <si>
    <t>2.2.4.1.4.6.4</t>
  </si>
  <si>
    <t>2.2.4.1.4.6.5</t>
  </si>
  <si>
    <t>STIKALO KG64B, 63A,  z izklopno tuljavo</t>
  </si>
  <si>
    <t>2.2.4.1.4.6.6</t>
  </si>
  <si>
    <t>2.2.4.1.4.6.7</t>
  </si>
  <si>
    <t>2.2.4.1.4.6.8</t>
  </si>
  <si>
    <t xml:space="preserve">TRAFO KRM. 230/24VAC  200VA </t>
  </si>
  <si>
    <t>2.2.4.1.4.6.9</t>
  </si>
  <si>
    <t>2.2.4.1.4.6.10</t>
  </si>
  <si>
    <t>2.2.4.1.4.6.11</t>
  </si>
  <si>
    <t>2.2.4.1.4.6.12</t>
  </si>
  <si>
    <t>2.2.4.1.4.6.13</t>
  </si>
  <si>
    <t>2.2.4.1.4.6.14</t>
  </si>
  <si>
    <t>2.2.4.1.4.6.15</t>
  </si>
  <si>
    <t>2.2.4.1.4.6.16</t>
  </si>
  <si>
    <t>2.2.4.1.4.7</t>
  </si>
  <si>
    <t>Stikalni blok SB-KU</t>
  </si>
  <si>
    <t>2.2.4.1.4.7.1</t>
  </si>
  <si>
    <t>Stikalni blok SB-KU je predviden kot prostostoječa omara, dimenzij 800X2000X300 mm, (ŠxVxG) / enojna vrata / IP66 / RAL7035</t>
  </si>
  <si>
    <t>2.2.4.1.4.7.2</t>
  </si>
  <si>
    <t>2.2.4.1.4.7.3</t>
  </si>
  <si>
    <t>2.2.4.1.4.7.4</t>
  </si>
  <si>
    <t>2.2.4.1.4.7.5</t>
  </si>
  <si>
    <t xml:space="preserve">STIKALO KG100B T203/01 E RD </t>
  </si>
  <si>
    <t>2.2.4.1.4.7.6</t>
  </si>
  <si>
    <t>2.2.4.1.4.7.7</t>
  </si>
  <si>
    <t>2.2.4.1.4.7.8</t>
  </si>
  <si>
    <t xml:space="preserve">PODNOŽJE VAROVALKE 1P/10X38 </t>
  </si>
  <si>
    <t>2.2.4.1.4.7.9</t>
  </si>
  <si>
    <t>PODNOŽJE VAROVALKE 3P/10X39</t>
  </si>
  <si>
    <t>2.2.4.1.4.7.10</t>
  </si>
  <si>
    <t>2.2.4.1.4.7.11</t>
  </si>
  <si>
    <t>2.2.4.1.4.7.12</t>
  </si>
  <si>
    <t>2.2.4.1.4.7.13</t>
  </si>
  <si>
    <t>2.2.4.1.4.7.14</t>
  </si>
  <si>
    <t>2.2.4.1.4.7.15</t>
  </si>
  <si>
    <t>2.2.4.1.4.7.16</t>
  </si>
  <si>
    <t>2.2.4.1.4.7.17</t>
  </si>
  <si>
    <t>Vtikač z D0 talilnimi vložkomi za TYTAN II, 3 x 35A, komplet</t>
  </si>
  <si>
    <t>2.2.4.1.4.7.18</t>
  </si>
  <si>
    <t>Vtikač z D0 talilnimi vložkomi za TYTAN II, 3 x 25A, komplet</t>
  </si>
  <si>
    <t>2.2.4.1.4.7.19</t>
  </si>
  <si>
    <t>Vtikač z D0 talilnimi vložkomi za TYTAN II, 3 x 16A, komplet</t>
  </si>
  <si>
    <t>2.2.4.1.4.7.20</t>
  </si>
  <si>
    <t>2.2.4.1.4.7.21</t>
  </si>
  <si>
    <t>2.2.4.1.4.7.22</t>
  </si>
  <si>
    <t>2.2.4.1.4.7.23</t>
  </si>
  <si>
    <t>2.2.4.1.4.7.24</t>
  </si>
  <si>
    <t>Instalacijski odklopnik C16A/3- AC, Icu=10kA, kratkostična zmogljivost 15kA  po IEC/EN 60947-2</t>
  </si>
  <si>
    <t>2.2.4.1.4.7.25</t>
  </si>
  <si>
    <t>Tedenska ura, dvokanalna</t>
  </si>
  <si>
    <t>2.2.4.1.4.7.26</t>
  </si>
  <si>
    <t xml:space="preserve">NOSILEC ZBIR.60MM 3P-NOTR.PRIT </t>
  </si>
  <si>
    <t>2.2.4.1.4.7.27</t>
  </si>
  <si>
    <t xml:space="preserve">SPONKA PRIKL.3P REITER 6-50mm </t>
  </si>
  <si>
    <t>2.2.4.1.4.7.28</t>
  </si>
  <si>
    <t xml:space="preserve">VAROVALČNO STIK.NV000,125A60mm  </t>
  </si>
  <si>
    <t>2.2.4.1.4.7.29</t>
  </si>
  <si>
    <t xml:space="preserve">VLOŽEK TALILNI NV000, 50A,500V </t>
  </si>
  <si>
    <t>2.2.4.1.4.7.30</t>
  </si>
  <si>
    <t xml:space="preserve">VLOŽEK TALILNI NV000, 63A,500V </t>
  </si>
  <si>
    <t>2.2.4.1.4.8</t>
  </si>
  <si>
    <t>Stikalni blok SB-K</t>
  </si>
  <si>
    <t>2.2.4.1.4.8.1</t>
  </si>
  <si>
    <t>Stikalni blok SB-K je predviden kot prostostoječa omara, dimenzij 800X2000X300 mm, (ŠxVxG) / enojna vrata / IP66 / RAL7035</t>
  </si>
  <si>
    <t>2.2.4.1.4.8.2</t>
  </si>
  <si>
    <t>2.2.4.1.4.8.3</t>
  </si>
  <si>
    <t>2.2.4.1.4.8.4</t>
  </si>
  <si>
    <t>2.2.4.1.4.8.5</t>
  </si>
  <si>
    <t xml:space="preserve">STIKALO GL. 80A, 4P, RD E  </t>
  </si>
  <si>
    <t>2.2.4.1.4.8.6</t>
  </si>
  <si>
    <t>2.2.4.1.4.8.7</t>
  </si>
  <si>
    <t>2.2.4.1.4.8.8</t>
  </si>
  <si>
    <t>2.2.4.1.4.8.9</t>
  </si>
  <si>
    <t>PODNOŽJE VAROVALKE 3P/10X39 Z VAROV. 6A</t>
  </si>
  <si>
    <t>2.2.4.1.4.8.10</t>
  </si>
  <si>
    <t>2.2.4.1.4.8.11</t>
  </si>
  <si>
    <t>2.2.4.1.4.8.12</t>
  </si>
  <si>
    <t>2.2.4.1.4.8.13</t>
  </si>
  <si>
    <t>2.2.4.1.4.8.14</t>
  </si>
  <si>
    <t>2.2.4.1.4.8.15</t>
  </si>
  <si>
    <t>2.2.4.1.4.8.16</t>
  </si>
  <si>
    <t>2.2.4.1.4.8.17</t>
  </si>
  <si>
    <t>2.2.4.1.4.8.18</t>
  </si>
  <si>
    <t>2.2.4.1.4.8.19</t>
  </si>
  <si>
    <t>2.2.4.1.4.8.20</t>
  </si>
  <si>
    <t>2.2.4.1.4.8.21</t>
  </si>
  <si>
    <t>2.2.4.1.4.8.22</t>
  </si>
  <si>
    <t>2.2.4.1.4.8.23</t>
  </si>
  <si>
    <t>2.2.4.1.4.8.24</t>
  </si>
  <si>
    <t>2.2.4.1.4.8.25</t>
  </si>
  <si>
    <t>2.2.4.1.4.8.26</t>
  </si>
  <si>
    <t>2.2.4.1.4.9</t>
  </si>
  <si>
    <t>Stikalni blok SB-EP1</t>
  </si>
  <si>
    <t>2.2.4.1.4.9.1</t>
  </si>
  <si>
    <t>Stikalni blok SB-EP1 je predviden kot  prostostoječa kovinska omara s podstavkom, dimenzij npr.  (v/š/g) 2000x800x250 mm, antikorozijsko zaščiten, sive barve, zaščita IP40; z vso potrebno opremo za montažo. Razdelilnik ima vgrajeno opremo:</t>
  </si>
  <si>
    <t>2.2.4.1.4.9.2</t>
  </si>
  <si>
    <t xml:space="preserve"> - Grebenasto stikalo za montažo na vrata razdelilnika, 3 polno; 32A</t>
  </si>
  <si>
    <t>2.2.4.1.4.9.3</t>
  </si>
  <si>
    <t xml:space="preserve"> - Grebenasto stikalo za montažo na vrata razdelilnika, tropoložajno 1-0-2; dvopolno, 230V, 50Hz</t>
  </si>
  <si>
    <t>2.2.4.1.4.9.4</t>
  </si>
  <si>
    <t xml:space="preserve"> - Vtičnica za vgradnjo v omaro na DIN letev, z ozem. kontaktom 2P; nazivno napetost  230V 50Hz; za nazivni tok 10A</t>
  </si>
  <si>
    <t>2.2.4.1.4.9.5</t>
  </si>
  <si>
    <t xml:space="preserve"> - Transformator z ločenim navitje za prestavno razmerje 230V/24V 50Hz, nazivna priključna moč 200 VA; </t>
  </si>
  <si>
    <t>2.2.4.1.4.9.6</t>
  </si>
  <si>
    <t xml:space="preserve"> - Instalacijski odklopnik, 230V, 50Hz, 3 polni, C25A</t>
  </si>
  <si>
    <t>2.2.4.1.4.9.7</t>
  </si>
  <si>
    <t xml:space="preserve"> - Instalacijski odklopnik, 230V, 50Hz, 3 polni, C16A</t>
  </si>
  <si>
    <t>2.2.4.1.4.9.8</t>
  </si>
  <si>
    <t xml:space="preserve"> - Instalacijski odklopnik, 230V, 50Hz, 1 polni, C4A</t>
  </si>
  <si>
    <t>2.2.4.1.4.9.9</t>
  </si>
  <si>
    <t xml:space="preserve"> - Instalacijski odklopnik, 230V, 50Hz, 1 polni, C2A</t>
  </si>
  <si>
    <t>2.2.4.1.4.9.10</t>
  </si>
  <si>
    <t xml:space="preserve"> - Instalacijski odklopnik, 230V, 50Hz, 1 polni, C6A</t>
  </si>
  <si>
    <t>2.2.4.1.4.9.11</t>
  </si>
  <si>
    <t xml:space="preserve"> - Instalacijski odklopnik, 230V, 50Hz, 1 polni, C10A</t>
  </si>
  <si>
    <t>2.2.4.1.4.9.12</t>
  </si>
  <si>
    <t xml:space="preserve"> - Instalacijski odklopnik, 230V, 50Hz, 1 polni, C16A</t>
  </si>
  <si>
    <t>2.2.4.1.4.9.13</t>
  </si>
  <si>
    <t xml:space="preserve"> - Motorno zaščitno stikalo 3x230V, tripolno, z NO in NC slepim modulom, 0,16-0,25A</t>
  </si>
  <si>
    <t>2.2.4.1.4.9.14</t>
  </si>
  <si>
    <t xml:space="preserve"> - Motorno zaščitno stikalo 3x230V, tripolno, z NO in NC slepim modulom, 0,4-0,63A</t>
  </si>
  <si>
    <t>2.2.4.1.4.9.15</t>
  </si>
  <si>
    <t xml:space="preserve"> - Kontaktor 3-polni, z natičnim kontaktom 1xNO, 1xNC</t>
  </si>
  <si>
    <t>2.2.4.1.4.9.16</t>
  </si>
  <si>
    <t xml:space="preserve"> - Preklopni rele s 4 preklopnimi kontakti 230V; AC; nazivnim tokom 6A, z ločenim podnožjem; za krmilno napetost 24VAC; komplet z podnožjem</t>
  </si>
  <si>
    <t>2.2.4.1.4.9.17</t>
  </si>
  <si>
    <t xml:space="preserve"> - Signalna svetilka za montažo v panel in LED signalno diodo za nazivno napetost 24V AC - ORANŽNA </t>
  </si>
  <si>
    <t>2.2.4.1.4.9.18</t>
  </si>
  <si>
    <t xml:space="preserve"> - Signalna svetilka za montažo v panel in LED signalno diodo za nazivno napetost 24V AC - RDEČA</t>
  </si>
  <si>
    <t>2.2.4.1.4.9.19</t>
  </si>
  <si>
    <t xml:space="preserve"> - Priključne vrstne sponke za montažo na DIN letev vijačne izvedbe</t>
  </si>
  <si>
    <t>2.2.4.1.4.9.20</t>
  </si>
  <si>
    <t xml:space="preserve"> - Uvodnice Pg z tesnilnim obročem</t>
  </si>
  <si>
    <t>2.2.4.1.4.9.21</t>
  </si>
  <si>
    <t>Drobni in vezni material kot so PVC kanali, vijaki, žica ustreznega preseka, zaključne letve za vrstne ponke, vezice, obešalo za dokumentacijo, označevalne ploščice za elemente, napisne ploščice stikal in lučk,...</t>
  </si>
  <si>
    <t>2.2.4.1.4.9.22</t>
  </si>
  <si>
    <t>Samo vgradnja in ožičenje krmilnika. Krmilnik je zajet pod krmilno opremo. (Glej shemo stikalnega bloka SB-EP1)</t>
  </si>
  <si>
    <t>2.2.4.1.4.9.23</t>
  </si>
  <si>
    <t>KRMILNA OPREMA ZA POTREBE CNS:</t>
  </si>
  <si>
    <t>2.2.4.1.4.9.24</t>
  </si>
  <si>
    <t xml:space="preserve"> - Modularni prostoprogramabilni krmilnik z procesorsko enoto in napajalnikom; Ethernet CNS komunikacija, protokol BACnet/IP-Ethernet (ustreza standrdu ISO-EN-16484-5); integriran WEB server; napajanje 230V;
Število vhodov: 8xDI + 8xUI (Ni/Pt1000, U/I/R, DI)
Število izhodov: 6xDO(rele) + 4xAO
Razširljiv do 8 I/O modulov (154 HW DP)
SAUTER tip EY-AS525F001 ali enakovredno</t>
  </si>
  <si>
    <t>2.2.4.1.4.9.25</t>
  </si>
  <si>
    <t xml:space="preserve"> - Lokalna operaterska enota; LCD display; funkcije: pregledovanje vhodno izhodnih vrednosti, nastavitev želenih vrednosti, časovni programi, pregled alarmov in stausov, kabel z RJ45 za priklop na krmilnik in montirana na vrata EKO
 ustreza: Sauter EY-OP840F001+0930240511
+0930240541 ali enakovredno</t>
  </si>
  <si>
    <t>2.2.4.1.4.9.26</t>
  </si>
  <si>
    <t xml:space="preserve"> - Vhodno / Izhodni modul za mudularno enoto EY-AS525 (Bacnet/IP):
Število vhodov / izhodov: 6xDO
SAUTER tip EY-IO550F001 ali enakovredno</t>
  </si>
  <si>
    <t>2.2.4.1.4.9.27</t>
  </si>
  <si>
    <t xml:space="preserve"> - Vhodno / Izhodni modul za mudularno enoto EY-AS525 (Bacnet/IP):
Število vhodov / izhodov: 4xAO, 8xUI
SAUTER tip EY-IO570F001 ali enakovredno</t>
  </si>
  <si>
    <t>2.2.4.1.4.9.28</t>
  </si>
  <si>
    <t xml:space="preserve"> - Vhodno / Izhodni modul za mudularno enoto EY-AS525 (Bacnet/IP):
Število vhodov / izhodov: 8xUI, 8xDI
SAUTER tip EY-IO530F001 ali enakovredno</t>
  </si>
  <si>
    <t>2.2.4.1.4.9.29</t>
  </si>
  <si>
    <t xml:space="preserve"> - Komunikacijski modul M-BUS za mudularno enoto EY-AS525 (Bacnet/IP):
Število vhodov / izhodov: 8xUI, 8xDI
SAUTER tip EY-CM731F020 ali enakovredno</t>
  </si>
  <si>
    <t>2.2.4.1.4.9.30</t>
  </si>
  <si>
    <t xml:space="preserve"> - Programiranje krmilnika po projektnih zahtevah, testiranje vhodno/izhodnih signalov (IQ test), funkcijski zagon na objektu (OQ test) , nastavitev delovnih in regulacijskih parametrov, 
navodla za uporabnika na krmilniškem nivoju</t>
  </si>
  <si>
    <t>2.2.4.1.4.9.31</t>
  </si>
  <si>
    <t xml:space="preserve"> - Konfiguracija WEB serverja  za sisteme:
- kotlovnica- 
- obtočne črpalke ogrevanja/hlajenja
- signalizacija (temp., al., st.) + daljinski vklop plinskega kotla
Nastavitev zgodovine, alarmov, časovnih programov, dostopov;
Vzpostavitev komunikacije z krmilnikom, adresiranje</t>
  </si>
  <si>
    <t>2.2.4.1.4.10</t>
  </si>
  <si>
    <t>Avtomatska kompenzacija</t>
  </si>
  <si>
    <t>2.2.4.1.4.10.1</t>
  </si>
  <si>
    <t xml:space="preserve">Avtomatska stopenjska kompenzacijska naprava,
60 kVAR dimenzij 600X1000X400 mm; OPCIJA
</t>
  </si>
  <si>
    <t>2.2.4.1.5</t>
  </si>
  <si>
    <t>Grelne inštalacije</t>
  </si>
  <si>
    <t>2.2.4.1.5.1</t>
  </si>
  <si>
    <t>Dobava in montaža
(kot npr. EGRO ali enakovredno)</t>
  </si>
  <si>
    <t>2.2.4.1.5.2</t>
  </si>
  <si>
    <t>Dobava in montaža grelne instalacije za ogrevanje žlebov
Tip: EGRO ali enakovredno v naslednji sestavi: 
 - Dobava in montaža ATESTIRANE grelne instalacije v žlebove in odtočne cevi s tritrdilno in obesno opremo m 388
 - Priključni vodotesni raychem spoj kos 12
 - Stikalni blok SB-OGŽ 600x1000x250 z diferečno in kratkostično zaščito ter avtomatiko za upravljanje preko temperaturnega regulatorja kpl 1
 - Temperaturni regulator kos 1
 -Elektronski sklop s tipali za samodejni vklop ob prisotnosti snega kos 1
 - Drobni in vezni material, meritve, atesti, zagon sistema, tehnična dokumentacija  kos 1</t>
  </si>
  <si>
    <t>2.2.4.1.5.3</t>
  </si>
  <si>
    <t xml:space="preserve">Dobava in montaža grelne instalacije za gretje klančine v pritličju
Tip: EGRO ali enakovredno v naslednji sestavi: 
 - Izvedba talne grelne instalacije za taljenje snega in ledu na pripravljeno podlago pred finalnim tlakom m2 25
 - Priključni vodotesni raychem spoj kos 3
 - Stikalni blok SB-OGK 600x1000x250 z diferečno in kratkostično zaščito ter avtomatiko za upravljanje preko temperaturnega regulatorja kpl 1
 - Temperaturni regulator kos 1
 -Elektronski sklop EMT s talnimi tipali vlage in temperature za samodejni vklop ob sneženju ali poledici kos 1
 - Drobni in vezni material, meritve, atesti, zagon sistema, tehnična dokumentacija  kos 1           </t>
  </si>
  <si>
    <t>2.2.4.1.6</t>
  </si>
  <si>
    <t>Sistem za rezervno napajanja - diesel električni agregat</t>
  </si>
  <si>
    <t>2.2.4.1.6.1</t>
  </si>
  <si>
    <t>2.2.4.1.6.2</t>
  </si>
  <si>
    <t>1 Stabilni diesel električni agregat, v kontejnerskem vodotesnem in zvočno izoliranem ohišju za zunanjo montažo 64 dB(A) na 7 m 
kot npr. DEA Elcos GE.PK.034/031.SS. ali enakovredno v naslednji sestavi 
- Motor kot npr. Perkins 1103A-33G , vodno hlajen, 1500 o/min, 4 valjni, poraba goriva 5,4 l/h pri 75% obremenitvi. 
- Generator Linz, 3x400V AC/50 Hz 
- Trajna obremenitev DEA (PRP-prime power) 30kVA/24,0 kW 
- Maksimalna obremenitev DEA (LTP-standby power) 33kVA/26kW 
- Zaščitno generatorsko štiripolno magnetotermično stikalo 
- ATS Avtomatsko preklopno stikalo (mreža - agregat) montirano v ohišju agregata (Variant +10 (QLE-A-O-CC (10-40))) 
- Kontrolni panel za nadzor in avtomatsko obratovanje, mikroprocesorsko krmiljena s kontrolnikom, z vsemi zaščitnimi in krmilnimi elementi, avtomatiko za samodejni zagon ob izpadu mreže 
- Akumulatorji za start z avtomatskim polnilcem akumulatorjev 
- Predgretje bloka motorja 
- Rezervoarjem za gorivo, prostornine za minimalno 20 urno avtonomijo pri 75% obremenitvi 
2 Dobava, prevoz, montaža, postavitev na betonski temelj, elektromontažna dela, vsa potrebna dokumentacija, certifikati 
3 Navodila za uporabo v slovenskem jeziku, garancijska izjava, CE izjava, Potrdilo o tovarniškem preskusu. Priklop, zagon in izdaja potrdila o preskusu agregata s strani pooblaščenega serviserja, osnovno šolanje končnega uporabnika.</t>
  </si>
  <si>
    <t>2.2.4.1.7</t>
  </si>
  <si>
    <t>Univerzalno ožičenje</t>
  </si>
  <si>
    <t>2.2.4.1.7.1</t>
  </si>
  <si>
    <t>2.2.4.1.7.1.1</t>
  </si>
  <si>
    <t>2.2.4.1.7.2</t>
  </si>
  <si>
    <t>Komunikacijska omara K.O.</t>
  </si>
  <si>
    <t>2.2.4.1.7.2.1</t>
  </si>
  <si>
    <t>Komunikacijska omara K.O. za univerzalno ožičenje 19",  dimenzij 800x800x  2250mm (46 HE), s steklenimi vrati, kineto za aranžiranje kablov, snemljivi stranicami in z vgrajeno opremo:</t>
  </si>
  <si>
    <t>2.2.4.1.7.2.2</t>
  </si>
  <si>
    <t xml:space="preserve"> -</t>
  </si>
  <si>
    <t>patch panel za 24 portov UTP cat 6.,19", 2HE</t>
  </si>
  <si>
    <t>2.2.4.1.7.2.3</t>
  </si>
  <si>
    <t>urejevalnik kablov 2HE</t>
  </si>
  <si>
    <t>2.2.4.1.7.2.4</t>
  </si>
  <si>
    <t>pločevinasta polica za 19" omaro</t>
  </si>
  <si>
    <t>2.2.4.1.7.2.5</t>
  </si>
  <si>
    <t>panel z devetimi vtičnicami 230V, 50Hz, 16A za 19" omaro, vklučno s priključnim kablom</t>
  </si>
  <si>
    <t>2.2.4.1.7.2.6</t>
  </si>
  <si>
    <t>hladilna enota z dvema ventilatorjema (230V, 2x14W) vgrajena v omaro</t>
  </si>
  <si>
    <t>2.2.4.1.7.2.7</t>
  </si>
  <si>
    <t>digitalni termostat z vgrajenim tipalom, nastavitve vklopa +10°C do +60°C.</t>
  </si>
  <si>
    <t>2.2.4.1.7.2.8</t>
  </si>
  <si>
    <t xml:space="preserve">patch kabli cat. 6, RJ45 - RJ45, FTP, dolžine 1,5m </t>
  </si>
  <si>
    <t>2.2.4.1.7.2.9</t>
  </si>
  <si>
    <t xml:space="preserve">patch kabli cat. 6, RJ45 - RJ45, FTP, dolžine 3m </t>
  </si>
  <si>
    <t>2.2.4.1.7.2.10</t>
  </si>
  <si>
    <t xml:space="preserve">Prenapetostna zaščita razred "D" 5kA </t>
  </si>
  <si>
    <t>2.2.4.1.7.2.11</t>
  </si>
  <si>
    <t>zaključevanje  kablov na panelu</t>
  </si>
  <si>
    <t>2.2.4.1.7.3</t>
  </si>
  <si>
    <t>Ostalo</t>
  </si>
  <si>
    <t>2.2.4.1.7.3.1</t>
  </si>
  <si>
    <t>Dvojna osempolna vtičnica 2xRJ45, cat. 6, s protiprašnim pokrovom za vgradnjo v parapetni kanal</t>
  </si>
  <si>
    <t>2.2.4.1.7.3.2</t>
  </si>
  <si>
    <t>2.2.4.1.7.3.3</t>
  </si>
  <si>
    <t>2.2.4.1.7.3.4</t>
  </si>
  <si>
    <t>Dvojna osempolna vtičnica 2xRJ45, cat. 6, s protiprašnim pokrovom nadometna</t>
  </si>
  <si>
    <t>2.2.4.1.7.3.5</t>
  </si>
  <si>
    <t>Zaključevanje kablov v konektorju</t>
  </si>
  <si>
    <t>2.2.4.1.7.3.6</t>
  </si>
  <si>
    <t>2.2.4.1.7.3.7</t>
  </si>
  <si>
    <t xml:space="preserve"> - UTP 4x2x23 AWG cat. 6</t>
  </si>
  <si>
    <t>2.2.4.1.7.3.8</t>
  </si>
  <si>
    <t>2.2.4.1.7.3.9</t>
  </si>
  <si>
    <t xml:space="preserve"> - i. c. Φ 23 mm</t>
  </si>
  <si>
    <t>2.2.4.1.7.3.10</t>
  </si>
  <si>
    <t>2.2.4.1.7.3.11</t>
  </si>
  <si>
    <t xml:space="preserve"> - PN Φ 16 mm</t>
  </si>
  <si>
    <t>2.2.4.1.7.3.12</t>
  </si>
  <si>
    <t xml:space="preserve"> - PN Φ 23 mm</t>
  </si>
  <si>
    <t>2.2.4.1.8</t>
  </si>
  <si>
    <t>2.2.4.1.8.1</t>
  </si>
  <si>
    <t>2.2.4.1.8.1.1</t>
  </si>
  <si>
    <t>Dobava in montaža (oprema kot ZARJA ali enakovredno)</t>
  </si>
  <si>
    <t>2.2.4.1.8.2</t>
  </si>
  <si>
    <t>2.2.4.1.8.2.1</t>
  </si>
  <si>
    <t>NJP-400A/4;  Analogna adresna naprava; v skladu z EN 54 2 in
4; z štirimi zankami, kapaciteta 504 adresnih
elementov za javljanje požara, plina in SOS
signalizacije; kpl z napajalnikom 5A, UPMO
upravljalni modul in CPMO centralno procesni
modul. Modularno dodajanje štirih LIMO-Ko
konvencionalnih modulov ali VIMO
vhodno-izhodnih modulov, mrežni modul, TCP/IP
ali RS232 in modema. Možna vezava v mrežo do
16 central in/ali oddaljenih prikazovalnikov.</t>
  </si>
  <si>
    <t>2.2.4.1.8.2.2</t>
  </si>
  <si>
    <t>2.2.4.1.8.2.3</t>
  </si>
  <si>
    <t xml:space="preserve">IZMO 400; izhodni modul 8 relejnih 5A izhodov </t>
  </si>
  <si>
    <t>2.2.4.1.8.2.4</t>
  </si>
  <si>
    <t>MRMO 400 Baker - Baker Mrežni modul Baker - Baker</t>
  </si>
  <si>
    <t>2.2.4.1.8.2.5</t>
  </si>
  <si>
    <t>OP-400A Oddaljena prikazovalno upravljalna enota vseh
stanj na centrali NJP-400A, napajanje iz centrale,
brez mrežnega modula</t>
  </si>
  <si>
    <t>2.2.4.1.8.2.6</t>
  </si>
  <si>
    <t>VK-08/95 OPT Vzorčna komora z vgrajenim adresnim optičnim
javljalnikom XP-95</t>
  </si>
  <si>
    <t>2.2.4.1.8.2.7</t>
  </si>
  <si>
    <t>AI-XP ločeni svetlobni indikator Za EX in ne Ex prostore</t>
  </si>
  <si>
    <t>2.2.4.1.8.2.8</t>
  </si>
  <si>
    <t>2.2.4.1.8.2.9</t>
  </si>
  <si>
    <t>2.2.4.1.8.2.10</t>
  </si>
  <si>
    <t>2.2.4.1.8.2.11</t>
  </si>
  <si>
    <t>2.2.4.1.8.2.12</t>
  </si>
  <si>
    <t>2.2.4.1.8.2.13</t>
  </si>
  <si>
    <t>BSQMA, adresna sirena z bliskavko Adresna notranja alarmna elektronska sirena z
bliskavko in izolatorjem; 100dB; 9 mA; rdeča</t>
  </si>
  <si>
    <t>2.2.4.1.8.2.14</t>
  </si>
  <si>
    <t>GP-100 METAN KPL Javljalnik gorljivih plinov Senzor za detekcijo metana 0-100 %SEM, izhod
4-20mA, z zaščitno kovinsko mrežico in
podnožjem.</t>
  </si>
  <si>
    <t>2.2.4.1.8.2.15</t>
  </si>
  <si>
    <t>AV-602 adresni vmesnik za JAVLJANJE PLINA Štiri kanalni</t>
  </si>
  <si>
    <t>2.2.4.1.8.2.16</t>
  </si>
  <si>
    <t xml:space="preserve">Drobni pritrdilni in vezni material  </t>
  </si>
  <si>
    <t>2.2.4.1.8.2.17</t>
  </si>
  <si>
    <t>Označ. plošča ROČNI JAVLJALNIK  125 x 125
Označevalna plošča RJ 125 x 125</t>
  </si>
  <si>
    <t>2.2.4.1.8.2.18</t>
  </si>
  <si>
    <t xml:space="preserve">Označ. plošča SIRENA  Označevalna plošča HUPA 125 x 125 Označevalna plošča HUPA 125 x 125
</t>
  </si>
  <si>
    <t>2.2.4.1.8.2.19</t>
  </si>
  <si>
    <t>2.2.4.1.8.2.20</t>
  </si>
  <si>
    <t>AV-622 adresni vmesnik (722) Tri kanalni VHODNO-IZHODNI S tremi neodvisnimi relejskimi izhodi in tremi
neodvisnimi vhodi, kpl z ohišjem</t>
  </si>
  <si>
    <t>2.2.4.1.8.2.21</t>
  </si>
  <si>
    <t>AV-618 adresni vmesnik Eno kanalni IZHODNI - dvo kanalni VHODNI Krmilni vmesnik v ohišju s 3A relejskim izhodom in
dvema vhodoma za priklop brezpotencialnih
kontaktov</t>
  </si>
  <si>
    <t>2.2.4.1.8.2.22</t>
  </si>
  <si>
    <t>TER detek. kabel EPC 88°C vinyl izolacija Največja priporočena temperatura prostora 66°C.</t>
  </si>
  <si>
    <t>2.2.4.1.8.2.23</t>
  </si>
  <si>
    <t>CC-2N element za pritrditev TERM. Kabla uporaba 4 kose na 1 m</t>
  </si>
  <si>
    <t>2.2.4.1.8.2.24</t>
  </si>
  <si>
    <t>Doza PVC GW 80x80x40</t>
  </si>
  <si>
    <t>2.2.4.1.8.2.25</t>
  </si>
  <si>
    <t>Elektro magnetno držalo 300kg, 12/24VDC podolgovati, brez nosilca Napajanje 12/24VDC ( 300 kg) ; brez tipke za
deblokado magneta</t>
  </si>
  <si>
    <t>2.2.4.1.8.2.26</t>
  </si>
  <si>
    <t>Nosilec za elektro magn.držalo 300 kg</t>
  </si>
  <si>
    <t>2.2.4.1.8.2.27</t>
  </si>
  <si>
    <t>Tipka za odpiranje vrat v sili</t>
  </si>
  <si>
    <t>2.2.4.1.8.2.28</t>
  </si>
  <si>
    <t>AV-613 adresni vmesnik Eno kanalni VHODNI Za priklop javljalnika nivoja vode v analogno
adresno zanko, kpl z ohišjem</t>
  </si>
  <si>
    <t>2.2.4.1.8.2.29</t>
  </si>
  <si>
    <t>AV-4-20mA vmesnik za tokovne senzorje</t>
  </si>
  <si>
    <t>2.2.4.1.8.2.30</t>
  </si>
  <si>
    <t>SENSOR-KOBOLD tip NTB - 130510 potopna sonda za zvezno merjenje nivoja, tip NTB
- 130510 za vgradnjo v požarni bazen,
- merilno območje: 0-5 m
- izhod: 4-20 mA
- napajanje: 12-30 VDC
- napajalni kabel dolžine 10 m
- spojka (NTB-NAA209)</t>
  </si>
  <si>
    <t>2.2.4.1.8.3</t>
  </si>
  <si>
    <t>JAVLJANJE POŽARA - Delo in priklopni stroški</t>
  </si>
  <si>
    <t>2.2.4.1.8.3.1</t>
  </si>
  <si>
    <t>Dobava in vgradnja požarne centrale Vgradnja centralne naprave, adresiranje in označevanje adresnih javljalnikov, vmesnikov in ostalih elementov, vstavljanje javljalnikov na zmontirana in zvezana podnožja, vzpostavitev neposredne povezave z GRS Kranj (infra net) velja tudi za dvigalo, priklop in preizkus sistema, izdaja internega zapisnika o spuščanju sistema v pogon, vključno z ostalimi in prevoznimi stroški</t>
  </si>
  <si>
    <t>2.2.4.1.8.3.2</t>
  </si>
  <si>
    <t xml:space="preserve">Izdelava programa za požarni sistem  </t>
  </si>
  <si>
    <t>2.2.4.1.8.3.3</t>
  </si>
  <si>
    <t>Izobraževanje požarnega sistema Šolanje uporabnika za upravljanje sistema v
enkratnem terminu po dogovoru z uporabnikom</t>
  </si>
  <si>
    <t>2.2.4.1.8.3.4</t>
  </si>
  <si>
    <t>Pregled požarnega javljanja  Stroški in organizacija preizkusa JAVLJANJA POŽARA s strani pooblaščene organizacije ter izdaja potrdila o brezhibnosti</t>
  </si>
  <si>
    <t>2.2.4.1.8.3.5</t>
  </si>
  <si>
    <t>Sodelovanje pri pregledu požar. sist.  Sodelovanje serviserjev pri izvedbi funkcionalnega pregleda vgrajenega sistema za JAVLJANJE POŽARA</t>
  </si>
  <si>
    <t>2.2.4.1.8.3.6</t>
  </si>
  <si>
    <t>Montaža termičnega kabla na skobe</t>
  </si>
  <si>
    <t>2.2.4.1.9</t>
  </si>
  <si>
    <t>Sistem javljanja vloma</t>
  </si>
  <si>
    <t>2.2.4.1.9.1</t>
  </si>
  <si>
    <t>2.2.4.1.9.2</t>
  </si>
  <si>
    <t>Alarmna centrala v modularnem ohišju s transformatorjem AC/DC, 8 particij, 8 področji na plošči z možnostjo razširitve do 64 con,4 PGM izhodi z možnostjo širitve do 14, možnost priklopa do 8 tipkovnic, spomin za 500 dogodkov.
Tip:DSC POWERSERIES PC1864 ali enakovredno</t>
  </si>
  <si>
    <t>2.2.4.1.9.3</t>
  </si>
  <si>
    <t>AKU baterija 12 V, 7 Ah, VDS</t>
  </si>
  <si>
    <t>2.2.4.1.9.4</t>
  </si>
  <si>
    <t>Razširitveni modul z 8 programabilnimi vhodi
Tip:DSC 5108 ali enakovredno</t>
  </si>
  <si>
    <t>2.2.4.1.9.5</t>
  </si>
  <si>
    <t>Dodatni napajalnik za razširitveni modul,  12 VDC / 1,5A, transformator 16.5V / 50VA
Tip:DSC PC1520 ali enakovredno</t>
  </si>
  <si>
    <t>2.2.4.1.9.6</t>
  </si>
  <si>
    <t xml:space="preserve">AKU baterija  za razširitveni modul 1x12 V, 1,2 Ah </t>
  </si>
  <si>
    <t>2.2.4.1.9.7</t>
  </si>
  <si>
    <t>Alfa-numerična tipkovnica, osvetljen LCD zaslon z 32 znaki, razni prikazi stanj, spomin za zadnjih 512 dogodkov, piezzo piskač, 5 progamabilnih tipkmožnost programiranja sistema
Tip: DSC PK5500 ali enakovredno</t>
  </si>
  <si>
    <t>2.2.4.1.9.8</t>
  </si>
  <si>
    <t>Alfa-numerična tipkovnica,  osvetljen LCD zaslon  razni prikazi stanj, spomin za zadnjih 512 dogodkov, piezzo piskač,  5 progamabilnih tipk
Tip: DSC PK5501 ali enakovredno</t>
  </si>
  <si>
    <t>2.2.4.1.9.9</t>
  </si>
  <si>
    <t>Podometna kovinska omarica za alfa-numerično tipkovnico, izdelana iz pločevine, končno obarvana, dimenzij 200x150x30 mm.</t>
  </si>
  <si>
    <t>2.2.4.1.9.10</t>
  </si>
  <si>
    <t>Matchtec PIR/MW (infrardeči + mikrovalovni) detektor gibanja, polje pokritja 12 m, vgrajena patentirana črna triplex zrcalna leča za zanesljivejšo detekcijo in imunost na zunanje vplive, frekvenca mikrovalovnega zaznavanja je 2,45GHz, medsebojno povezujoča multikriterijska analiza signala Machtec omogoča izredno zanesljivo delovanja, brez mrtvih con pod senzorjem
Tip: DSC LC 104  ali enakovredno</t>
  </si>
  <si>
    <t>2.2.4.1.9.11</t>
  </si>
  <si>
    <t>Stropni/zidni nosilec za senzorje
Tip: LC-MBS ali enakovredno</t>
  </si>
  <si>
    <t>2.2.4.1.9.12</t>
  </si>
  <si>
    <t>Komunikator za prenos alarmnih signalov po GSM/UMTS omrežju.
Tip: GS3055 ali enakovredno</t>
  </si>
  <si>
    <t>2.2.4.1.9.13</t>
  </si>
  <si>
    <t>Notranja sirena bele barve
Tip:DSC MOS2 ali enakovredno</t>
  </si>
  <si>
    <t>2.2.4.1.9.14</t>
  </si>
  <si>
    <t>Zunanja sirena z bliskavko, dve sabotažni stikali, pokrov iz ABS plastike, dvojna elektrodinamična sirena, napajanja 12V, tokovna poraba ob alarmu 700mA
Tip: DSC LADY ali enakovredno</t>
  </si>
  <si>
    <t>2.2.4.1.9.15</t>
  </si>
  <si>
    <t xml:space="preserve">AKU baterija  za zunanjo sireno 1x12 V, 1,2 Ah </t>
  </si>
  <si>
    <t>2.2.4.1.9.16</t>
  </si>
  <si>
    <t>Montaža sistema na pripravljene inštalacije, parametriranje, programiranje in predaja sistema. Preizkus delovanja in šolanje uporabnikov.</t>
  </si>
  <si>
    <t>2.2.4.1.10</t>
  </si>
  <si>
    <t>Kontrola pristopa in registracija delovnega časa</t>
  </si>
  <si>
    <t>2.2.4.1.10.1</t>
  </si>
  <si>
    <t>2.2.4.1.10.1.1</t>
  </si>
  <si>
    <t>2.2.4.1.10.2</t>
  </si>
  <si>
    <t>KONTROLA PRISTOPA</t>
  </si>
  <si>
    <t>2.2.4.1.10.2.1</t>
  </si>
  <si>
    <t>Terminal za kontrolo pristopa, priklop do štirih čitalnih mest, 230 VAC, komplet z napajalnikom
Tip: Četrta pot VT500M ali enakovredno</t>
  </si>
  <si>
    <t>2.2.4.1.10.2.2</t>
  </si>
  <si>
    <t>Brezkontaktno čitalno mesto kompletno z ohišjem za notranjo montažo, razdalja branja: 6 cm, barva ohišja se določi pred montažo
Tip: Četrta pot CM03 TPH 13MHz Desfire ali enakovredno</t>
  </si>
  <si>
    <t>2.2.4.1.10.2.3</t>
  </si>
  <si>
    <t xml:space="preserve">Elektricni prijemnik eff eff z mikrostikalom in diodno zašcito tuljavskega navitja-deaktivacija mehanske blokade z dovodom napetosti, 12 VDC / max 300mA </t>
  </si>
  <si>
    <t>2.2.4.1.10.2.4</t>
  </si>
  <si>
    <t>Brezkontaktna kartica, enotna za vse sisteme (RDČ+KP)</t>
  </si>
  <si>
    <t>2.2.4.1.10.2.5</t>
  </si>
  <si>
    <t>Programska oprema za beleženje vstopov, izstopov ter prehodov za 500 uporabnikov</t>
  </si>
  <si>
    <t>2.2.4.1.10.3</t>
  </si>
  <si>
    <t>REGISTRACIJA DELOVNEGA ČASA</t>
  </si>
  <si>
    <t>2.2.4.1.10.3.1</t>
  </si>
  <si>
    <t>Terminal za registracijo delovnega časa, z offline režimom (v primeru izpada komunikacije s strežnikom terminal obdeluje podatke), komplet z napajalnikom
Tip: Četrta pot TA-500 ali enakovredno</t>
  </si>
  <si>
    <t>2.2.4.1.10.3.2</t>
  </si>
  <si>
    <t>Namestitev baze podatkov in programske opreme za kontrolo pristopa in registracijo delovnega časa na PC.</t>
  </si>
  <si>
    <t>2.2.4.1.11</t>
  </si>
  <si>
    <t>Domofoni</t>
  </si>
  <si>
    <t>2.2.4.1.11.1</t>
  </si>
  <si>
    <t>2.2.4.1.11.2</t>
  </si>
  <si>
    <t>Telefonski domofon za sistem centrex 14 tipk podometni
Tip: ALPHA TECH UDV ali enakovredno</t>
  </si>
  <si>
    <t>2.2.4.1.12</t>
  </si>
  <si>
    <t>EVAKUACIJA</t>
  </si>
  <si>
    <t>2.2.4.1.12.1</t>
  </si>
  <si>
    <t>2.2.4.1.12.2</t>
  </si>
  <si>
    <t>Dobava in montaža sistema elektronskega nadzora evakuacijskih vrat - celoten komplet + izvedbe priključitve, kot npr. GEZE SECULOGIC TZ 300 SN AP, Emergency Exit System ali enakovredno, ki se sestavljen iz naslednjih komponent:</t>
  </si>
  <si>
    <t>2.2.4.1.12.3</t>
  </si>
  <si>
    <t>Dobava in montaža evakuacijskega terminala (montaža na strani evakuacije), kot npr. GEZE TZ 300 SN AP, ali enakovredno
Opomba: Dobava in montaža sistema elektronskega nadzora evakuacijskih vrat - celoten komplet + izvedbe priključitve, kot npr. GEZE SECULOGIC TZ 300 SN AP, Emergency Exit System ali enakovredno, ki se sestavljen iz naslednjih komponent:</t>
  </si>
  <si>
    <t>2.2.4.1.12.4</t>
  </si>
  <si>
    <t>Dobava in montaža magneta za vrata najmanj 3000 N, kot npr. GEZE MA 500 z nosilci ter magnetnim kontrolnikom ali enakovredno
Opomba: Dobava in montaža sistema elektronskega nadzora evakuacijskih vrat - celoten komplet + izvedbe priključitve, kot npr. GEZE SECULOGIC TZ 300 SN AP, Emergency Exit System ali enakovredno, ki se sestavljen iz naslednjih komponent:</t>
  </si>
  <si>
    <t>2.2.4.1.12.5</t>
  </si>
  <si>
    <t>Prekinitvena tipka AS500 (rdeča),
Opomba: Dobava in montaža sistema elektronskega nadzora evakuacijskih vrat - celoten komplet + izvedbe priključitve, kot npr. GEZE SECULOGIC TZ 300 SN AP, Emergency Exit System ali enakovredno, ki se sestavljen iz naslednjih komponent:</t>
  </si>
  <si>
    <t>2.2.4.1.12.6</t>
  </si>
  <si>
    <t>Nadometna doza za TPS 
Opomba: Dobava in montaža sistema elektronskega nadzora evakuacijskih vrat - celoten komplet + izvedbe priključitve, kot npr. GEZE SECULOGIC TZ 300 SN AP, Emergency Exit System ali enakovredno, ki se sestavljen iz naslednjih komponent:</t>
  </si>
  <si>
    <t>2.2.4.1.12.7</t>
  </si>
  <si>
    <t>Inštalacijski material za povezavo elementov v radiusu do 2 m.
Opomba: Dobava in montaža sistema elektronskega nadzora evakuacijskih vrat - celoten komplet + izvedbe priključitve, kot npr. GEZE SECULOGIC TZ 300 SN AP, Emergency Exit System ali enakovredno, ki se sestavljen iz naslednjih komponent:</t>
  </si>
  <si>
    <t>2.2.4.1.13</t>
  </si>
  <si>
    <t>Električne ure</t>
  </si>
  <si>
    <t>2.2.4.1.13.1</t>
  </si>
  <si>
    <t>2.2.4.1.13.2</t>
  </si>
  <si>
    <t>Matična ura HMPE 700 (kot npr. Iskra sistemi ali enakovredno)</t>
  </si>
  <si>
    <t>2.2.4.1.13.3</t>
  </si>
  <si>
    <t>DCF sprejemnik TRE-2 ali enakovredno</t>
  </si>
  <si>
    <t>2.2.4.1.13.4</t>
  </si>
  <si>
    <t>Ura, dvostranska, 24V, minutna, fi 300mm, tip 2VME-31 ali enakovredno, s konzolo za montažo na strop</t>
  </si>
  <si>
    <t>2.2.4.1.14</t>
  </si>
  <si>
    <t>Ozvočenje</t>
  </si>
  <si>
    <t>2.2.4.1.14.1</t>
  </si>
  <si>
    <t>2.2.4.1.14.1.1</t>
  </si>
  <si>
    <t>2.2.4.1.14.2</t>
  </si>
  <si>
    <t>OPREMA OZVOČENJA VRTCA</t>
  </si>
  <si>
    <t>2.2.4.1.14.2.1</t>
  </si>
  <si>
    <t>Centralna naprava ozvočenja  (kot npr. SEA Sežana ali enakovredno)</t>
  </si>
  <si>
    <t>2.2.4.1.14.2.2</t>
  </si>
  <si>
    <t>SNO1112  integriran mikser  in ojačevalnik  200W, vhod za 2 mikrofona, tuner, kas., CD., AUX, 4 delno izhodno preklopno polje, vgradno ohišje 19",  vgrajena 2 kosa regulatorja glasnosti   100V
Opomba: Centralna naprava ozvočenja  SEA Sežana, sestavljena iz:</t>
  </si>
  <si>
    <t>2.2.4.1.14.2.3</t>
  </si>
  <si>
    <t xml:space="preserve"> AM/FM RDS radijski sprejemnik 19", vgradni
Opomba: Centralna naprava ozvočenja  SEA Sežana, sestavljena iz:</t>
  </si>
  <si>
    <t>2.2.4.1.14.2.4</t>
  </si>
  <si>
    <t>DV-3220-K CD/mp-3 ,USB predvajalnik,  vgradni 19"
Opomba: Centralna naprava ozvočenja  SEA Sežana, sestavljena iz:</t>
  </si>
  <si>
    <t>2.2.4.1.14.2.5</t>
  </si>
  <si>
    <t>10HE/19"   vgradno ohišje
Opomba: Centralna naprava ozvočenja  SEA Sežana, sestavljena iz:</t>
  </si>
  <si>
    <t>2.2.4.1.14.2.6</t>
  </si>
  <si>
    <t>SPM1200  monitorski zvočnik z regulatorjem
Opomba: Centralna naprava ozvočenja  SEA Sežana, sestavljena iz:</t>
  </si>
  <si>
    <t>2.2.4.1.14.2.7</t>
  </si>
  <si>
    <t>SPU1200 mrežna-napajalna ennota 230V
Opomba: Centralna naprava ozvočenja  SEA Sežana, sestavljena iz:</t>
  </si>
  <si>
    <t>2.2.4.1.14.2.8</t>
  </si>
  <si>
    <t>SNO1330/A   namizni mikrofon na gibljivem vratu, 5m kabla</t>
  </si>
  <si>
    <t>2.2.4.1.14.2.9</t>
  </si>
  <si>
    <t>SNZ2105 vgradni zvočnik 5W/100Vbele barve-SEA Sežana</t>
  </si>
  <si>
    <t>2.2.4.1.14.2.10</t>
  </si>
  <si>
    <t>SNZ1070 nadometni zvočnik5W/100V, beli-SEA</t>
  </si>
  <si>
    <t>2.2.4.1.14.2.11</t>
  </si>
  <si>
    <t>SNA1040   regulator glasnosti 35W/100V, vgradni-v globoki dozi fi 60 , beli SEA</t>
  </si>
  <si>
    <t>2.2.4.1.14.2.12</t>
  </si>
  <si>
    <t>PB730  nadomerni zvočnik 30W/100V, beli, s konzolo</t>
  </si>
  <si>
    <t>2.2.4.1.14.3</t>
  </si>
  <si>
    <t>OPREMA OZVOČENJA ŠOLA</t>
  </si>
  <si>
    <t>2.2.4.1.14.3.1</t>
  </si>
  <si>
    <t>2.2.4.1.14.3.2</t>
  </si>
  <si>
    <t>SNO1135  integriran mikser  in ojačevalnik  300W, vhod za 2 mikrofona, tuner, kas., CD., AUX, 4 delno izhodno preklopno polje, vgradno ohišje 19",  vgrajena 2 kosa regulatorja glasnosti   100V
Opomba: Centralna naprava ozvočenja  SEA Sežana, sestavljena iz:</t>
  </si>
  <si>
    <t>2.2.4.1.14.3.3</t>
  </si>
  <si>
    <t>SGM1020 /SVA1200 glasbeni modul za zvonenje z glasbo in modul za požarna/varnostna obvestila,vklop s ključem ali daljinsko iz programatorja zvonenja za zvonenje.
Opomba: Centralna naprava ozvočenja  SEA Sežana, sestavljena iz:</t>
  </si>
  <si>
    <t>2.2.4.1.14.3.4</t>
  </si>
  <si>
    <t>2.2.4.1.14.3.5</t>
  </si>
  <si>
    <t>2.2.4.1.14.3.6</t>
  </si>
  <si>
    <t>2.2.4.1.14.3.7</t>
  </si>
  <si>
    <t>2.2.4.1.14.3.8</t>
  </si>
  <si>
    <t>2.2.4.1.14.3.9</t>
  </si>
  <si>
    <t>HMP700E programator zvonenja z DCF sprejemnikom točnega časa</t>
  </si>
  <si>
    <t>2.2.4.1.14.3.10</t>
  </si>
  <si>
    <t>2.2.4.1.14.3.11</t>
  </si>
  <si>
    <t>2.2.4.1.14.3.12</t>
  </si>
  <si>
    <t>SNA1040   regulator glasnosti 35W/100V, vgradnii-v globoki dozi fi 60 , beli SEA</t>
  </si>
  <si>
    <t>2.2.4.1.15</t>
  </si>
  <si>
    <t>Krmiljenje žaluzij</t>
  </si>
  <si>
    <t>2.2.4.1.15.1</t>
  </si>
  <si>
    <t>Dobava in montaža (kot npr. SOMFY ali enakovredno)</t>
  </si>
  <si>
    <t>2.2.4.1.15.2</t>
  </si>
  <si>
    <t>SOMFY SOLIRIS IB</t>
  </si>
  <si>
    <t>2.2.4.1.15.3</t>
  </si>
  <si>
    <t>SOMFY CENTRALIS UNO IB</t>
  </si>
  <si>
    <t>2.2.4.1.15.4</t>
  </si>
  <si>
    <t>SOMFY SENZOR ZA DEŽ RFA 005</t>
  </si>
  <si>
    <t>2.2.4.1.15.5</t>
  </si>
  <si>
    <t>NOSILEC ZA VREMENSKI SENZOR</t>
  </si>
  <si>
    <t>2.2.4.1.15.6</t>
  </si>
  <si>
    <t>MONTAŽA KRMILJA IN ZAGON KRMILJA</t>
  </si>
  <si>
    <t>2.2.4.1.15.7</t>
  </si>
  <si>
    <t>2.2.4.1.15.8</t>
  </si>
  <si>
    <t xml:space="preserve"> - IY(St)Y 2x2x0,8 mm2
Opomba: Instalacijski kabel položen delno podometno, delno uvlečen v instalacijske cevi in delno položen na kabelske police</t>
  </si>
  <si>
    <t>2.2.4.1.15.9</t>
  </si>
  <si>
    <t>2.2.4.1.15.10</t>
  </si>
  <si>
    <t>2.2.4.1.16</t>
  </si>
  <si>
    <t>SOS KLIC</t>
  </si>
  <si>
    <t>2.2.4.1.16.1</t>
  </si>
  <si>
    <t>2.2.4.1.16.2</t>
  </si>
  <si>
    <t>Naprava za klic v sili, SOS (kot npr. Promon ali enakovredno), sestavljena iz elementov:  
 - napajalna enota EN-24/1, kos 1
 - tablo TR-02,  kos 1
 - klicna enota, EK-10 kos 1
 - razrešna enota, ER-01 kos 1
 - signalna svetilka, SS-01L kos 1</t>
  </si>
  <si>
    <t>2.2.4.1.17</t>
  </si>
  <si>
    <t>Strelovod - vrtec in šola Simona Jenka</t>
  </si>
  <si>
    <t>2.2.4.1.17.1</t>
  </si>
  <si>
    <t>Dobava in montaža (kot. npr. Hermi ali enakovredno)</t>
  </si>
  <si>
    <t>2.2.4.1.17.2</t>
  </si>
  <si>
    <t>Okrogli vodnik iz Al legure Ø 8mm za lovilne in odvodne vode</t>
  </si>
  <si>
    <t>2.2.4.1.17.3</t>
  </si>
  <si>
    <t>Pocinkani jekleni trak Fe-Zn 25x4mm, položen v zemlji</t>
  </si>
  <si>
    <t>2.2.4.1.17.4</t>
  </si>
  <si>
    <t>Merilna križna sponka  iz nerjavečega jekla (Rf) dimenzije 58x58 mm namenjena spajanju okroglih in ploščatih vodnikov do širine 30mm KON 02.</t>
  </si>
  <si>
    <t>2.2.4.1.17.5</t>
  </si>
  <si>
    <t>Kontaktni elementi izdelani iz Rf, KON 04A, KON 05</t>
  </si>
  <si>
    <t>2.2.4.1.17.6</t>
  </si>
  <si>
    <t>Žlebna sponka KON 06</t>
  </si>
  <si>
    <t>2.2.4.1.17.7</t>
  </si>
  <si>
    <t>Zidna podometna merilna omarica ZON 05A "Hermi" (225x125x100mm), pokrov omarice iz Rf, plastificiran v beli barvi</t>
  </si>
  <si>
    <t>2.2.4.1.17.8</t>
  </si>
  <si>
    <t>Zidni nosilec iz nerjaveče pločevine za pritrjevanje vodnikov okroglega preseka na steno, z vijakom in čepom.</t>
  </si>
  <si>
    <t>2.2.4.1.17.9</t>
  </si>
  <si>
    <t>Cevna objemka Rf fi 120, KON 11A</t>
  </si>
  <si>
    <t>2.2.4.1.17.10</t>
  </si>
  <si>
    <t>Vertikalna zaščita</t>
  </si>
  <si>
    <t>2.2.4.1.17.11</t>
  </si>
  <si>
    <t>Strešni nosilec  v kompletu z vijakom in tesnilom primeren za pločevinasto kritino Rheinzink in valovitke.</t>
  </si>
  <si>
    <t>2.2.4.1.17.12</t>
  </si>
  <si>
    <t>Strešni nosilec, betonska kocka SON 17</t>
  </si>
  <si>
    <t>2.2.4.1.17.13</t>
  </si>
  <si>
    <t>Trda inštalacijska cev PN16, položena na objemkah v izolaciji fasade</t>
  </si>
  <si>
    <t>2.2.4.1.17.14</t>
  </si>
  <si>
    <t>Trda inštalacijska cev PN36, položena na objemkah v izolaciji fasade</t>
  </si>
  <si>
    <t>2.2.4.1.17.15</t>
  </si>
  <si>
    <t>Razni spoji na kovinske mase (vijačenje, varjenje), ocenjeno</t>
  </si>
  <si>
    <t>2.2.4.1.17.16</t>
  </si>
  <si>
    <t>Izdelava protikorozijskega premaza stikov v zemlji.</t>
  </si>
  <si>
    <t>2.2.4.1.17.17</t>
  </si>
  <si>
    <t>OPOMBA: Izkop in zasutje jarka za ozemljitve je zajet v popisu gradbenih del.</t>
  </si>
  <si>
    <t>2.2.4.1.18</t>
  </si>
  <si>
    <t>Strelovod - obstoječa šola</t>
  </si>
  <si>
    <t>2.2.4.1.18.1</t>
  </si>
  <si>
    <t>2.2.4.1.18.2</t>
  </si>
  <si>
    <t>2.2.4.1.18.3</t>
  </si>
  <si>
    <t>2.2.4.1.18.4</t>
  </si>
  <si>
    <t>Merilna križna sponka  iz nerjavečega jekla (Rf) dimenzije 58x58 mm namenjena spajanju okroglih in ploščatih vodnikov do širine 30mm, KON 02.</t>
  </si>
  <si>
    <t>2.2.4.1.18.5</t>
  </si>
  <si>
    <t>2.2.4.1.18.6</t>
  </si>
  <si>
    <t>2.2.4.1.18.7</t>
  </si>
  <si>
    <t>2.2.4.1.18.8</t>
  </si>
  <si>
    <t>2.2.4.1.18.9</t>
  </si>
  <si>
    <t>Lovilna aluminijasta palica premera 10mm, dolžine 1m, z vijaki in montažno Fe ploščo za pritrditev na betonsko podlago</t>
  </si>
  <si>
    <t>2.2.4.1.18.10</t>
  </si>
  <si>
    <t>2.2.4.1.18.11</t>
  </si>
  <si>
    <t>2.2.4.1.18.12</t>
  </si>
  <si>
    <t>2.2.4.1.18.13</t>
  </si>
  <si>
    <t>2.2.4.1.18.14</t>
  </si>
  <si>
    <t>2.2.4.1.19</t>
  </si>
  <si>
    <t>TK PRIKLJUČEK</t>
  </si>
  <si>
    <t>2.2.4.1.19.1</t>
  </si>
  <si>
    <t>b.   KABELSKO MONTAŽNA DELA</t>
  </si>
  <si>
    <t>2.2.4.1.19.1.1</t>
  </si>
  <si>
    <t>dobava - KABEL TK 59 25X4X0.6 GM</t>
  </si>
  <si>
    <t>2.2.4.1.19.1.2</t>
  </si>
  <si>
    <t>Uvlačenje TK kabla v kabelsko kanalizacijo, čiščenje cevi, uvlačenje predvleke, kabel kapacitete do 25x4</t>
  </si>
  <si>
    <t>2.2.4.1.19.1.3</t>
  </si>
  <si>
    <t>Polaganje (uvlačenje) TK kabla  v samogasno cev premera 23-32 mm</t>
  </si>
  <si>
    <t>2.2.4.1.19.1.4</t>
  </si>
  <si>
    <t>Odpiranje in ponovno zapiranje razcepne spojke na obstoječem TK59 kablu kapacitete 250x4, izdelava novega 20x4  odcepa</t>
  </si>
  <si>
    <t>2.2.4.1.20</t>
  </si>
  <si>
    <t>NN PRIKLJUČEK</t>
  </si>
  <si>
    <t>2.2.4.1.20.1</t>
  </si>
  <si>
    <t xml:space="preserve">ELEKTROMONTAŽNA DELA IN MATERIAL </t>
  </si>
  <si>
    <t>2.2.4.1.20.1.1</t>
  </si>
  <si>
    <t>Dobava, polaganje in priključitev zemeljskega kabla tipa NYY-J 4 x 150 mm2, 1 kV, položenega paralelno v zaščitno cev med NN omaro v TP Gregorčičeva ulica in lokacijo glavne omare SB-G vrtca Čira čara (gradbena dela in cev zajeta pri izkopih)</t>
  </si>
  <si>
    <t>2.2.4.1.20.1.2</t>
  </si>
  <si>
    <t>Dobava in montaža kabelskega končnika tipa EPKT0047 4x70-150 in čevlja za kabel GN AlCu 150-16-40 za priključitev kabla v NN omaro TP-ja in omaro objekta SB-G</t>
  </si>
  <si>
    <t>2.2.4.1.20.1.3</t>
  </si>
  <si>
    <t>Izklop in izvlačenje obstoječega kabla iz NN omare Tp-ja</t>
  </si>
  <si>
    <t>2.2.4.1.20.1.4</t>
  </si>
  <si>
    <t>Dobava in montaža enofaznih skoznih tokovnih transformatorjev TC8; 400/5 A, 7,5 VA</t>
  </si>
  <si>
    <t>2.2.4.1.20.1.5</t>
  </si>
  <si>
    <t>Dobava in montaža enofaznih talilnih vložkov gG 280 A</t>
  </si>
  <si>
    <t>2.2.4.1.20.1.6</t>
  </si>
  <si>
    <t xml:space="preserve">Dobava in montaža nadometne merilne  
omare MO-ČIRA ČARA, tipa CRN-64/250 ali enakovredno, IP55, dimenzije  
600×400x250 mm, Himel ali enakovredno, z enojnimi vrati, dovod  
kablov s spodnje strani, opremljene z:  
montažna plošča kom 1
trifazni multifunkcijski števec delovne in jalove  
energije MT851-T1A42R52, 3x230/400 V; 5 A  
s komunikatorjem MKf38a-3 kom 1
merilna spončna letev z inšt. odklopniki ESW22 kpl 1
cilindrična ključavnica s tipskim EG ključem kom 1
na vratih odprtina za odčitek števca zaščitena   
s steklom kom 1
kabelska uvodnica kom 2
kabel PPY 6 x 2,5 mm2 m 5
kabel PPY 4 x 2,5 mm2 m 5
vezni in drobni material  
</t>
  </si>
  <si>
    <t>2.2.4.1.20.1.7</t>
  </si>
  <si>
    <t>Dobava, polaganje, spajanje in priključitev ozemljitvenega  traku FeZn 25x4 mm med TP-jem in temeljnim ozemljilom objekta vrtca</t>
  </si>
  <si>
    <t>2.2.4.1.20.1.8</t>
  </si>
  <si>
    <t>Zakoličba obstoječega NN energetskega kabla in ostalih komunalnih vodov na področju transformatorske postaje in Komenske ulice</t>
  </si>
  <si>
    <t>2.2.4.2</t>
  </si>
  <si>
    <t>2.2.4.2.1</t>
  </si>
  <si>
    <t>ŠOLA, VRTEC</t>
  </si>
  <si>
    <t>2.2.4.2.1.1</t>
  </si>
  <si>
    <t>Hišni vodovodni priključek</t>
  </si>
  <si>
    <t>2.2.4.2.1.1.1</t>
  </si>
  <si>
    <t>Polietilenska cev PE 100:
Dobava in polaganje polietilenske cevi PE 100,  izdelane po SIST ISO 4427, PN 16, vključno s spojnimi elementi iz sive litine (enojna zobčasta spojka), z elementi iz temprane litine ter z vijačnim in tesnilnim materialom</t>
  </si>
  <si>
    <t>2.2.4.2.1.1.2</t>
  </si>
  <si>
    <t xml:space="preserve">  DN 90 (d 110 x 10,0 mm)
Opomba: Polietilenska cev PE 100:
Dobava in polaganje polietilenske cevi PE 100,  izdelane po SIST ISO 4427, PN 16, vključno s spojnimi elementi iz sive litine (enojna zobčasta spojka), z elementi iz temprane litine ter z vijačnim in tesnilnim materialom</t>
  </si>
  <si>
    <t>2.2.4.2.1.1.3</t>
  </si>
  <si>
    <t xml:space="preserve">  DN 100 (d 125 x 12,0 mm)
Opomba: Polietilenska cev PE 100:
Dobava in polaganje polietilenske cevi PE 100,  izdelane po SIST ISO 4427, PN 16, vključno s spojnimi elementi iz sive litine (enojna zobčasta spojka), z elementi iz temprane litine ter z vijačnim in tesnilnim materialom</t>
  </si>
  <si>
    <t>2.2.4.2.1.1.4</t>
  </si>
  <si>
    <t>Zaščitna polietilenska cev PE 80:
Dobava in polaganje polietilenske zaščitne cevi PE 80, izdelane po SIST ISO 4427, PN 8</t>
  </si>
  <si>
    <t>2.2.4.2.1.1.5</t>
  </si>
  <si>
    <t xml:space="preserve">  DN 200 (d 225 x 13,4 mm)
Opomba: Zaščitna polietilenska cev PE 80:
Dobava in polaganje polietilenske zaščitne cevi PE 80, izdelane po SIST ISO 4427, PN 8</t>
  </si>
  <si>
    <t>2.2.4.2.1.1.6</t>
  </si>
  <si>
    <t>Opozorilni trak:
Dobava in polaganje opozorilnega traku iz PE folije modre barve, z natisnjenim tekstom "Pozor vodovod", s kovinskim vložkom</t>
  </si>
  <si>
    <t>2.2.4.2.1.1.7</t>
  </si>
  <si>
    <t>NL cev:
Dobava in montaža NL cevi, razred K 10, po 
DIN 28600; prašni epoksidni površinski premaz; s spojnim in tesnilnim materialom; dolžiine 6 m; PN 16</t>
  </si>
  <si>
    <t>2.2.4.2.1.1.8</t>
  </si>
  <si>
    <t xml:space="preserve">  DN 100
Opomba: NL cev:
Dobava in montaža NL cevi, razred K 10, po 
DIN 28600; prašni epoksidni površinski premaz; s spojnim in tesnilnim materialom; dolžiine 6 m; PN 16</t>
  </si>
  <si>
    <t>2.2.4.2.1.1.9</t>
  </si>
  <si>
    <t>NL MJ spojka:
Dobava in montaža spojke iz NL po EN 14901 z zateznim obočem in tesnilom EPDM-varioseal za spoj NL cevi s PE cevjo; prašni epoksidni površinski premaz; s spojnim in tesnilnim materialom; PN 16
Ustreza: Georg Fischer, Multi/Joint 3000 (DN50-DN150)</t>
  </si>
  <si>
    <t>2.2.4.2.1.1.10</t>
  </si>
  <si>
    <t xml:space="preserve">  DN 80 / (84 - 105)
Opomba: NL MJ spojka:
Dobava in montaža spojke iz NL po EN 14901 z zateznim obočem in tesnilom EPDM-varioseal za spoj NL cevi s PE cevjo; prašni epoksidni površinski premaz; s spojnim in tesnilnim materialom; PN 16</t>
  </si>
  <si>
    <t>2.2.4.2.1.1.11</t>
  </si>
  <si>
    <t xml:space="preserve">  DN 100 / (104 - 132)
Opomba: NL MJ spojka:
Dobava in montaža spojke iz NL po EN 14901 z zateznim obočem in tesnilom EPDM-varioseal za spoj NL cevi s PE cevjo; prašni epoksidni površinski premaz; s spojnim in tesnilnim materialom; PN 16</t>
  </si>
  <si>
    <t>2.2.4.2.1.1.12</t>
  </si>
  <si>
    <t>NL F-kos:
Dobava in montaža F-kosa iz NL po EN 545, mere po EN 1563, prirobnice po EN 1092-2; prašni epoksidni površinski premaz; s spojnim in tesnilnim materialom; PN 16</t>
  </si>
  <si>
    <t>2.2.4.2.1.1.13</t>
  </si>
  <si>
    <t xml:space="preserve">  DN 100/700
Opomba: NL F-kos:
Dobava in montaža F-kosa iz NL po EN 545, mere po EN 1563, prirobnice po EN 1092-2; prašni epoksidni površinski premaz; s spojnim in tesnilnim materialom; PN 16</t>
  </si>
  <si>
    <t>2.2.4.2.1.1.14</t>
  </si>
  <si>
    <t>NL FF-kos:
Dobava in montaža FF-kosa iz NL po EN 545, mere po EN 1563, prirobnice po EN 1092-2; prašni epoksidni površinski premaz; s spojnim in tesnilnim materialom; PN 16</t>
  </si>
  <si>
    <t>2.2.4.2.1.1.15</t>
  </si>
  <si>
    <t xml:space="preserve">  DN 50 / 250
Opomba: NL FF-kos:
Dobava in montaža FF-kosa iz NL po EN 545, mere po EN 1563, prirobnice po EN 1092-2; prašni epoksidni površinski premaz; s spojnim in tesnilnim materialom; PN 16</t>
  </si>
  <si>
    <t>2.2.4.2.1.1.16</t>
  </si>
  <si>
    <t xml:space="preserve">  DN 100 / 3.000
Opomba: NL FF-kos:
Dobava in montaža FF-kosa iz NL po EN 545, mere po EN 1563, prirobnice po EN 1092-2; prašni epoksidni površinski premaz; s spojnim in tesnilnim materialom; PN 16</t>
  </si>
  <si>
    <t>2.2.4.2.1.1.17</t>
  </si>
  <si>
    <t xml:space="preserve">  DN 100 / 600 s sidrom
Opomba: NL FF-kos:
Dobava in montaža FF-kosa iz NL po EN 545, mere po EN 1563, prirobnice po EN 1092-2; prašni epoksidni površinski premaz; s spojnim in tesnilnim materialom; PN 16</t>
  </si>
  <si>
    <t>2.2.4.2.1.1.18</t>
  </si>
  <si>
    <t>NL FFR-kos:
Dobava in montaža FFR-kosa iz NL po  po EN 545, mere po EN 1563, prirobnice po EN 1092-2; prašni epoksidni površinski premaz; s spojnim in tesnilnim materialom; PN 16</t>
  </si>
  <si>
    <t>2.2.4.2.1.1.19</t>
  </si>
  <si>
    <t xml:space="preserve">  DN 100 / DN 50
Opomba: NL FFR-kos:
Dobava in montaža FFR-kosa iz NL po  po EN 545, mere po EN 1563, prirobnice po EN 1092-2; prašni epoksidni površinski premaz; s spojnim in tesnilnim materialom; PN 16</t>
  </si>
  <si>
    <t>2.2.4.2.1.1.20</t>
  </si>
  <si>
    <t>NL T-kos:
Dobava in montaža N-kosa iz NL po EN 545, mere po EN 1563, prirobnice po EN 1092-2; prašni epoksidni površinski premaz; PN 16</t>
  </si>
  <si>
    <t>2.2.4.2.1.1.21</t>
  </si>
  <si>
    <t xml:space="preserve">  DN 100 / DN 100
Opomba: NL T-kos:
Dobava in montaža N-kosa iz NL po EN 545, mere po EN 1563, prirobnice po EN 1092-2; prašni epoksidni površinski premaz; PN 16</t>
  </si>
  <si>
    <t>2.2.4.2.1.1.22</t>
  </si>
  <si>
    <t>NL TT-kos:
Dobava in montaža N-kosa iz NL po EN 545, mere po EN 1561, prirobnice po EN 1092-2; prašni epoksidni površinski premaz; PN 16</t>
  </si>
  <si>
    <t>2.2.4.2.1.1.23</t>
  </si>
  <si>
    <t xml:space="preserve">  DN 100 / DN 50
Opomba: NL TT-kos:
Dobava in montaža N-kosa iz NL po EN 545, mere po EN 1561, prirobnice po EN 1092-2; prašni epoksidni površinski premaz; PN 16</t>
  </si>
  <si>
    <t>2.2.4.2.1.1.24</t>
  </si>
  <si>
    <t>NL X-kos:
Dobava in montaža X-kosa iz NL po DIN 28646; s spojnim in tesnilnim materialom; PN 16</t>
  </si>
  <si>
    <t>2.2.4.2.1.1.25</t>
  </si>
  <si>
    <t xml:space="preserve">  DN 50
Opomba: NL X-kos:
Dobava in montaža X-kosa iz NL po DIN 28646; s spojnim in tesnilnim materialom; PN 16</t>
  </si>
  <si>
    <t>2.2.4.2.1.1.26</t>
  </si>
  <si>
    <t>NL X-kos:
Dobava in montaža X-kosa iz NL po DIN 28646 z notranjim navojem; s tesnilnim materialom; PN 16</t>
  </si>
  <si>
    <t>2.2.4.2.1.1.27</t>
  </si>
  <si>
    <t xml:space="preserve">  DN 50 / R 6/4
Opomba: NL X-kos:
Dobava in montaža X-kosa iz NL po DIN 28646 z notranjim navojem; s tesnilnim materialom; PN 16</t>
  </si>
  <si>
    <t>2.2.4.2.1.1.28</t>
  </si>
  <si>
    <t>Spojka za PE cev z ZN:
Dobava in montaža spojke Fip Magnum za PE cev z zunanjim navojem; ZMP; PN 16</t>
  </si>
  <si>
    <t>2.2.4.2.1.1.29</t>
  </si>
  <si>
    <t xml:space="preserve">  d 90 / R 3
Opomba: Spojka za PE cev z ZN:
Dobava in montaža spojke Fip Magnum za PE cev z zunanjim navojem; ZMP; PN 16</t>
  </si>
  <si>
    <t>2.2.4.2.1.1.30</t>
  </si>
  <si>
    <t>Nadzemni hidrant DN 100:
Dobava in montaža nadzemnega hidranta nelomljive izvedbe po EN 14384 oz. EN 1074-6, PN 16, s spojnim in tesnilnim materialom, v sestavi:
- hidrantna glava s ščitnikom iz Al-legure; prašni epoksidni površinski premaz; z:
- 2 kpl. - stabilna spojka DN 100 B po DIN 14318 - B3  iz aluminija, s pokrovom na verižici,
- stabilna spojka DN 100 A po DIN 14319 - A3 iz aluminija, s pokrovom na verižici,
- stojna cev iz debelostenskega nerjavečega jekla po EN 1503-3,
- prožilna cev R 1 iz nerjavečega jekla,
- konusni ventil hidranta iz nerjavečega jekla,
- varnostni izpustni ventil R 1,
- hidrantni podstavek iz nerjaveče jeklene litine s prirobnico DN 100; PN 10/16 po EN 1092-2;
- vgradna globina: 1.250 mm
Ustreza: NH DN 100/1250</t>
  </si>
  <si>
    <t>2.2.4.2.1.1.31</t>
  </si>
  <si>
    <t>Kombinirani vodomer 50/15:
Dobava in vgradnja kombiniranega vodomera za hladno vodo za horizontalno vgradnjo; tmax = 50 °C; 
PN 16; z obtočnim števcem tip MTR; prašni epoksidni površinski premaz; z umirjevalnim kosom ter s priborom in overjen;
- priključna prirobnica DN 50; PN 10/16;
- nazivni pretok Qn = 15 m³/h;
- maksimalni trajni pretok Q = 50 m³/h;
- maksimalni pretok Qmax = 60 m³/h;
Ustreza: CMC, tip C 4 000; DN 50/20 ali enakovredno</t>
  </si>
  <si>
    <t>2.2.4.2.1.1.32</t>
  </si>
  <si>
    <t>NL EV zasun - prirobnični:
Dobava in montaža NL EV zasuna z mehkim tesnenjem za zapiranje pretoka vode s kolesom za zasun; prirobnične izvedbe, s protiprirobnicami ter s tesnilnim materialom; PN 16</t>
  </si>
  <si>
    <t>2.2.4.2.1.1.33</t>
  </si>
  <si>
    <t xml:space="preserve">  DN 100
Opomba: NL EV zasun - prirobnični:
Dobava in montaža NL EV zasuna z mehkim tesnenjem za zapiranje pretoka vode s kolesom za zasun; prirobnične izvedbe, s protiprirobnicami ter s tesnilnim materialom; PN 16</t>
  </si>
  <si>
    <t>2.2.4.2.1.1.34</t>
  </si>
  <si>
    <t>NL protipovratni ventil - prirobnični:
Dobava in montaža NL protipovratnega ventila za hladno vodo; prirobnične izvedbe, s protiprirobnicami ter s tesnilnim materialom; PN 16</t>
  </si>
  <si>
    <t>2.2.4.2.1.1.35</t>
  </si>
  <si>
    <t xml:space="preserve">  DN 100
Opomba: NL protipovratni ventil - prirobnični:
Dobava in montaža NL protipovratnega ventila za hladno vodo; prirobnične izvedbe, s protiprirobnicami ter s tesnilnim materialom; PN 16</t>
  </si>
  <si>
    <t>2.2.4.2.1.1.36</t>
  </si>
  <si>
    <t>NL lovilnik nesnage - prirobnični:
Dobava in montaža NL lovilnika nesnage za hladno vodo; prirobnične izvedbe, s protiprirobnicami ter s tesnilnim materialom; PN 16</t>
  </si>
  <si>
    <t>2.2.4.2.1.1.37</t>
  </si>
  <si>
    <t xml:space="preserve">  DN 100
Opomba: NL lovilnik nesnage - prirobnični:
Dobava in montaža NL lovilnika nesnage za hladno vodo; prirobnične izvedbe, s protiprirobnicami ter s tesnilnim materialom; PN 16</t>
  </si>
  <si>
    <t>2.2.4.2.1.1.38</t>
  </si>
  <si>
    <t>Polnilno - praznilna pipa:
Dobava in montaža polnilno-praznilne krogelne pipe navojne izvedbe, s tesnilnim materialom; PN 10</t>
  </si>
  <si>
    <t>2.2.4.2.1.1.39</t>
  </si>
  <si>
    <t xml:space="preserve">  DN 20
Opomba: Polnilno - praznilna pipa:
Dobava in montaža polnilno-praznilne krogelne pipe navojne izvedbe, s tesnilnim materialom; PN 10</t>
  </si>
  <si>
    <t>2.2.4.2.1.1.40</t>
  </si>
  <si>
    <t>Vezava jaška:
Dodatek za vezavo opreme iz popisa v jašku, skupaj s potrebnim pritrdilnim, obešalnim in tesnilnim materialom</t>
  </si>
  <si>
    <t>2.2.4.2.1.1.41</t>
  </si>
  <si>
    <t>Prestavitev obstoječega hidranta:
Odstranitev in ponovna montaža podzemnega dela obstoječega cestnega hidranta</t>
  </si>
  <si>
    <t>2.2.4.2.1.1.42</t>
  </si>
  <si>
    <t>Soglasja:
Stroški soglasja in izdelave priključka na vodovodno omrežje</t>
  </si>
  <si>
    <t>2.2.4.2.1.2</t>
  </si>
  <si>
    <t>Vodovod in vertikalna kanalizacija</t>
  </si>
  <si>
    <t>2.2.4.2.1.2.1</t>
  </si>
  <si>
    <t>Umivalnik z enoročno armaturo:
Dobava in montaža kompletnega umivalnika, sestavljenega iz:  
- konzolne školjke iz sanitarne keramike dim. 600 x 400 mm za pritrditev na steno,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
Ustreza: Keramag, Renova, mod. 223260,  
                z Armal, tip Gaia, mod. 512989 
               ali enakovredno</t>
  </si>
  <si>
    <t>2.2.4.2.1.2.2</t>
  </si>
  <si>
    <t>Umivalnik z enoročno armaturo:
Dobava in montaža kompletnega umivalnika, sestavljenega iz:  
- konzolne školjke iz sanitarnega porcelana dim. 650 x 510 mm za pritrditev na steno, s polnogo,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
Ustreza: Keramag, Renova, mod. 223068, 
                z Armal, tip Gaia, mod. 512989 
                ali enakovredno</t>
  </si>
  <si>
    <t>2.2.4.2.1.2.3</t>
  </si>
  <si>
    <t>Umivalnik z enoročno armaturo:
Dobava in montaža kompletnega umivalnika primernega za invalide, sestavljenega iz:  
- konzolne školjke iz sanitarne keramike dim. 670 x 600 mm za pritrditev na steno,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
Ustreza: Dolomite, Atlantis J0403 
            s pipo B1612AA ali enakovredno</t>
  </si>
  <si>
    <t>2.2.4.2.1.2.4</t>
  </si>
  <si>
    <t>Stenska armatura za umivalnik:
Dobava in montaža kromane stenske enoročne mešalne armature za umivalnik, s podometnim ventilom DN 15 s kapo, komplet s pritrdilnim in tesnilnim materialom
Ustreza: Armal, Hidra ali enakovredno</t>
  </si>
  <si>
    <t>2.2.4.2.1.2.5</t>
  </si>
  <si>
    <t>Montažni element za umivalnik:
Dobava in montaža montažnega elementa za umivalnik, za univerzalno masivno vzidavo in suhomontažno vgradnjo, za predstensko in stensko montažo, s pritrdilnim in tesnilnim materialom
Ustreza: Geberit, Duofix ali enakovredno</t>
  </si>
  <si>
    <t>2.2.4.2.1.2.6</t>
  </si>
  <si>
    <t>Univerzalno korito z armaturo:
Dobava in montaža univerzalnega korita iz kromovega jekla za montažo na steno, sestavljenega iz:
- konzolnega korita iz NiCr pločevine debeline 0,8 mm dim. 750 x 500 mm za pritrditev na steno, izliv desno,
- kromane stenske enoročne armature z gibko cevjo s prho ter z dvema medeninastima kotnima regulirnima ventiloma DN 15 z rozetama in s kapama,
- kromanega medeninastega sifona DN 32 z vezno cevjo in s kromano rozeto,
- kompleta s pritrdilnim in tesnilnim materialom
Ustreza: Franke, Sirius CA210/2 z Armal, Hidra 
                ali enakovredno</t>
  </si>
  <si>
    <t>2.2.4.2.1.2.7</t>
  </si>
  <si>
    <t>Univerzalno korito z armaturo:
Dobava in montaža univerzalnega korita iz kromovega jekla za montažo na steno, sestavljenega iz:
- konzolnega korita iz NiCr pločevine debeline 0,8 mm dim. 750 x 500 mm za pritrditev na steno, izliv levo,
- kromane stenske enoročne armature z gibko cevjo s prho ter z dvema medeninastima kotnima regulirnima ventiloma DN 15 z rozetama in s kapama,
- kromanega medeninastega sifona DN 32 z vezno cevjo in s kromano rozeto,
- kompleta s pritrdilnim in tesnilnim materialom
Ustreza: Franke, Sirius CA210/7 z Armal, Hidra 
                ali enakovredno</t>
  </si>
  <si>
    <t>2.2.4.2.1.2.8</t>
  </si>
  <si>
    <t>Montažni element za univerzalno korito:
Dobava in montaža montažnega univerzalnega elementa za univerzalno korito, za univerzalno masivno vzidavo in suhomontažno vgradnjo, za predstensko in stensko montažo, s pritrdilnim in tesnilnim materialom
Ustreza: Geberit, tip Duofix ali enakovredno</t>
  </si>
  <si>
    <t>2.2.4.2.1.2.9</t>
  </si>
  <si>
    <t>WC, konzolni s podometnim kotličkom:
Dobava in montaža kompletnega stranišča, sestavljenega iz:
- konzolne školjke iz sanitarne keramike za pritrditev na steno in s stranskim iztokom DN 100,
- vgradnega splakovalnika za vzidavo in obzidavo prostornine 6-9 l, s proženjem spredaj ter s PE odtočnim kolenom, prehodnim kosom, z WC priključno garnituro ter s setom za zvočno izolacijo,
- polne plastične sedežne deske s pokrovom in z gumijastimi nastavki,
- kromanega kotnega ventila DN15/Ø10 mm za splakovalnik z gibljivo cevko Ø10 mm z rozeto,
- vezne cevi Ø30 mm z manšeto,
- kompleta s pritrdilnim in tesnilnim materialom
Ustreza: Keramag, mod. 201700, s kotličkom 
                Geberit, tip Duofix ali enakovredno</t>
  </si>
  <si>
    <t>2.2.4.2.1.2.10</t>
  </si>
  <si>
    <t>WC, konzolni s podometnim kotličkom:
Dobava in montaža kompletnega stranišča, sestavljenega iz:
- konzolne školjke iz sanitarne keramike za pritrditev na steno in s stranskim iztokom DN 100,
- vgradnega splakovalnika za univerzalno vzidavo in suhomontažno vgradnjo, prostornine 6-9 l, s proženjem spredaj ter s PE odtočnim kolenom, prehodnim kosom, z WC priključno garnituro ter s setom za zvočno izolacijo,
- polne plastične sedežne deske s pokrovom in z gumijastimi nastavki,
- kotnega ventila DN15/Ø10 mm za splakovalnik z gibljivo cevko Ø10 mm z rozeto,
- vezne cevi Ø30 mm z manšeto,
- kompleta s pritrdilnim in tesnilnim materialom
Ustreza: Keramag, mod. 202010, s kotličkom 
                Geberit, tip Duofix ali enakovredno</t>
  </si>
  <si>
    <t>2.2.4.2.1.2.11</t>
  </si>
  <si>
    <t>WC, konzolni s podometnim kotličkom:
Dobava in montaža kompletnega stranišča, sestavljenega iz:
- konzolne školjke iz sanitarne keramike za pritrditev na steno in s stranskim iztokom DN 100 primerna za invalide,
- vgradnega splakovalnika za univerzalno vzidavo in suhomontažno vgradnjo, prostornine 6-9 l, s proženjem spredaj ter s PE odtočnim kolenom, prehodnim kosom, z WC priključno garnituro ter s setom za zvočno izolacijo,
- dvojne tipke za proženje,
- polne plastične sedežne deske s pokrovom in z gumijastimi nastavki,
- kromanega kotnega ventila DN15/Ø10 mm za splakovalnik z gibljivo cevko Ø10 mm z rozeto,
- vezne cevi Ø30 mm z manšeto,
- kompleta s pritrdilnim in tesnilnim materialom
Ustreza: Geberit, Duofix z Dolomite, Atlantis 
               J3517 ali enakovredno</t>
  </si>
  <si>
    <t>2.2.4.2.1.2.12</t>
  </si>
  <si>
    <t>Pršna kad z enoročno armaturo:
Dobava in montaža kompletne pršne kadi kvadratne oblike, sestavljene iz:
- znotraj emajlirane kadi tlorisne vel. 900 x 900 mm, primerne za vzidavo,
- kromane stenske medeninaste enoročne baterije za prho s pršno glavo in s povezovalno cevjo, s keramičnim tesnenjem,
- odtočne garniture za prho s kromano rozeto s čepom,
- dveh podometnih medeninastih ventilov DN 15 z rozetama in kapama,
- kompleta s pritrdilnim in tesnilnim materialom
Ustreza: Dolomite, Libia z Armal, Hidra 
                ali enakovredno</t>
  </si>
  <si>
    <t>2.2.4.2.1.2.13</t>
  </si>
  <si>
    <t>Pisoar z avtomatskim splakovanjem:
Dobava in montaža kompletnega pisoarja, sestavljenega iz:
- konzolne školjke za pritrditev na steno,
- podometnega ventila DN 15 s kromano rozeto in s kapo,
- elektronske podometne armature za pisoar z elektromagnetnim ventilom DN 15, 230 V, 
- kromanega odtočnega sifona DN 50,
- kompleta s pritrdilnim in tesnilnim materialom
Ustreza: Keramag, model 235300 z armaturo 
                Elmer ali ustrezno</t>
  </si>
  <si>
    <t>2.2.4.2.1.2.14</t>
  </si>
  <si>
    <t>Montažni element za pisoar:
Dobava in montaža montažnega elementa za pisoar, za suhomontažno vgradnjo, za predstensko in stensko montažo, s pritrdilnim in tesnilnim materialom
Ustreza: Geberit, Duofix ali enakovredno</t>
  </si>
  <si>
    <t>2.2.4.2.1.2.15</t>
  </si>
  <si>
    <t>Trokadero z enoročno armaturo s prho:
Dobava in montaža trokadera, sestavljenega iz:
- konzolne školjke za pritrditev na steno, s stranskim iztokom DN 100 in s ponikljano dvižno rešetko,
- kromane stenske enoročne armature za trokadero z gibko cevjo s prho ter z dvema medeninastima kotnima regulirnima ventiloma DN 15 z rozetama in s kapama,
- kompleta s pritrdilnim in tesnilnim materialom
Ustreza: Dolomite, Brenta z Armal, Hidra 
                ali enakovredno</t>
  </si>
  <si>
    <t>2.2.4.2.1.2.16</t>
  </si>
  <si>
    <t>Montažni element za trokadero:
Dobava in montaža montažnega univerzalnega elementa za trokadero, za univerzalno masivno vzidavo in suhomontažno vgradnjo, za predstensko in stensko montažo, s pritrdilnim in tesnilnim materialom
Ustreza: Geberit, tip Duofix ali enakovredno</t>
  </si>
  <si>
    <t>2.2.4.2.1.2.17</t>
  </si>
  <si>
    <t>Korito z enoročno armaturo za kad:
Dobava in montaža kompletnega umivalnika, sestavljenega iz:  
- konzolne školjke iz sanitarne keramike dim. 600 x 450 mm za pritrditev na steno,
- kromane stenske medeninaste enoročne baterije za kad s pršno glavo in s povezovalno cevjo,
- kromanega medeninastega sifona DN 32 z vezno cevjo in s kromano rozeto,
- dveh podometnih medeninastih ventilov DN 15 z rozetama in kapama,   
- kompleta s pritrdilnim in tesnilnim materialom
Ustreza: Dolomite, Virginia z Armal, Hidra 
                ali enakovredno</t>
  </si>
  <si>
    <t>2.2.4.2.1.2.18</t>
  </si>
  <si>
    <t>Montažni element za enoročno armaturo:
Dobava in montaža montažnega univerzalnega elementa za stensko enoročno armaturo, za univerzalno masivno vzidavo in suhomontažno vgradnjo, za predstensko in stensko montažo, s pritrdilnim in tesnilnim materialom
Ustreza: Geberit, tip Duofix ali enakovredno</t>
  </si>
  <si>
    <t>2.2.4.2.1.2.19</t>
  </si>
  <si>
    <t>Kuhinjska enoročna stoječa armatura:
Dobava in montaža enoročne baterije za pomivalno korito, sestavljene iz:
- kromane stoječe enoročne mešalne armature z dolgim gibljivim izlivom DN 15, z dvema medeninastima kromanima kotnima regulirnima ventiloma DN 15 z rozetama in s povezovalnima cevkama,
- kromanega medeninastega sifona DN 32 z vezno cevjo in s kromano rozeto,
- kompleta s pritrdilnim in tesnilnim materialom
Ustreza: Armal, Hidra ali enakovredno</t>
  </si>
  <si>
    <t>2.2.4.2.1.2.20</t>
  </si>
  <si>
    <t>Stenska armatura:
Dobava in montaža medeninaste kromane stenske  armature z nastavkom za gibljivo cev Ø14,4 mm in s podometnim ventilom DN 15 s kapo, ter kompleta s pritrdilnim in tesnilnim materialom
Ustreza: Armal ali enakovredno</t>
  </si>
  <si>
    <t>2.2.4.2.1.2.21</t>
  </si>
  <si>
    <t>Stenska enoročna baterija:
Dobava in montaža medeninaste kromane stenske  enoročne baterije za kad s pršno glavo in z gibljivo cevjo, s podometnima ventiloma DN 15 s kapo, ter kompleta s pritrdilnim in tesnilnim materialom
Ustreza: Armal, Hidra ali enakovredno</t>
  </si>
  <si>
    <t>2.2.4.2.1.2.22</t>
  </si>
  <si>
    <t>Ogledalo premično:
Dobava in montaža premičnega ogledala iz brušenega stekla, s pritrdilnim materialom, vel. 650 x 650 mm
Ustreza: Dolomite Atlantis J2064 ali enakovredno</t>
  </si>
  <si>
    <t>2.2.4.2.1.2.23</t>
  </si>
  <si>
    <t>Varnostni ročaj S1:
Dobava in montaža jeklenega varnostnega ročaja S1, prevlečenega z ognjevarnim nylon poliamidom 6, s pritrdilnim materialom
Ustreza: Dolomite, Atlantis J2058 ali enakovredno</t>
  </si>
  <si>
    <t>2.2.4.2.1.2.24</t>
  </si>
  <si>
    <t>Varnostni ročaj S3:
Dobava in montaža pregibnega varnostnega ročaja S3 z avtomatskim vračanjem v prvotni položaj, narejen iz jekla prevlečenega z ognjevarnim nylon poliamidom 6, s pritrdilno ploščo in pritrdilnim materialom
Ustreza: Dolomite, Atlantis J2060 z  J2056AP
              ali enakovredno</t>
  </si>
  <si>
    <t>2.2.4.2.1.2.25</t>
  </si>
  <si>
    <t>Podajalnik WC papirja-lističev:
Dobava in montaža podajalnika za toaletni papir iz ABS plastike, s pritrdilnim materialom
Ustreza: Kimberly-Clark, linija Aqua, št. 6975
                 ali enakovredno</t>
  </si>
  <si>
    <t>2.2.4.2.1.2.26</t>
  </si>
  <si>
    <t>Milnik za tekoče milo:
Dobava in montaža milnika iz ABS plastike za tekoče milo s pritrdilnim materialom
Ustreza: Kimberly-Clark, linija Aqua, št. 6976 
                ali enakovredno</t>
  </si>
  <si>
    <t>2.2.4.2.1.2.27</t>
  </si>
  <si>
    <t>Podajalnik za brisače zloženke:
Dobava in montaža podajalnika za papirnate brisače zloženke iz ABS plastike, s pritrdilnim materialom
Ustreza: Kimberly-Clark, linija Aqua, št. 6973
                ali enakovredno</t>
  </si>
  <si>
    <t>2.2.4.2.1.2.28</t>
  </si>
  <si>
    <t>Obešalna kljukica:
Dobava in montaža obešalne kljukice s pritrdilnim materialom
Ustreza: Koin, art. 2010 ali enakovredno</t>
  </si>
  <si>
    <t>2.2.4.2.1.2.29</t>
  </si>
  <si>
    <t>Koš za odpadke:
Dobava odprtega koša za odpadke s pokrovom prostornine 50 l
Ustreza: Kimberly-Clark, št. 0051 ali enakovredno</t>
  </si>
  <si>
    <t>2.2.4.2.1.2.30</t>
  </si>
  <si>
    <t>WC metlica:
Dobava in montaža straniščne metlice s posodo iz bele plastike in s pritrdilnim materialom
Ustreza: Kimberly-Clark, Sirio, št. 0063 
                ali enakovredno</t>
  </si>
  <si>
    <t>2.2.4.2.1.2.31</t>
  </si>
  <si>
    <t>Srednje težka pocinkana cev:
Dobava in montaža pocinkane srednje težke navojne jeklene cevi brez predpisanih mehanskih lastnosti, dimenzije in teža po DIN EN 10 255, iz materiala S 185 po DIN EN 10 025-1, z dodatkom za razrez, s fitingi in s pritrdilnim materialom</t>
  </si>
  <si>
    <t>2.2.4.2.1.2.32</t>
  </si>
  <si>
    <t xml:space="preserve">  DN 50
Opomba: Srednje težka pocinkana cev:
Dobava in montaža pocinkane srednje težke navojne jeklene cevi brez predpisanih mehanskih lastnosti, dimenzije in teža po DIN EN 10 255, iz materiala S 185 po DIN EN 10 025-1, z dodatkom za razrez, s fitingi in s pritrdilnim materialom</t>
  </si>
  <si>
    <t>2.2.4.2.1.2.33</t>
  </si>
  <si>
    <t xml:space="preserve">  DN 65
Opomba: Srednje težka pocinkana cev:
Dobava in montaža pocinkane srednje težke navojne jeklene cevi brez predpisanih mehanskih lastnosti, dimenzije in teža po DIN EN 10 255, iz materiala S 185 po DIN EN 10 025-1, z dodatkom za razrez, s fitingi in s pritrdilnim materialom</t>
  </si>
  <si>
    <t>2.2.4.2.1.2.34</t>
  </si>
  <si>
    <t xml:space="preserve">  DN 80
Opomba: Srednje težka pocinkana cev:
Dobava in montaža pocinkane srednje težke navojne jeklene cevi brez predpisanih mehanskih lastnosti, dimenzije in teža po DIN EN 10 255, iz materiala S 185 po DIN EN 10 025-1, z dodatkom za razrez, s fitingi in s pritrdilnim materialom</t>
  </si>
  <si>
    <t>2.2.4.2.1.2.35</t>
  </si>
  <si>
    <t>Srednje težka pocinkana cev z izolacijo:
Dobava in montaža pocinkane srednje težke navojne jeklene cevi brez predpisanih mehanskih lastnosti, dimenzije in teža po DIN EN 10 255, iz materiala S 185 po DIN EN 10 025-1, z dodatkom za razrez, s fitingi in s pritrdilnim materialom ter izolirana s cevno izolacijo debeline 4 mm - za razvod hladne vode v tlaku
Ustreza: izolacija Armacell, tip ACe-13 
              ali enakovredno</t>
  </si>
  <si>
    <t>2.2.4.2.1.2.36</t>
  </si>
  <si>
    <t xml:space="preserve">  DN 40
Opomba: Srednje težka pocinkana cev z izolacijo:
Dobava in montaža pocinkane srednje težke navojne jeklene cevi brez predpisanih mehanskih lastnosti, dimenzije in teža po DIN EN 10 255, iz materiala S 185 po DIN EN 10 025-1, z dodatkom za razrez, s fitingi in s pritrdilnim materialom ter izolirana s cevno izolacijo debeline 4 mm - za razvod hladne vode v tlaku</t>
  </si>
  <si>
    <t>2.2.4.2.1.2.37</t>
  </si>
  <si>
    <t xml:space="preserve">  DN 50
Opomba: Srednje težka pocinkana cev z izolacijo:
Dobava in montaža pocinkane srednje težke navojne jeklene cevi brez predpisanih mehanskih lastnosti, dimenzije in teža po DIN EN 10 255, iz materiala S 185 po DIN EN 10 025-1, z dodatkom za razrez, s fitingi in s pritrdilnim materialom ter izolirana s cevno izolacijo debeline 4 mm - za razvod hladne vode v tlaku</t>
  </si>
  <si>
    <t>2.2.4.2.1.2.38</t>
  </si>
  <si>
    <t xml:space="preserve">  DN 65
Opomba: Srednje težka pocinkana cev z izolacijo:
Dobava in montaža pocinkane srednje težke navojne jeklene cevi brez predpisanih mehanskih lastnosti, dimenzije in teža po DIN EN 10 255, iz materiala S 185 po DIN EN 10 025-1, z dodatkom za razrez, s fitingi in s pritrdilnim materialom ter izolirana s cevno izolacijo debeline 4 mm - za razvod hladne vode v tlaku</t>
  </si>
  <si>
    <t>2.2.4.2.1.2.39</t>
  </si>
  <si>
    <t>2.2.4.2.1.2.40</t>
  </si>
  <si>
    <t xml:space="preserve">  DN 20 (d 25 x 2,3 mm)
Opomba: Polietilenska cev PE 100:
Dobava in polaganje polietilenske cevi PE 100,  izdelane po SIST ISO 4427, PN 16, vključno s spojnimi elementi iz sive litine (enojna zobčasta spojka), z elementi iz temprane litine ter z vijačnim in tesnilnim materialom</t>
  </si>
  <si>
    <t>2.2.4.2.1.2.41</t>
  </si>
  <si>
    <t>PE-X cev:
Dobava in montaža polietilenske cevi PE-Xa za pitno vodo po prEN ISO 15875; razred 1; PN 10; 95 °C; za spajanje z natiskovanjem z dodatkom za razrez, s spojnimi elementi - za razvod hladne pitne vode
Ustreza: Uponor ali enakovredno</t>
  </si>
  <si>
    <t>2.2.4.2.1.2.42</t>
  </si>
  <si>
    <t xml:space="preserve">  Ø 16 x 2,2 mm
Opomba: PE-X cev:
Dobava in montaža polietilenske cevi PE-Xa za pitno vodo po prEN ISO 15875; razred 1; PN 10; 95 °C; za spajanje z natiskovanjem z dodatkom za razrez, s spojnimi elementi - za razvod hladne pitne vode</t>
  </si>
  <si>
    <t>2.2.4.2.1.2.43</t>
  </si>
  <si>
    <t xml:space="preserve">  Ø 20 x 2,8 mm
Opomba: PE-X cev:
Dobava in montaža polietilenske cevi PE-Xa za pitno vodo po prEN ISO 15875; razred 1; PN 10; 95 °C; za spajanje z natiskovanjem z dodatkom za razrez, s spojnimi elementi - za razvod hladne pitne vode</t>
  </si>
  <si>
    <t>2.2.4.2.1.2.44</t>
  </si>
  <si>
    <t xml:space="preserve">  Ø 25 x 3,5 mm
Opomba: PE-X cev:
Dobava in montaža polietilenske cevi PE-Xa za pitno vodo po prEN ISO 15875; razred 1; PN 10; 95 °C; za spajanje z natiskovanjem z dodatkom za razrez, s spojnimi elementi - za razvod hladne pitne vode</t>
  </si>
  <si>
    <t>2.2.4.2.1.2.45</t>
  </si>
  <si>
    <t xml:space="preserve">  Ø 32 x 4,4 mm
Opomba: PE-X cev:
Dobava in montaža polietilenske cevi PE-Xa za pitno vodo po prEN ISO 15875; razred 1; PN 10; 95 °C; za spajanje z natiskovanjem z dodatkom za razrez, s spojnimi elementi - za razvod hladne pitne vode</t>
  </si>
  <si>
    <t>2.2.4.2.1.2.46</t>
  </si>
  <si>
    <t>2.2.4.2.1.2.47</t>
  </si>
  <si>
    <t xml:space="preserve">  18 x 1,0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</si>
  <si>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2.2.4.2.1.2.48</t>
  </si>
  <si>
    <t xml:space="preserve">  22 x 1,2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</si>
  <si>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2.2.4.2.1.2.49</t>
  </si>
  <si>
    <t xml:space="preserve">  28 x 1,2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</si>
  <si>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2.2.4.2.1.2.50</t>
  </si>
  <si>
    <t xml:space="preserve">  35 x 1,5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</si>
  <si>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2.2.4.2.1.2.51</t>
  </si>
  <si>
    <t xml:space="preserve">  42 x 1,5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</si>
  <si>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2.2.4.2.1.2.52</t>
  </si>
  <si>
    <t xml:space="preserve">  54 x 1,5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</si>
  <si>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2.2.4.2.1.2.53</t>
  </si>
  <si>
    <t>Izolacija cevovodov tople vode in cirkulacije:
Izolacija cevovodov z ovojnim materialom iz parozapornega negorljivega izolacijskega materiala, λ ≤ 0,039 W/mK, μ ≥ 7000, požarni razred B1, z dodatkom za razrez in z lepilnim materialom - za razvod tople vode in cirkulacije
Ustreza: Armacell, Armaflex AC ali enakovredno</t>
  </si>
  <si>
    <t>2.2.4.2.1.2.54</t>
  </si>
  <si>
    <t xml:space="preserve">  19 x 18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</si>
  <si>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2.2.4.2.1.2.55</t>
  </si>
  <si>
    <t xml:space="preserve">  25 x 22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</si>
  <si>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2.2.4.2.1.2.56</t>
  </si>
  <si>
    <t xml:space="preserve">  32 x 28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</si>
  <si>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2.2.4.2.1.2.57</t>
  </si>
  <si>
    <t xml:space="preserve">  32 x 35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</si>
  <si>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2.2.4.2.1.2.58</t>
  </si>
  <si>
    <t xml:space="preserve">  44 x 42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</si>
  <si>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2.2.4.2.1.2.59</t>
  </si>
  <si>
    <t xml:space="preserve">  57 x 54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</si>
  <si>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2.2.4.2.1.2.60</t>
  </si>
  <si>
    <t>Bivalentni grelnik pitne vode:
Dobava in montaža pokončnega bivalentnega grelnika pitne vode, izdelanega po DIN 4751 in DIN 4753, izvedba C po DIN 1988-2 ter DVGW, Delovni list W 551, v sestavi:
- rezervoar dim. 800 x 2.160 mm, prostornine 1.000 l iz nerjavne jeklene pločevine, material St 37-2, notranja stran dvoslojni emajl; PN 10,
- cevni toplotni izmenjevalec iz jekla St 37-2; PN 10, površina 2,2 m² s cevnima priključkoma,
- cevni toplotni izmenjevalec iz jekla St 37-2; PN 10, površina 3,8 m² s cevnima priključkoma,
- 2 kpl. - cevni priključek R 1 ½ za hladno in toplo vodo,
- cevni priključek R ¾ za cirkulacijo,
- 2 kpl. - cevni priključek  R 1 za termometer,
- 2 kpl. - cevni priključek R 1 za temperaturno tipalo,
- priključek R 1 ½ za vgradnjo električnega grelca,
- električni grelec 9 kW; ~400 V, 
- magnezijeva zaščitna anoda, 
- potopni tulec za senzor, 
- dopustna temperatura ogrevalnega medija 160 °C, 
- dopustna temperatura sanitarne vode  95 °C,
- izolacijska obloga iz mehke PUR pene z zunanjim plaščem iz umetne mase,
- montažni material               
Ustreza: Buderus, Logalux HRB-S 1000 
                ali enakovredno</t>
  </si>
  <si>
    <t>2.2.4.2.1.2.61</t>
  </si>
  <si>
    <t>Zidni hidrant (nerjavna omara s steklom):
Dobava in vgradnja zidne hidrantne omare, sestavljene iz:
- omare velikosti 740 x 840 x 250 mm iz nerjavne pločevine, z vrati iz kaljenega stekla z napisom H peskano in z jezično zaporo,
- gibljivega priključka s priključnim ventilom DN 50 levo ali desno,
- gumijaste cevi premera Ø25 mm dolžine 30 m navite na kolutu, 
- ročnika Ø25 mm na zasun, s šobo Ø6 mm   
Ustreza: Gallus gasilna oprema, 1-C/30
                INOX s steklom ali enakovredno</t>
  </si>
  <si>
    <t>2.2.4.2.1.2.62</t>
  </si>
  <si>
    <t>Zidna omarica:
Dobava in vgradnja podometne omarice za zaporno pipo, izdelane iz nerjaveče pločevine, z vgradnim materialom
  200 x 200 x 140 mm</t>
  </si>
  <si>
    <t>2.2.4.2.1.2.63</t>
  </si>
  <si>
    <t>Krogelni ventil - navojni:
Dobava in montaža medeninastega krogelnega ventila za hladno ali toplo vodo; navojne izvedbe, s tesnilnim materialom; PN 10</t>
  </si>
  <si>
    <t>2.2.4.2.1.2.64</t>
  </si>
  <si>
    <t xml:space="preserve">  DN 15
Opomba: Krogelni ventil - navojni:
Dobava in montaža medeninastega krogelnega ventila za hladno ali toplo vodo; navojne izvedbe, s tesnilnim materialom; PN 10</t>
  </si>
  <si>
    <t>2.2.4.2.1.2.65</t>
  </si>
  <si>
    <t xml:space="preserve">  DN 20
Opomba: Krogelni ventil - navojni:
Dobava in montaža medeninastega krogelnega ventila za hladno ali toplo vodo; navojne izvedbe, s tesnilnim materialom; PN 10</t>
  </si>
  <si>
    <t>2.2.4.2.1.2.66</t>
  </si>
  <si>
    <t xml:space="preserve">  DN 25
Opomba: Krogelni ventil - navojni:
Dobava in montaža medeninastega krogelnega ventila za hladno ali toplo vodo; navojne izvedbe, s tesnilnim materialom; PN 10</t>
  </si>
  <si>
    <t>2.2.4.2.1.2.67</t>
  </si>
  <si>
    <t xml:space="preserve">  DN 32
Opomba: Krogelni ventil - navojni:
Dobava in montaža medeninastega krogelnega ventila za hladno ali toplo vodo; navojne izvedbe, s tesnilnim materialom; PN 10</t>
  </si>
  <si>
    <t>2.2.4.2.1.2.68</t>
  </si>
  <si>
    <t xml:space="preserve">  DN 40
Opomba: Krogelni ventil - navojni:
Dobava in montaža medeninastega krogelnega ventila za hladno ali toplo vodo; navojne izvedbe, s tesnilnim materialom; PN 10</t>
  </si>
  <si>
    <t>2.2.4.2.1.2.69</t>
  </si>
  <si>
    <t xml:space="preserve">  DN 50
Opomba: Krogelni ventil - navojni:
Dobava in montaža medeninastega krogelnega ventila za hladno ali toplo vodo; navojne izvedbe, s tesnilnim materialom; PN 10</t>
  </si>
  <si>
    <t>2.2.4.2.1.2.70</t>
  </si>
  <si>
    <t>Krogelni ventil s pipico - navojni:
Dobava in montaža medeninastega krogelnega ventila z izpustno pipo za hladno ali toplo vodo; navojne izvedbe, s tesnilnim materialom; PN 10</t>
  </si>
  <si>
    <t>2.2.4.2.1.2.71</t>
  </si>
  <si>
    <t xml:space="preserve">  DN 15
Opomba: Krogelni ventil s pipico - navojni:
Dobava in montaža medeninastega krogelnega ventila z izpustno pipo za hladno ali toplo vodo; navojne izvedbe, s tesnilnim materialom; PN 10</t>
  </si>
  <si>
    <t>2.2.4.2.1.2.72</t>
  </si>
  <si>
    <t>Vrtna pipa:
Dobava in montaža vrtne krogelne pipe navojne izvedbe, z nastavkom za gibko cev, s tesnilnim materialom; PN 10</t>
  </si>
  <si>
    <t>2.2.4.2.1.2.73</t>
  </si>
  <si>
    <t xml:space="preserve">  DN 15
Opomba: Vrtna pipa:
Dobava in montaža vrtne krogelne pipe navojne izvedbe, z nastavkom za gibko cev, s tesnilnim materialom; PN 10</t>
  </si>
  <si>
    <t>2.2.4.2.1.2.74</t>
  </si>
  <si>
    <t>2.2.4.2.1.2.75</t>
  </si>
  <si>
    <t>2.2.4.2.1.2.76</t>
  </si>
  <si>
    <t>Protipovratni ventil - navojni:
Dobava in montaža medeninastega protipovratnega ventila za hladno vodo; navojne izvedbe, s tesnilnim materialom; PN 10</t>
  </si>
  <si>
    <t>2.2.4.2.1.2.77</t>
  </si>
  <si>
    <t xml:space="preserve">  DN 20
Opomba: Protipovratni ventil - navojni:
Dobava in montaža medeninastega protipovratnega ventila za hladno vodo; navojne izvedbe, s tesnilnim materialom; PN 10</t>
  </si>
  <si>
    <t>2.2.4.2.1.2.78</t>
  </si>
  <si>
    <t xml:space="preserve">  DN 50
Opomba: Protipovratni ventil - navojni:
Dobava in montaža medeninastega protipovratnega ventila za hladno vodo; navojne izvedbe, s tesnilnim materialom; PN 10</t>
  </si>
  <si>
    <t>2.2.4.2.1.2.79</t>
  </si>
  <si>
    <t>Protipovratna loputa - prirobnična:
Dobava in montaža NL protipovratne lopute za hladno vodo; prirobnične izvedbe, s protiprirobnicami ter s tesnilnim materialom; PN 16</t>
  </si>
  <si>
    <t>2.2.4.2.1.2.80</t>
  </si>
  <si>
    <t xml:space="preserve">  DN 80
Opomba: Protipovratna loputa - prirobnična:
Dobava in montaža NL protipovratne lopute za hladno vodo; prirobnične izvedbe, s protiprirobnicami ter s tesnilnim materialom; PN 16</t>
  </si>
  <si>
    <t>2.2.4.2.1.2.81</t>
  </si>
  <si>
    <t>Sesalni koš s protipovratnim ventilom:
Dobava in montaža NL sesalnega koša s sitom iz jeklene pločevine ter z integriranim protipovratnim ventilom, za hladno vodo; prirobnične izvedbe, s protiprirobnicami, prašni epoksidni premaz; s tesnilnim materialom; PN 10</t>
  </si>
  <si>
    <t>2.2.4.2.1.2.82</t>
  </si>
  <si>
    <t xml:space="preserve">  DN 65
Opomba: Sesalni koš s protipovratnim ventilom:
Dobava in montaža NL sesalnega koša s sitom iz jeklene pločevine ter z integriranim protipovratnim ventilom, za hladno vodo; prirobnične izvedbe, s protiprirobnicami, prašni epoksidni premaz; s tesnilnim materialom; PN 10</t>
  </si>
  <si>
    <t>2.2.4.2.1.2.83</t>
  </si>
  <si>
    <t xml:space="preserve">  DN 100
Opomba: Sesalni koš s protipovratnim ventilom:
Dobava in montaža NL sesalnega koša s sitom iz jeklene pločevine ter z integriranim protipovratnim ventilom, za hladno vodo; prirobnične izvedbe, s protiprirobnicami, prašni epoksidni premaz; s tesnilnim materialom; PN 10</t>
  </si>
  <si>
    <t>2.2.4.2.1.2.84</t>
  </si>
  <si>
    <t>Plovni ventil:
Dobava in montaža plovnega ventila iz nerjavečega jekla za regulacijo nivoja vode v rezervoarjih; prirobnične izvedbe, s protiprirobnicami ter s tesnilnim materialom; PN 16</t>
  </si>
  <si>
    <t>2.2.4.2.1.2.85</t>
  </si>
  <si>
    <t xml:space="preserve">  DN 80
Opomba: Plovni ventil:
Dobava in montaža plovnega ventila iz nerjavečega jekla za regulacijo nivoja vode v rezervoarjih; prirobnične izvedbe, s protiprirobnicami ter s tesnilnim materialom; PN 16</t>
  </si>
  <si>
    <t>2.2.4.2.1.2.86</t>
  </si>
  <si>
    <t>Protipovratna loputa - prirobnična:
Dobava in montaža NL protipovratne lopute za hladno vodo; prirobnične izvedbe, s protiprirobnicami; prašni epoksidni premaz; s tesnilnim materialom; PN 16</t>
  </si>
  <si>
    <t>2.2.4.2.1.2.87</t>
  </si>
  <si>
    <t xml:space="preserve"> </t>
  </si>
  <si>
    <t xml:space="preserve">  DN 65
Opomba: Protipovratna loputa - prirobnična:
Dobava in montaža NL protipovratne lopute za hladno vodo; prirobnične izvedbe, s protiprirobnicami; prašni epoksidni premaz; s tesnilnim materialom; PN 16</t>
  </si>
  <si>
    <t>2.2.4.2.1.2.88</t>
  </si>
  <si>
    <t xml:space="preserve">  DN 80
Opomba: Protipovratna loputa - prirobnična:
Dobava in montaža NL protipovratne lopute za hladno vodo; prirobnične izvedbe, s protiprirobnicami; prašni epoksidni premaz; s tesnilnim materialom; PN 16</t>
  </si>
  <si>
    <t>2.2.4.2.1.2.89</t>
  </si>
  <si>
    <t>Gumijasti kompenzator - prirobnični:
Dobava in montaža prirobničnega gumijastega kompenzatorja s protiprirobnicami in s tesnilnim materialom; PN 10</t>
  </si>
  <si>
    <t>2.2.4.2.1.2.90</t>
  </si>
  <si>
    <t xml:space="preserve">  DN 65
Opomba: Gumijasti kompenzator - prirobnični:
Dobava in montaža prirobničnega gumijastega kompenzatorja s protiprirobnicami in s tesnilnim materialom; PN 10</t>
  </si>
  <si>
    <t>2.2.4.2.1.2.91</t>
  </si>
  <si>
    <t>Stabilna gasilska spojka:
Dobava in montaža stabilne gasilske spojke iz aluminijeve zlitine za gnetenje, PN 10, s tesnilom iz gume, odporne na naftne derivate, s pokrovom na verižici, z montažnim in tesnilnim materialom
  R 4 ½; 110=A</t>
  </si>
  <si>
    <t>2.2.4.2.1.2.92</t>
  </si>
  <si>
    <t>Termostatski obtočni ventil:
Dobava in montaža modularnega večfunkcijskega termostatskega obtočnega ventila, za termično balansiranje vodov cirkulacije sanitarne vode, s funkcijo termične dezinfekcije, s tesnilnim materialom; PN 10
Ustreza: Danfoss, MTCV-B ali enakovredno</t>
  </si>
  <si>
    <t>2.2.4.2.1.2.93</t>
  </si>
  <si>
    <t xml:space="preserve">  DN 15
Opomba: Termostatski obtočni ventil:
Dobava in montaža modularnega večfunkcijskega termostatskega obtočnega ventila, za termično balansiranje vodov cirkulacije sanitarne vode, s funkcijo termične dezinfekcije, s tesnilnim materialom; PN 10</t>
  </si>
  <si>
    <t>2.2.4.2.1.2.94</t>
  </si>
  <si>
    <t>Termostatski mešalni ventil:
Dobava in montaža termostatskega mešalnega ventila za mešanje tople in hladne sanitarne vode, s priključki hladne in tople vode, mešane vode ter cirkulacije, s tesnilnim materialom; PN 10
Ustreza: Sauter, JRGUMAT 3400.966 
               ali enakovredno</t>
  </si>
  <si>
    <t>2.2.4.2.1.2.95</t>
  </si>
  <si>
    <t xml:space="preserve">  DN 50
Opomba: Termostatski mešalni ventil:
Dobava in montaža termostatskega mešalnega ventila za mešanje tople in hladne sanitarne vode, s priključki hladne in tople vode, mešane vode ter cirkulacije, s tesnilnim materialom; PN 10</t>
  </si>
  <si>
    <t>2.2.4.2.1.2.96</t>
  </si>
  <si>
    <t>Tripotni elektromotorni regulacijski ventil:
Dobava in montaža tripotnega elektromotornega regulacijskega ventila za sanitarno vodo s tesnilnim materialom; PN 10; z elektromotornim pogonom ~24 V; zvezni 0…10 V; 500 N
Ustreza: Sauter, BUN050F300 s Sauter 
                AVM115SF132 ali enakovredno</t>
  </si>
  <si>
    <t>2.2.4.2.1.2.97</t>
  </si>
  <si>
    <t xml:space="preserve">Varnostni ventil:
Dobava in montaža medeninastega varnostnega ventila za pitno vodo, navojne izvedbe; varovanje po DIN 4751/2; kompletno s tesnilnim materialom; </t>
  </si>
  <si>
    <t>2.2.4.2.1.2.98</t>
  </si>
  <si>
    <t xml:space="preserve">DN 20/ R 1; PN 12; podp = 10,0 bar
Ustreza: Gerhard Götze, 651 N ali enakovredno
Opomba: Varnostni ventil:
Dobava in montaža medeninastega varnostnega ventila za pitno vodo, navojne izvedbe; varovanje po DIN 4751/2; kompletno s tesnilnim materialom; </t>
  </si>
  <si>
    <t>2.2.4.2.1.2.99</t>
  </si>
  <si>
    <t>Pretočna membranska posoda:
Dobava in montaža zaprte membranske raztezne posode za pitno vodo, pretočne izvedbe, komplet z montažnim materialom;
Vcel = 60 l, PN 10,
pN2 = 4,0 bar (n);
Ustreza: Reflex, DT5 Junior ali enakovredno</t>
  </si>
  <si>
    <t>2.2.4.2.1.2.100</t>
  </si>
  <si>
    <t>Cirkulacijska črpalka za pitno vodo:
Dobava in vgradnja cirkulacijske črpalke za pitno vodo z mokrim rotorjem, s prigrajenim elektronskim zveznim regulatorjem števila vrtljajev, z navojnimi priključki, ohišje iz brona, skupaj s holandci in montažnim materialom;
R ¾; PN 10; +15 … +110 °C;
38 W; ~230 V, 50 Hz
Ustreza: Wilo, Star-Z 20/1 ali enakovredno</t>
  </si>
  <si>
    <t>2.2.4.2.1.2.101</t>
  </si>
  <si>
    <t>Kompaktna naprava za povišanje tlaka:
Dobava, montaža in zagon kompaktne naprave za zviševanje tlaka vode, za neposredni priklop na vodovodno omrežje v sestavi:
- nosilni pocinkan okvir iz jeklenih profilov,
- 2 kpl. - centrifugalna večstopenjska črpalka s tekači in vodilniki iz nerjavečega jekla; PN 10; s frekvenčnim pretvornikom za zvezno regulacijo števila vrtljajev,
- membranska tlačna posoda prostornine 8 l,
- pretočna armatura po DIN 4807,
- manometer,
- tlačni senzor (4-20 mA),
- elektronska krmilna enota,
- montažni material;
- karakteristika naprave: 21 m³/h pri 36 m
- sesalni/tlačni priključek: R 3/R 3
- 2,2 kW; ~400 V;
Ustreza: Wilo, COR-2 MHIE 803-2G/VR-EB 
                ali enakovredno</t>
  </si>
  <si>
    <t>2.2.4.2.1.2.102</t>
  </si>
  <si>
    <t>Kompaktna naprava za povišanje tlaka:
Dobava, montaža in zagon kompaktne naprave za zviševanje tlaka vode, za neposredni priklop na vodovodno omrežje v sestavi:
- nosilni pocinkan okvir iz jeklenih profilov,
- 3 kpl. - centrifugalna večstopenjska črpalka s tekači in vodilniki iz nerjavečega jekla; PN 10; s frekvenčnim pretvornikom za zvezno regulacijo števila vrtljajev,
- membranska tlačna posoda prostornine 8 l,
- pretočna armatura po DIN 4807,
- manometer,
- tlačni senzor (4-20 mA),
- elektronska krmilna enota,
- montažni material;
- karakteristika naprave: 18 m³/h pri 52 m
- sesalni/tlačni priključek: R 2 ½/R 2 ½
- 2,2 kW; ~400 V;
Ustreza: Wilo, tip COR-3 MVI 806/CC 
              ali enakovredno</t>
  </si>
  <si>
    <t>2.2.4.2.1.2.103</t>
  </si>
  <si>
    <t>Črpalka za odpadne vode:
Dobava in montaža potopne črpalke za črpanje odpadne vode s plovnim stikalom, ročko, elektičnim priključnim kablom dolžine 3 m in vgrajeno el. zaščito pred preobremenitvijo; s kontrolnim nivojskim stikalom z alarmom s 5 urno avtonomijo; z montažnim materialom;
V = 2 m³/h; Δp = 40 kPa
370 W; ~230 V, 50 Hz
Ustreza: Wilo, TMW 32/8 z Alarm Control 2
               ali enakovredno</t>
  </si>
  <si>
    <t>2.2.4.2.1.2.104</t>
  </si>
  <si>
    <t>60</t>
  </si>
  <si>
    <t>Črpalka za odpadne vode:
Dobava in montaža potopne črpalke za črpanje odpadne vode s plovnim stikalom, ročko, elektičnim priključnim kablom dolžine 3 m in vgrajeno el. zaščito pred preobremenitvijo; s kontrolnim nivojskim stikalom z alarmom s 5 urno avtonomijo; z montažnim materialom;
V = 9 m³/h; Δp = 40 kPa
600 W; ~230 V, 50 Hz
Ustreza: Wilo; TC 40/8 in Alarm Control 10 
             ali enakovredno</t>
  </si>
  <si>
    <t>2.2.4.2.1.2.105</t>
  </si>
  <si>
    <t>61</t>
  </si>
  <si>
    <t>Dozirna naprava za tekoči vodofos:
Dobava, montaža in zagon naprave  za mikrodoziranje raztopin za namen mehčanja pitne vode v sestavi:
- dozirna posoda za raztopino,
- varnostno nivojsko stikalo,
- kontaktni impulzni vodomer s priključki DN 50,
- dozirni ventil s kroglico, obremenjeno z vzmetjo,               
- protipovratni ventil DN 50,
- dozirna črpalka za 1 impulz/10 l,
- cevne PVC povezave,      
- montažni in spojni material;
- 15 m³/h; DN 50; PN 10; do 30 °C;
- ~230 V; 50 Hz
Ustreza: CMC MAK, Prodos 5 ali enakovredno</t>
  </si>
  <si>
    <t>2.2.4.2.1.2.106</t>
  </si>
  <si>
    <t>62</t>
  </si>
  <si>
    <t>Parni vlažilnik zraka s puhalnikom pare:
Dobava, montaža in zagon parnega vlažilnika zraka s s puhalnikom pare; z distribucijsko cevjo ter s priključkom za kondenzat, z električno krmilno enoto, samodejno delovanje na osnovi določanja minimalnega nivoja relativne vlage v prostoru, z displejem z varnostnimi funkcijami ter z montažnim materialom;
- kapaciteta proizvedene pare 4 kg/h,
- 3 kW; ~400 V; 50 Hz;
s parnim puhalnikom z distribucijsko cevjo ter s priključkom za kondenzat
- kapaciteta 4 - 8 kg/h;
- 25 W; ~230 V; 50 Hz;
Ustreza: Nordmann AT 3000; tip 434 z ATN 4-8 kg 
               ali ustrezno</t>
  </si>
  <si>
    <t>2.2.4.2.1.2.107</t>
  </si>
  <si>
    <t>63</t>
  </si>
  <si>
    <t>Lovilni lijak:
Dobava in montaža lovilnega lijaka, izdelanega iz nerjaveče pločevine tlorisnih gabaritov 250 x 100  mm in višine 250 mm; s sifoniziranim odtočnim priključkom DN 50</t>
  </si>
  <si>
    <t>2.2.4.2.1.2.108</t>
  </si>
  <si>
    <t>64</t>
  </si>
  <si>
    <t>Lovilni lijak:
Dobava in montaža lovilnega lijaka, izdelanega iz nerjaveče pločevine tlorisni gabariti 1.400 x 100  mm in višine 250 mm; s sifoniziranim odtočnim priključkom DN 50</t>
  </si>
  <si>
    <t>2.2.4.2.1.2.109</t>
  </si>
  <si>
    <t>65</t>
  </si>
  <si>
    <t>2.2.4.2.1.2.110</t>
  </si>
  <si>
    <t>2.2.4.2.1.2.111</t>
  </si>
  <si>
    <t>2.2.4.2.1.2.112</t>
  </si>
  <si>
    <t>2.2.4.2.1.2.113</t>
  </si>
  <si>
    <t>66</t>
  </si>
  <si>
    <t>Nerjavna brezšivna cev:
Dobava in montaža brezšivne nerjavne jeklene cevi, dimenzije in teža po DIN EN 10 220, iz materiala S 185 po DIN EN 10 025-1, s fazonskimi kosi, z dodatkom za razrez, z varilnim in pritrdilnim materialom - za črpanje odpadne vode</t>
  </si>
  <si>
    <t>2.2.4.2.1.2.114</t>
  </si>
  <si>
    <t xml:space="preserve">  DN 32
Opomba: Nerjavna brezšivna cev:
Dobava in montaža brezšivne nerjavne jeklene cevi, dimenzije in teža po DIN EN 10 220, iz materiala S 185 po DIN EN 10 025-1, s fazonskimi kosi, z dodatkom za razrez, z varilnim in pritrdilnim materialom - za črpanje odpadne vode</t>
  </si>
  <si>
    <t>2.2.4.2.1.2.115</t>
  </si>
  <si>
    <t xml:space="preserve">  DN 40
Opomba: Nerjavna brezšivna cev:
Dobava in montaža brezšivne nerjavne jeklene cevi, dimenzije in teža po DIN EN 10 220, iz materiala S 185 po DIN EN 10 025-1, s fazonskimi kosi, z dodatkom za razrez, z varilnim in pritrdilnim materialom - za črpanje odpadne vode</t>
  </si>
  <si>
    <t>2.2.4.2.1.2.116</t>
  </si>
  <si>
    <t>67</t>
  </si>
  <si>
    <t>PE-HD odtočna cev:
Dobava in montaža PE cevi v palicah za odtok kondenzata, za čelno varjenje, s fazonskimi kosi, s standardnimi cinkanimi cevnimi objemkami-kombi s spojkami R 1/2 z osnovnimi pritrdilnimi ploščami in navojnimi palicami ter s pritrdilnim in tesnilnim materialom
Ustreza: Geberit PE-HD ali enakovredno</t>
  </si>
  <si>
    <t>2.2.4.2.1.2.117</t>
  </si>
  <si>
    <t xml:space="preserve">  Ø 32 x 3,0 mm
Opomba: PE-HD odtočna cev:
Dobava in montaža PE cevi v palicah za odtok kondenzata, za čelno varjenje, s fazonskimi kosi, s standardnimi cinkanimi cevnimi objemkami-kombi s spojkami R 1/2 z osnovnimi pritrdilnimi ploščami in navojnimi palicami ter s pritrdilnim in tesnilnim materialom</t>
  </si>
  <si>
    <t>2.2.4.2.1.2.118</t>
  </si>
  <si>
    <t xml:space="preserve">  Ø 40 x 3,0 mm
Opomba: PE-HD odtočna cev:
Dobava in montaža PE cevi v palicah za odtok kondenzata, za čelno varjenje, s fazonskimi kosi, s standardnimi cinkanimi cevnimi objemkami-kombi s spojkami R 1/2 z osnovnimi pritrdilnimi ploščami in navojnimi palicami ter s pritrdilnim in tesnilnim materialom</t>
  </si>
  <si>
    <t>2.2.4.2.1.2.119</t>
  </si>
  <si>
    <t xml:space="preserve">  Ø 50 x 3,0 mm
Opomba: PE-HD odtočna cev:
Dobava in montaža PE cevi v palicah za odtok kondenzata, za čelno varjenje, s fazonskimi kosi, s standardnimi cinkanimi cevnimi objemkami-kombi s spojkami R 1/2 z osnovnimi pritrdilnimi ploščami in navojnimi palicami ter s pritrdilnim in tesnilnim materialom</t>
  </si>
  <si>
    <t>2.2.4.2.1.2.120</t>
  </si>
  <si>
    <t>68</t>
  </si>
  <si>
    <t>PP-HT strešna kapa:
Dobava in montaža PP-HT odzračne strešne kape po DIN 19 538-10 in DIN EN 1566-1 s pritrdilnim in tesnilnim materialom</t>
  </si>
  <si>
    <t>2.2.4.2.1.2.121</t>
  </si>
  <si>
    <t xml:space="preserve">  DN 100
Opomba: PP-HT strešna kapa:
Dobava in montaža PP-HT odzračne strešne kape po DIN 19 538-10 in DIN EN 1566-1 s pritrdilnim in tesnilnim materialom</t>
  </si>
  <si>
    <t>2.2.4.2.1.2.122</t>
  </si>
  <si>
    <t>69</t>
  </si>
  <si>
    <t>PP-HT čistilni kos:
Dobava in montaža PP-HT čistilnega kosa po DIN 19 538-10 in DIN EN 1566-1 s pritrdilnim in tesnilnim materialom</t>
  </si>
  <si>
    <t>2.2.4.2.1.2.123</t>
  </si>
  <si>
    <t xml:space="preserve">  DN 100
Opomba: PP-HT čistilni kos:
Dobava in montaža PP-HT čistilnega kosa po DIN 19 538-10 in DIN EN 1566-1 s pritrdilnim in tesnilnim materialom</t>
  </si>
  <si>
    <t>2.2.4.2.1.2.124</t>
  </si>
  <si>
    <t>70</t>
  </si>
  <si>
    <t>2.2.4.2.1.2.125</t>
  </si>
  <si>
    <t>71</t>
  </si>
  <si>
    <t>LTŽ talni sifon:
Dobava in vgradnja litoželeznega talnega sifona iz nerjavečega jekla z iztokom DN 70 s kvadratno ploščico, skupaj z vgradnim in tesnilnim materialom</t>
  </si>
  <si>
    <t>2.2.4.2.1.2.126</t>
  </si>
  <si>
    <t>72</t>
  </si>
  <si>
    <t>Nerjavni talni sifon:
Dobava in vgradnja pretočnega talnega sifona 
iz nerjavnega jekla z iztokom DN 70 s kvadratno ploščico 20 x 20 cm, skupaj z vgradnim in tesnilnim materialom
Ustreza: ACO, EG ali enakovredno</t>
  </si>
  <si>
    <t>2.2.4.2.1.2.127</t>
  </si>
  <si>
    <t>73</t>
  </si>
  <si>
    <t>2.2.4.2.1.2.128</t>
  </si>
  <si>
    <t xml:space="preserve">  dim. 60 x 40 cm
Opomba: Nerjavna talna rešetka s talnim sifonom:
Dobava in vgradnja talne rešetke, zgrajene iz lamel iz nerjavnega jekla dim. 3 x 20 mm, z regami širine do 25 mm, na dnu s talnim sifonom iz nerjavnega jekla z iztokom DN 70, skupaj z vgradnim in tesnilnim materialom</t>
  </si>
  <si>
    <t>2.2.4.2.1.2.129</t>
  </si>
  <si>
    <t>2.2.4.2.1.2.130</t>
  </si>
  <si>
    <t>74</t>
  </si>
  <si>
    <t>Nerjavna talna rešetka s talnim sifonom:
Dobava in vgradnja talne rešetke, zgrajene iz lamel iz nerjavnega jekla dim. 3 x 20 mm, z regami širine do 25 mm, na dnu s talnim sifonom iz nerjavnega jekla z iztokom DN 70, skupaj z vgradnim in tesnilnim materialom
  dim. 100 x 30 cm</t>
  </si>
  <si>
    <t>2.2.4.2.1.2.131</t>
  </si>
  <si>
    <t>75</t>
  </si>
  <si>
    <t>Požarna manšeta:
Dobava in montaža jeklene požarne manšete z odpornostjo proti ognju RS 90, s klinastim sidrnim čepom, označevalno ploščo ter s pritrdilnim materialom po DIN 4102-2
Ustreza: Geberit ali enakovredno</t>
  </si>
  <si>
    <t>2.2.4.2.1.2.132</t>
  </si>
  <si>
    <t xml:space="preserve">  DN 40-56
Opomba: Požarna manšeta:
Dobava in montaža jeklene požarne manšete z odpornostjo proti ognju RS 90, s klinastim sidrnim čepom, označevalno ploščo ter s pritrdilnim materialom po DIN 4102-2</t>
  </si>
  <si>
    <t>2.2.4.2.1.2.133</t>
  </si>
  <si>
    <t xml:space="preserve">  DN 60/70
Opomba: Požarna manšeta:
Dobava in montaža jeklene požarne manšete z odpornostjo proti ognju RS 90, s klinastim sidrnim čepom, označevalno ploščo ter s pritrdilnim materialom po DIN 4102-2</t>
  </si>
  <si>
    <t>2.2.4.2.1.2.134</t>
  </si>
  <si>
    <t xml:space="preserve">  DN 100
Opomba: Požarna manšeta:
Dobava in montaža jeklene požarne manšete z odpornostjo proti ognju RS 90, s klinastim sidrnim čepom, označevalno ploščo ter s pritrdilnim materialom po DIN 4102-2</t>
  </si>
  <si>
    <t>2.2.4.2.1.2.135</t>
  </si>
  <si>
    <t>76</t>
  </si>
  <si>
    <t>Tesnilo preboja inštalacijske cevi:
Dobava in montaža tesnila preboja inštalacijske cevi 
- za tesnjenje kanalizacijskih odduhov
Ustreza: Isocell, RGD ali enakovredno</t>
  </si>
  <si>
    <t>2.2.4.2.1.2.136</t>
  </si>
  <si>
    <t xml:space="preserve">  DN 100
Opomba: Tesnilo preboja inštalacijske cevi:
Dobava in montaža tesnila preboja inštalacijske cevi </t>
  </si>
  <si>
    <t>2.2.4.2.1.2.137</t>
  </si>
  <si>
    <t>77</t>
  </si>
  <si>
    <t>Izdelava tehnoloških priključkov:
Izdelava tehnoloških priključkov hladne ali tople vode v prostorih kuhinje:</t>
  </si>
  <si>
    <t>2.2.4.2.1.2.138</t>
  </si>
  <si>
    <t xml:space="preserve">  DN 15
Opomba: Izdelava tehnoloških priključkov:
Izdelava tehnoloških priključkov hladne ali tople vode v prostorih kuhinje:</t>
  </si>
  <si>
    <t>2.2.4.2.1.2.139</t>
  </si>
  <si>
    <t xml:space="preserve">  DN 20
Opomba: Izdelava tehnoloških priključkov:
Izdelava tehnoloških priključkov hladne ali tople vode v prostorih kuhinje:</t>
  </si>
  <si>
    <t>2.2.4.2.1.2.140</t>
  </si>
  <si>
    <t>78</t>
  </si>
  <si>
    <t>Termometer - tekočinski - kotni:
Dobava in montaža kotnega tekočinskega termometra z zaščitno tulko, z območjem od 0 do 100 °C, s priključkom DN 15</t>
  </si>
  <si>
    <t>2.2.4.2.1.2.141</t>
  </si>
  <si>
    <t>79</t>
  </si>
  <si>
    <t>Praznjenje sistema:
Praznjenje vode iz obstoječih vodov v sistemu</t>
  </si>
  <si>
    <t>2.2.4.2.1.2.142</t>
  </si>
  <si>
    <t>80</t>
  </si>
  <si>
    <t>2.2.4.2.1.3</t>
  </si>
  <si>
    <t>Plinska kotlovnica in toplotna postaja</t>
  </si>
  <si>
    <t>2.2.4.2.1.3.1</t>
  </si>
  <si>
    <t>Stenski kondenzacijski plinski kotel:
Dobava, montaža in zagon kondenzacijskega stenskega plinskega kotla za zemeljski plin, v sestavi:
- kondenzacijski stenski plinski kotel; 
z normnim izkoristkom do 110 % pri 50/30 °C;                                                           
zvezno modulirano delovanje v območju od 22-100 % nazivne moči; 
ekološki znak "modri angel" z nizkimi emisijami dimnih plinov; tiho delovanje;
vsebuje: predmešalni ploskovni keramični gorilnik, ventilator za prisilni dovod zgorevalnega zraka in odvod dimnih plinov, rebrasti cevni toplotni izmenjevalnik iz alu-silicijeve zlitine, univerzalni krmilni avtomat EMS za optimalno delovanje kotla
- črpalčno priključni set s črpalko UPER 25-80, varnostnim ventilom, plinskim ventilom s termičnim varovalom in zapornimi ventili na dovodu in povratku,
- montažni material
- pridobitev pozitivnega dimnikarsekga soglasja in vpis kurilne naprave v uradne evidence
Ustreza: Buderus GB 162-100 ali enakovredno</t>
  </si>
  <si>
    <t>2.2.4.2.1.3.2</t>
  </si>
  <si>
    <t>Nizkotemperaturna regulacija:
Dobava, montaža in zagon regulacijskega sklopa v sestavi:
- modul za kaskadno delovanje dveh kotlov,
- nizkotemperaturna regulacija za stenske kondenzacijske kotle brez MEC,
- zunanje temperaturno tipalo,
- montažni material
Ustreza: Buderus FM 456 z R 4121 
                ali enakovredno</t>
  </si>
  <si>
    <t>2.2.4.2.1.3.3</t>
  </si>
  <si>
    <t>Kaskadna enota za dva kotla:
Dobava in montaža kaskadne enote za dva stenska plinska z montažno konstrukcijo, s cevmi za predtok ter povratek, plin ter z odvodi za kondenzat, z montažnim in pritrdilnim materialom
Ustreza: Buderus 7 747 201 426 ali enakovredno</t>
  </si>
  <si>
    <t>2.2.4.2.1.3.4</t>
  </si>
  <si>
    <t>Dimniški sistem:
Dobava in montaža dimniškega sistema v sestavi:
- osnovni kaskadni dimniški komplet za dva kotla v kaskadi, sestavljen iz:
- 2 kpl. - kaskadna zbiralna cev s poševnim priključkom,
- 0,5 m - dimniška cev Ø110 mm,
- zaključni kos za izpust kondenzata,
- sifon,
- 2 kosa - rešetka za zrak,
- 2 kosa - revizijsko koleno Ø110 mm,
- 2 kosa - dimniška cev Ø110 mm dolžine 500 mm,
- 2 kosa - dimniški nastavekv Ø110 mm,
- dimniška cev DN 160 dolžine 500 mm,
- 4 kosi - dimniška cev DN 160 dolžine 2.000 mm,
- koleno DN 160 iz PP z revizijsko odprtino,
- montažni material
Ustreza: Buderus 7 747 201 426 ali enakovredno</t>
  </si>
  <si>
    <t>2.2.4.2.1.3.5</t>
  </si>
  <si>
    <t>Hidravlična ločnica:
Dobava in montaža hidravlične ločnice za pretok ogrevalne vode do 30 m³/h;
- priključni nastavki s privarjeno prirobnico DN 80, 
  PN 10;
- navojni nastavek za kaluženje R 2
- objemka R 1/2 za senzor temperature
- stojna noga z izvrtinami za pritrditev na tla, skupaj z izolacijo ter tesnilnim in pritrdilnim materialom
Ustreza: Buderus, MH 100 ali enakovredno</t>
  </si>
  <si>
    <t>2.2.4.2.1.3.6</t>
  </si>
  <si>
    <t>Priključni set za grelnik tople vode:
Dobava in montaža priključnega seta za grelnik tople vode
Ustreza: Buderus, AS 1 ali enakovredno</t>
  </si>
  <si>
    <t>2.2.4.2.1.3.7</t>
  </si>
  <si>
    <t>Naprava za nevtralizacijo kondenzata:
Dobava in montaža naprave za nevtralizacijo kondenzata, sestavljena iz plastičnega rezervoarja s posodo za granulat s prvo polnitvijo granulata
Ustreza: Buderus, NE 1.1 ali enakovredno</t>
  </si>
  <si>
    <t>2.2.4.2.1.3.8</t>
  </si>
  <si>
    <t>Raztezna posoda:
Dobava in montaža zaprte membranske raztezne posode, komplet z montažnim materialom;
Vcel = 18 l, PN 10,
pN2 = 2,0 bar (n);
Ustreza: Reflex, N 18 ali enakovredno</t>
  </si>
  <si>
    <t>2.2.4.2.1.3.9</t>
  </si>
  <si>
    <t>Raztezna posoda:
Dobava in montaža zaprte membranske raztezne posode, komplet z montažnim materialom;
Vcel = 600 l, PN 6,
pN2 = 2,0 bar (n);
Ustreza: Reflex, N 600 ali enakovredno</t>
  </si>
  <si>
    <t>2.2.4.2.1.3.10</t>
  </si>
  <si>
    <t>Krogelni ventil z blokado dostopa:
Dobava in montaža medeninastega krogelnega ventila navojne izvedbe, z blokado proti nepooblaščenemu dostopu, s tesnilnim materialom; 110 °C; PN 10;</t>
  </si>
  <si>
    <t>2.2.4.2.1.3.11</t>
  </si>
  <si>
    <t xml:space="preserve">  DN 25
Opomba: Krogelni ventil z blokado dostopa:
Dobava in montaža medeninastega krogelnega ventila navojne izvedbe, z blokado proti nepooblaščenemu dostopu, s tesnilnim materialom; 110 °C; PN 10;</t>
  </si>
  <si>
    <t>2.2.4.2.1.3.12</t>
  </si>
  <si>
    <t xml:space="preserve">Razdelilnik in zbiralnik ogrevanja:
Dobava in montaža razdelilnika in zbiralnika ogrevanja, okroglega preseka, izdelanega po TGL.M6-0768, iz brezšivne cevi, na obeh straneh zaprt z bombiranima pokrovoma in opremljen s prirobničnimi in navojnimi priključki, z antikorozijsko zaščito in izolacijo na bazi kamene volne,  λ ≤ 0,04 W/mK, požarni razred A2, z dodatkom za razrez, debeline slojev v skladu z EnEV, in zaščitene z alu pločevino, z nosilno konzolo in z montažnim materialom;
DN 125, l = 2.500 mm
Priključki:
6 x DN 32; PN 10
2 x DN 50; PN 10
4 x DN 65; PN 10
2 x DN 80; PN 10
2 x DN 20 (R 3/4) (izpust)
4 x DN 15  (R 1/2) (meritve) </t>
  </si>
  <si>
    <t>2.2.4.2.1.3.13</t>
  </si>
  <si>
    <t>Obtočna črpalka (elektronska):
Dobava in vgradnja obtočne črpalke z mokrim rotorjem, za vgradnjo v cevovod, z vgrajeno elektronsko regulacijo moči, za variabilni diferenčni tlak, z navojnimi priključki, skupaj s holandci in montažnim materialom;
R 1; PN 10; -10 … +110 °C
Pel = 99 W; ~230 V, 50 Hz;
Ustreza: Wilo Stratos ECO 25/1-5 ali enakovredno</t>
  </si>
  <si>
    <t>2.2.4.2.1.3.14</t>
  </si>
  <si>
    <t>Obtočna črpalka (elektronska):
Dobava in vgradnja obtočne črpalke z mokrim rotorjem, za vgradnjo v cevovod, brez potrebrebnega vzdrževanja, z najnižjimi obratovalnimi stroški, z vgrajeno elektronsko regulacijo moči, za 
variabilni diferenčni tlak, s prirobničnimi priključki, skupaj s protiprirobnicami in montažnim materialom;
R 1 ½; PN 10; -10 … +110 °C
Pel = 310 W; ~230 V, 50 Hz;
Ustreza: Wilo, Stratos 40/1-8 ali enakovredno
8 bar</t>
  </si>
  <si>
    <t>2.2.4.2.1.3.15</t>
  </si>
  <si>
    <t>Obtočna črpalka (elektronska):
Dobava in vgradnja obtočne črpalke z mokrim rotorjem, za vgradnjo v cevovod, brez potrebrebnega vzdrževanja, z najnižjimi obratovalnimi stroški, z vgrajeno elektronsko regulacijo moči, za 
variabilni diferenčni tlak, s prirobničnimi priključki, skupaj s protiprirobnicami in montažnim materialom;"
R 1 ½; PN 10; -10 … +110 °C
Pel = 310 W; ~230 V, 50 Hz;
Ustreza: Wilo, Stratos 40/1-12 ali enakovredno
12 bar</t>
  </si>
  <si>
    <t>2.2.4.2.1.3.16</t>
  </si>
  <si>
    <t>Tlačno neodvisen ventil za hidravlično uravnoteženje z EM pogonom:
Dobava in vgradnja tlačno neodvisnega ventila za hidravlično uravnoteženje z elektromotornim pogonom, z merilnimi priključki ter skupaj z montažnim in tesnilnim materialom;
- kvs: 0,30 … 2,00 m³/h,
- območje: 20 … 400 kPa,
- DN 25; -10 … 120 °C, ~24 V
Ustreza: Sauter, VCL025F200 z AXM217SF402 
               ali enakovredno</t>
  </si>
  <si>
    <t>2.2.4.2.1.3.17</t>
  </si>
  <si>
    <t>Tlačno neodvisen ventil za hidravlično uravnoteženje z EM pogonom:
Dobava in vgradnja tlačno neodvisnega ventila za hidravlično uravnoteženje z elektromotornim pogonom, z merilnimi priključki ter skupaj z montažnim in tesnilnim materialom;
- kvs: 1,50 … 7,50 m³/h,
- območje: 20 … 400 kPa,
- DN 40; -10 … 120 °C, ~24 V
Ustreza: Sauter, VCL040F200 z AVM115SF901 
               ali enakovredno</t>
  </si>
  <si>
    <t>2.2.4.2.1.3.18</t>
  </si>
  <si>
    <t>Tlačno neodvisen ventil za hidravlično uravnoteženje z EM pogonom:
Dobava in vgradnja tlačno neodvisnega ventila za hidravlično uravnoteženje z elektromotornim pogonom, z merilnimi priključki ter skupaj z montažnim in tesnilnim materialom;
- kvs: 3,00 m³/h,
- qmax: 9,50 m³/h,
- območje: 20 … 200 kPa,
- DN 50; -10 … 120 °C, ~24 V
- zvezni elektromotorni pogon z vzmetjo; 60 s; 500 N,
Ustreza: Sauter, KTM512-40/50 FC20 z 
               AVF125SF232 ali enakovredno</t>
  </si>
  <si>
    <t>2.2.4.2.1.3.19</t>
  </si>
  <si>
    <t>2.2.4.2.1.3.20</t>
  </si>
  <si>
    <t>Toplotni števec - ogrevanje:
Dobava in vgradnja toplotnega  števca, komplet s holandci in računsko enoto ter dvema temperaturnima tipaloma,"
- z opcijsko kartico M-Bus z možnostjo priključitve vodomera z impulznim izhodom
  Vnom = 2,5 m³/h
  DN 20; PN 16
Ustreza: Ultraheat ali enakovredno</t>
  </si>
  <si>
    <t>2.2.4.2.1.3.21</t>
  </si>
  <si>
    <t>Toplotni števec - ogrevanje:
Dobava in vgradnja toplotnega  števca, komplet s holandci in računsko enoto ter dvema temperaturnima tipaloma,"
- z opcijsko kartico M-Bus z možnostjo priključitve vodomera z impulznim izhodom
  Vnom = 6,0 m³/h
  DN 25; PN 16
Ustreza: Ultraheat ali enakovredno</t>
  </si>
  <si>
    <t>2.2.4.2.1.3.22</t>
  </si>
  <si>
    <t>2.2.4.2.1.3.23</t>
  </si>
  <si>
    <t xml:space="preserve">  DN 20
Opomba: Krogelni ventil - navojni:
Dobava in montaža medeninastega krogelnega ventila navojne izvedbe, s tesnilnim materialom;  110 °C; PN 10</t>
  </si>
  <si>
    <t>2.2.4.2.1.3.24</t>
  </si>
  <si>
    <t>2.2.4.2.1.3.25</t>
  </si>
  <si>
    <t xml:space="preserve">  DN 50
Opomba: Krogelni ventil - navojni:
Dobava in montaža medeninastega krogelnega ventila navojne izvedbe, s tesnilnim materialom;  110 °C; PN 10</t>
  </si>
  <si>
    <t>2.2.4.2.1.3.26</t>
  </si>
  <si>
    <t>Krogelni ventil - prirobnični:
Dobava in montaža NL krogelnega ventila prirobnične izvedbe, s protiprirobnicami ter s tesnilnim materialom; 110 °C; PN 10</t>
  </si>
  <si>
    <t>2.2.4.2.1.3.27</t>
  </si>
  <si>
    <t xml:space="preserve">  DN 65
Opomba: Krogelni ventil - prirobnični:
Dobava in montaža NL krogelnega ventila prirobnične izvedbe, s protiprirobnicami ter s tesnilnim materialom; 110 °C; PN 10</t>
  </si>
  <si>
    <t>2.2.4.2.1.3.28</t>
  </si>
  <si>
    <t>2.2.4.2.1.3.29</t>
  </si>
  <si>
    <t>DN 20
Opomba: Polnilno - praznilna pipa:
Dobava in montaža polnilno-praznilne krogelne pipe navojne izvedbe, s tesnilnim materialom; 110 °C; PN 10</t>
  </si>
  <si>
    <t>2.2.4.2.1.3.30</t>
  </si>
  <si>
    <t>Protipovratni ventil - navojni: Dobava in montaža medeninastega protipovratnega ventila navojne izvedbe, s tesnilnim materialom; 110 °C; PN 10</t>
  </si>
  <si>
    <t>2.2.4.2.1.3.31</t>
  </si>
  <si>
    <t xml:space="preserve">  DN 32</t>
  </si>
  <si>
    <t>2.2.4.2.1.3.32</t>
  </si>
  <si>
    <t>2.2.4.2.1.3.33</t>
  </si>
  <si>
    <t xml:space="preserve">  DN 50
Opomba: Poševnosedežni ventil - navojni: 
Dobava in montaža medeninastega ventila za hidravlično uravnoteženje s proporcionalno karakteristiko dušenja, z merilnimi priključki, za nastavitev pretoka, z ročnim kolesom s številčno digitalno skalo za prednastavitev in možnost blokiranja nastavljenega položaja, navojne izvedbe, s tesnilnim materialom; 110 °C; PN 20</t>
  </si>
  <si>
    <t>2.2.4.2.1.3.34</t>
  </si>
  <si>
    <t>Protipovratna loputa (DISCO):
Dobava in montaža protipovratne lopute z vzmetjo za medprirobnično vgradnjo, s prirobnicami in s tesnilnim materialom; 
110 °C; PN 10</t>
  </si>
  <si>
    <t>2.2.4.2.1.3.35</t>
  </si>
  <si>
    <t xml:space="preserve">  DN 50
Opomba: Protipovratna loputa (DISCO):
Dobava in montaža protipovratne lopute z vzmetjo za medprirobnično vgradnjo, s prirobnicami in s tesnilnim materialom; 
110 °C; PN 10</t>
  </si>
  <si>
    <t>2.2.4.2.1.3.36</t>
  </si>
  <si>
    <t xml:space="preserve">  DN 65
Opomba: Protipovratna loputa (DISCO):
Dobava in montaža protipovratne lopute z vzmetjo za medprirobnično vgradnjo, s prirobnicami in s tesnilnim materialom; 
110 °C; PN 10</t>
  </si>
  <si>
    <t>2.2.4.2.1.3.37</t>
  </si>
  <si>
    <t>Lovilnik nesnage - navojni:
Dobava in montaža lovilnika nečistoč navojne izvedbe, s tesnilnim materialom; 
110 °C; PN 10</t>
  </si>
  <si>
    <t>2.2.4.2.1.3.38</t>
  </si>
  <si>
    <t xml:space="preserve">  DN 32
Opomba: Lovilnik nesnage - navojni:
Dobava in montaža lovilnika nečistoč navojne izvedbe, s tesnilnim materialom; 
110 °C; PN 10</t>
  </si>
  <si>
    <t>2.2.4.2.1.3.39</t>
  </si>
  <si>
    <t xml:space="preserve">  DN 50
Opomba: Lovilnik nesnage - navojni:
Dobava in montaža lovilnika nečistoč navojne izvedbe, s tesnilnim materialom; 
110 °C; PN 10</t>
  </si>
  <si>
    <t>2.2.4.2.1.3.40</t>
  </si>
  <si>
    <t>Lovilnik nesnage - prirobnični:
Dobava in montaža NL lovilnika nečistoč prirobnične izvedbe, s protiprirobnicami in s tesnilnim materialom; 110 °C; PN 10</t>
  </si>
  <si>
    <t>2.2.4.2.1.3.41</t>
  </si>
  <si>
    <t xml:space="preserve">  DN 65
Opomba: Lovilnik nesnage - prirobnični:
Dobava in montaža NL lovilnika nečistoč prirobnične izvedbe, s protiprirobnicami in s tesnilnim materialom; 110 °C; PN 10</t>
  </si>
  <si>
    <t>2.2.4.2.1.3.42</t>
  </si>
  <si>
    <t>2.2.4.2.1.3.43</t>
  </si>
  <si>
    <t>2.2.4.2.1.3.44</t>
  </si>
  <si>
    <t>Izločevalnik nesnage - varilni:
Dobava in montaža izločevalnika nesnage varilne izvedbe, z umirjanjem pretoka vode s tesnilnim in varilnim materialom; 100 °C; PN 10
Ustreza: Spirotech, Spirovent Dirt ali enakovredno</t>
  </si>
  <si>
    <t>2.2.4.2.1.3.45</t>
  </si>
  <si>
    <t xml:space="preserve">  DN 150 (BE150L)
Opomba: Izločevalnik nesnage - varilni:
Dobava in montaža izločevalnika nesnage varilne izvedbe, z umirjanjem pretoka vode s tesnilnim in varilnim materialom; 100 °C; PN 10</t>
  </si>
  <si>
    <t>2.2.4.2.1.3.46</t>
  </si>
  <si>
    <t>2.2.4.2.1.3.47</t>
  </si>
  <si>
    <t>2.2.4.2.1.3.48</t>
  </si>
  <si>
    <t xml:space="preserve">  DN 25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</si>
  <si>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2.2.4.2.1.3.49</t>
  </si>
  <si>
    <t>2.2.4.2.1.3.50</t>
  </si>
  <si>
    <t xml:space="preserve">  DN 50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</si>
  <si>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2.2.4.2.1.3.51</t>
  </si>
  <si>
    <t xml:space="preserve">  DN 65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</si>
  <si>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2.2.4.2.1.3.52</t>
  </si>
  <si>
    <t>Odzračevalni lonec s pipo:
Dobava in montaža odzračevalne bombirane posode V = 2 l; PN 10</t>
  </si>
  <si>
    <t>2.2.4.2.1.3.53</t>
  </si>
  <si>
    <t>Temperaturno tipalo:
Dobava in montaža potopnega temperaturnega tipala, Ni1000; d = 6,5 (hlajenje); l = 120 mm; z zaščitno tulko 
Ustreza: Sauter, EGT346F101 z LW 7 R1/2 Ms; 
                0364439120 ali enakovredno</t>
  </si>
  <si>
    <t>2.2.4.2.1.3.54</t>
  </si>
  <si>
    <t>Temperaturno tipalo:
Dobava in montaža potopnega temperaturnega tipala, Ni1000; d = 6,5 (hlajenje); l = 225 mm; z zaščitno tulko 
Ustreza: Sauter, EGT347F101 z LW 7 R1/2 Ms; 
                0364439225 ali enakovredno</t>
  </si>
  <si>
    <t>2.2.4.2.1.3.55</t>
  </si>
  <si>
    <t>Varnostni termostat:
Dobava in montaža varnostnega termostata z zaščitno tulko l = 120 mm
- temperaturno območje: 15 … 95 °C
Ustreza: Sauter, RAK 582.4/3728 z 0364439120 
               ali enakovredno</t>
  </si>
  <si>
    <t>2.2.4.2.1.3.56</t>
  </si>
  <si>
    <t>Tipalo tlaka:
Dobava in montaža tipala tlaka
- tlačno območje: 0 … 6 bar; 0 … 10 V; ~24 V
Ustreza: Sauter, DSU106F001 ali enakovredno</t>
  </si>
  <si>
    <t>2.2.4.2.1.3.57</t>
  </si>
  <si>
    <t>Zunanje temperaturno tipalo:
Dobava in montaža zunanjega temperaturnega tipala; Ni1000
Ustreza: Sauter, EGT301F101 ali enakovredno</t>
  </si>
  <si>
    <t>2.2.4.2.1.3.58</t>
  </si>
  <si>
    <t>Termometer - tekočinski - ravni:
Dobava in montaža ravnega tekočinskega termometra z zaščitno tulko, z območjem od 0 do 100 °C, s priključkom DN 15</t>
  </si>
  <si>
    <t>2.2.4.2.1.3.59</t>
  </si>
  <si>
    <t>2.2.4.2.1.3.60</t>
  </si>
  <si>
    <t>2.2.4.2.1.3.61</t>
  </si>
  <si>
    <t>2.2.4.2.1.3.62</t>
  </si>
  <si>
    <t>Pleskanje neizoliranih delov:
Dvakratno pleskanje neizoliranih delov cevovodov in konzol z lakom, odpornim proti visoki temperaturi</t>
  </si>
  <si>
    <t>2.2.4.2.1.3.63</t>
  </si>
  <si>
    <t>Izolacija cevovodov ogrevanja:
Izolacija cevovodov iz ovojnega materiala iz parozapornega negorljivega izolacijskega materiala, z dodatkom za razrez in z lepilnim materialom
Ustreza: Armacell ITS ali enakovredno</t>
  </si>
  <si>
    <t>2.2.4.2.1.3.64</t>
  </si>
  <si>
    <t xml:space="preserve">  44 x 42 mm
Opomba: Izolacija cevovodov ogrevanja:
Izolacija cevovodov iz ovojnega materiala iz parozapornega negorljivega izolacijskega materiala, z dodatkom za razrez in z lepilnim materialom</t>
  </si>
  <si>
    <t>2.2.4.2.1.3.65</t>
  </si>
  <si>
    <t xml:space="preserve">  64 x 60 mm
Opomba: Izolacija cevovodov ogrevanja:
Izolacija cevovodov iz ovojnega materiala iz parozapornega negorljivega izolacijskega materiala, z dodatkom za razrez in z lepilnim materialom</t>
  </si>
  <si>
    <t>2.2.4.2.1.3.66</t>
  </si>
  <si>
    <t xml:space="preserve">  75 x 76 mm
Opomba: Izolacija cevovodov ogrevanja:
Izolacija cevovodov iz ovojnega materiala iz parozapornega negorljivega izolacijskega materiala, z dodatkom za razrez in z lepilnim materialom</t>
  </si>
  <si>
    <t>2.2.4.2.1.3.67</t>
  </si>
  <si>
    <t>Drobni material:
Drobni pritrdilni, obešalni in tesnilni material</t>
  </si>
  <si>
    <t>2.2.4.2.1.3.68</t>
  </si>
  <si>
    <t>Navodila in sheme:
Izdelava obratovalnih navodil in funkcionalnih shem kotlovnice z vodoodporno površinsko zaščito ter pritrditev na primernem mestu v prostoru</t>
  </si>
  <si>
    <t>2.2.4.2.1.3.69</t>
  </si>
  <si>
    <t>Napisne ploščice in oznake:
Izdelava in montaža označevalnih okvirjev z jeklenim zateznim pasom za montažo na izolacijo cevi ali direktno na cev (barva tablice določena na podlagi vrste medija); oznaka smeri pretoka s puščicami v barvi ustrezni mediju; oznake naprav</t>
  </si>
  <si>
    <t>2.2.4.2.1.3.70</t>
  </si>
  <si>
    <t>2.2.4.2.1.3.71</t>
  </si>
  <si>
    <t>2.2.4.2.1.3.72</t>
  </si>
  <si>
    <t>Spiranje in polnjenje sistema:
Spiranje strojnih inštalacij ter polnjenje sistema z mehko vodo</t>
  </si>
  <si>
    <t>2.2.4.2.1.4</t>
  </si>
  <si>
    <t>Ogrevanje</t>
  </si>
  <si>
    <t>2.2.4.2.1.4.1</t>
  </si>
  <si>
    <t>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
Ustreza: Vogel &amp; Noot ali enakovredno</t>
  </si>
  <si>
    <t>2.2.4.2.1.4.2</t>
  </si>
  <si>
    <t xml:space="preserve">  21K-S 900 - 400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</si>
  <si>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2.2.4.2.1.4.3</t>
  </si>
  <si>
    <t xml:space="preserve">  21K-S 900 - 520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</si>
  <si>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2.2.4.2.1.4.4</t>
  </si>
  <si>
    <t xml:space="preserve">  21K-S 900 - 600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</si>
  <si>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2.2.4.2.1.4.5</t>
  </si>
  <si>
    <t xml:space="preserve">  22K 900 - 400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</si>
  <si>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2.2.4.2.1.4.6</t>
  </si>
  <si>
    <t xml:space="preserve">  22K 900 - 520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</si>
  <si>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2.2.4.2.1.4.7</t>
  </si>
  <si>
    <t xml:space="preserve">  22K 900 - 1000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</si>
  <si>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2.2.4.2.1.4.8</t>
  </si>
  <si>
    <t>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</si>
  <si>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2.2.4.2.1.4.9</t>
  </si>
  <si>
    <t xml:space="preserve">  11VM 400 - 720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</si>
  <si>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2.2.4.2.1.4.10</t>
  </si>
  <si>
    <t xml:space="preserve">  11VM 400 - 800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</si>
  <si>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2.2.4.2.1.4.11</t>
  </si>
  <si>
    <t xml:space="preserve">  11VM 400 - 1120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</si>
  <si>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2.2.4.2.1.4.12</t>
  </si>
  <si>
    <t xml:space="preserve">  11VM 900 - 520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</si>
  <si>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2.2.4.2.1.4.13</t>
  </si>
  <si>
    <t xml:space="preserve">  11VM 900 - 600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</si>
  <si>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2.2.4.2.1.4.14</t>
  </si>
  <si>
    <t xml:space="preserve">  21VM-S 400 - 400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</si>
  <si>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2.2.4.2.1.4.15</t>
  </si>
  <si>
    <t xml:space="preserve">  21VM-S 400 - 800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</si>
  <si>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2.2.4.2.1.4.16</t>
  </si>
  <si>
    <t xml:space="preserve">  21VM-S 400 - 920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</si>
  <si>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2.2.4.2.1.4.17</t>
  </si>
  <si>
    <t xml:space="preserve">  21VM-S 400 - 1000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</si>
  <si>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2.2.4.2.1.4.18</t>
  </si>
  <si>
    <t xml:space="preserve">  21VM-S 400 - 1400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</si>
  <si>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2.2.4.2.1.4.19</t>
  </si>
  <si>
    <t xml:space="preserve">  21VM-S 400 - 1600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</si>
  <si>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2.2.4.2.1.4.20</t>
  </si>
  <si>
    <t xml:space="preserve">  22VM 400 - 920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</si>
  <si>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2.2.4.2.1.4.21</t>
  </si>
  <si>
    <t xml:space="preserve">  22VM 400 - 1000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</si>
  <si>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2.2.4.2.1.4.22</t>
  </si>
  <si>
    <t xml:space="preserve">  22VM 400 - 1320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</si>
  <si>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2.2.4.2.1.4.23</t>
  </si>
  <si>
    <t xml:space="preserve">  22VM 400 - 1400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</si>
  <si>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2.2.4.2.1.4.24</t>
  </si>
  <si>
    <t xml:space="preserve">  22VM 600 - 400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</si>
  <si>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2.2.4.2.1.4.25</t>
  </si>
  <si>
    <t xml:space="preserve">  22VM 600 - 520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</si>
  <si>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2.2.4.2.1.4.26</t>
  </si>
  <si>
    <t xml:space="preserve">  22VM 600 - 720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</si>
  <si>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2.2.4.2.1.4.27</t>
  </si>
  <si>
    <t xml:space="preserve">  22VM 600 - 920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</si>
  <si>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2.2.4.2.1.4.28</t>
  </si>
  <si>
    <t>Električni radiator:
Dobava in montaža električnega panelnega radiatorja z digitalnim programskim elektronskim termostatom, z nosilnimi konzolami, vijaki in z vložki za pritrditev;
ΦT = 2.000 W; 1.423 x 400 x 83 mm; ~230 V; 50 Hz
Ustreza: Beha, P20 ali enakovredno</t>
  </si>
  <si>
    <t>2.2.4.2.1.4.29</t>
  </si>
  <si>
    <t>Radiatorski termostatski ventil - ravni:
Dobava in montaža ravnega radiatorskega termostatskega ventila s prednastavitvijo pretoka s termostatsko glavo bele barve, skupaj s tesnilnim materialom
kv = 0,1-2,5 m³/h</t>
  </si>
  <si>
    <t>2.2.4.2.1.4.30</t>
  </si>
  <si>
    <t xml:space="preserve">  DN 15
Opomba: Radiatorski termostatski ventil - ravni:
Dobava in montaža ravnega radiatorskega termostatskega ventila s prednastavitvijo pretoka s termostatsko glavo bele barve, skupaj s tesnilnim materialom</t>
  </si>
  <si>
    <t>2.2.4.2.1.4.31</t>
  </si>
  <si>
    <t>Radiatorski zaključek:
Dobava in montaža radiatorskega zapornega ventila, skupaj s tesnilnim materialom</t>
  </si>
  <si>
    <t>2.2.4.2.1.4.32</t>
  </si>
  <si>
    <t xml:space="preserve">  DN 15
Opomba: Radiatorski zaključek:
Dobava in montaža radiatorskega zapornega ventila, skupaj s tesnilnim materialom</t>
  </si>
  <si>
    <t>2.2.4.2.1.4.33</t>
  </si>
  <si>
    <t>Priključek za ventilske radiatorje:
Dobava in montaža spodnjega priključka R 1/2 za radiatorje z vgrajenim ventilom, skupaj z maticami in tesnilnim materialom</t>
  </si>
  <si>
    <t>2.2.4.2.1.4.34</t>
  </si>
  <si>
    <t>2.2.4.2.1.4.35</t>
  </si>
  <si>
    <t>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in regulirnim poševnosedežnim ventilom DN 25 ter s termometrom, manometrom in z odzračevalno polnilno garnituro na dovodu in povratku, skupaj s konzolami, pritrdilnim in tesnilnim materialom; PN 10; 
Ustreza: DT-si, Inox-Comfort-talno ali enakovredno</t>
  </si>
  <si>
    <t>2.2.4.2.1.4.36</t>
  </si>
  <si>
    <t xml:space="preserve">  4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in regulirnim poševnosedežnim ventilom DN 25 ter s termometrom, manometrom in z odzračevalno polnilno garnituro na dovodu in povratku, skupaj s konzolami, pritrdilnim in tesnilnim materialom; PN 10; </t>
  </si>
  <si>
    <t>2.2.4.2.1.4.37</t>
  </si>
  <si>
    <t xml:space="preserve">  5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in regulirnim poševnosedežnim ventilom DN 25 ter s termometrom, manometrom in z odzračevalno polnilno garnituro na dovodu in povratku, skupaj s konzolami, pritrdilnim in tesnilnim materialom; PN 10; </t>
  </si>
  <si>
    <t>2.2.4.2.1.4.38</t>
  </si>
  <si>
    <t>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Ustreza: DT-si, Inox-Comfort-talno</t>
  </si>
  <si>
    <t>2.2.4.2.1.4.39</t>
  </si>
  <si>
    <t xml:space="preserve">  6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t>
  </si>
  <si>
    <t>2.2.4.2.1.4.40</t>
  </si>
  <si>
    <t xml:space="preserve">  7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t>
  </si>
  <si>
    <t>2.2.4.2.1.4.41</t>
  </si>
  <si>
    <t xml:space="preserve">  8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t>
  </si>
  <si>
    <t>2.2.4.2.1.4.42</t>
  </si>
  <si>
    <t xml:space="preserve">  10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t>
  </si>
  <si>
    <t>2.2.4.2.1.4.43</t>
  </si>
  <si>
    <t>Omarica za razdelilnik:
Dobava in montaža podometne omarice za razdelilnik izdelane iz pocinkane pločevine, nastavljive po globini, plastificirane v RAL 9010;
Ustreza: DT-si, Comfort ali enakovredno</t>
  </si>
  <si>
    <t>2.2.4.2.1.4.44</t>
  </si>
  <si>
    <t xml:space="preserve">  575 x 710 x 110 … 150 mm
Opomba: Omarica za razdelilnik:
Dobava in montaža podometne omarice za razdelilnik izdelane iz pocinkane pločevine, nastavljive po globini, plastificirane v RAL 9010;</t>
  </si>
  <si>
    <t>2.2.4.2.1.4.45</t>
  </si>
  <si>
    <t xml:space="preserve">  725 x 710 x 110 … 150 mm
Opomba: Omarica za razdelilnik:
Dobava in montaža podometne omarice za razdelilnik izdelane iz pocinkane pločevine, nastavljive po globini, plastificirane v RAL 9010;</t>
  </si>
  <si>
    <t>2.2.4.2.1.4.46</t>
  </si>
  <si>
    <t xml:space="preserve">  885 x 710 x 110 … 150 mm
Opomba: Omarica za razdelilnik:
Dobava in montaža podometne omarice za razdelilnik izdelane iz pocinkane pločevine, nastavljive po globini, plastificirane v RAL 9010;</t>
  </si>
  <si>
    <t>2.2.4.2.1.4.47</t>
  </si>
  <si>
    <t>PE-X cev:
Dobava in montaža polietilenske cevi PE-Xa z difuzijsko zaporo kisika, po DIN 16 892, za talno ogrevanje, z dodatkom za razrez in s spojnimi elementi
Ustreza: DT-si, Profix PE-Xa ali enakovredno</t>
  </si>
  <si>
    <t>2.2.4.2.1.4.48</t>
  </si>
  <si>
    <t xml:space="preserve">  Ø16 x 2,0 mm
Opomba: PE-X cev:
Dobava in montaža polietilenske cevi PE-Xa z difuzijsko zaporo kisika, po DIN 16 892, za talno ogrevanje, z dodatkom za razrez in s spojnimi elementi</t>
  </si>
  <si>
    <t>2.2.4.2.1.4.49</t>
  </si>
  <si>
    <t>PE-X cev izolirana:
Dobava in montaža polietilenske cevi PE-Xa z difuzijsko zaporo kisika, po DIN 16 892, za talno ogrevanje, izolirane s cevaki debeline izolacije 9 mm za ogrevanje, za spajanje z natiskovanjem, z dodatkom za razrez in s spojnimi elementi
Ustreza: DT-si, Profix PE-Xa ali enakovredno</t>
  </si>
  <si>
    <t>2.2.4.2.1.4.50</t>
  </si>
  <si>
    <t xml:space="preserve">  Ø 16 x 2 mm
Opomba: PE-X cev izolirana:
Dobava in montaža polietilenske cevi PE-Xa z difuzijsko zaporo kisika, po DIN 16 892, za talno ogrevanje, izolirane s cevaki debeline izolacije 9 mm za ogrevanje, za spajanje z natiskovanjem, z dodatkom za razrez in s spojnimi elementi</t>
  </si>
  <si>
    <t>2.2.4.2.1.4.51</t>
  </si>
  <si>
    <t>Sistemska plošča:
Dobava in polaganje dvodelne sistemske plošče debeline 55 mm iz stiroporja, prekrita s PE parozaporno folijo debeline 0,15 mm, z obrobnimi trakovi in z montažnim materialom;
tehnične karakteristike: 20 kg/m³; 0,82 m²; δ= 65 mm
Ustreza: DT-si, Profix ali enakovredno</t>
  </si>
  <si>
    <t>2.2.4.2.1.4.52</t>
  </si>
  <si>
    <t>Obrobni trak:
Dobava in namestitev obrobnega traku iz penjenega PE
dim. 130 x 10 mm
Ustreza: DT-si ali enakovredno</t>
  </si>
  <si>
    <t>2.2.4.2.1.4.53</t>
  </si>
  <si>
    <t>Plastifikator:
Premaz s plastifikatorjem</t>
  </si>
  <si>
    <t>l</t>
  </si>
  <si>
    <t>2.2.4.2.1.4.54</t>
  </si>
  <si>
    <t>Prostorski termostat:
Dobava in montaža plinskega termostata s podnožjem ter z montažnim materialom;
temperaturno območje: 10...30 °C;
napajanje: ~230 V;
Ustreza: DT-si, Alpha ali enakovredno</t>
  </si>
  <si>
    <t>2.2.4.2.1.4.55</t>
  </si>
  <si>
    <t>Drobni material:
Dobava cevnih spojk, pritrjevalnih objemk in ostalega drobnega montažnega materiala</t>
  </si>
  <si>
    <t>2.2.4.2.1.4.56</t>
  </si>
  <si>
    <t>2.2.4.2.1.4.57</t>
  </si>
  <si>
    <t>2.2.4.2.1.4.58</t>
  </si>
  <si>
    <t>2.2.4.2.1.4.59</t>
  </si>
  <si>
    <t>2.2.4.2.1.4.60</t>
  </si>
  <si>
    <t>2.2.4.2.1.4.61</t>
  </si>
  <si>
    <t xml:space="preserve">  DN 40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</si>
  <si>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2.2.4.2.1.4.62</t>
  </si>
  <si>
    <t>2.2.4.2.1.4.63</t>
  </si>
  <si>
    <t xml:space="preserve">Brezšivna črna cev:
Dobava in montaža jeklene brezšivne črne cevi, dimenzije in teža po DIN EN 10 220, iz materiala S 185 po DIN EN 10 025-1, s fazonskimi kosi, z dodatkom za razrez, z varilnim in pritrdilnim materialom </t>
  </si>
  <si>
    <t>2.2.4.2.1.4.64</t>
  </si>
  <si>
    <t xml:space="preserve">  DN 65
Opomba: Brezšivna črna cev:
Dobava in montaža jeklene brezšivne črne cevi, dimenzije in teža po DIN EN 10 220, iz materiala S 185 po DIN EN 10 025-1, s fazonskimi kosi, z dodatkom za razrez, z varilnim in pritrdilnim materialom </t>
  </si>
  <si>
    <t>2.2.4.2.1.4.65</t>
  </si>
  <si>
    <t xml:space="preserve">  DN 80
Opomba: Brezšivna črna cev:
Dobava in montaža jeklene brezšivne črne cevi, dimenzije in teža po DIN EN 10 220, iz materiala S 185 po DIN EN 10 025-1, s fazonskimi kosi, z dodatkom za razrez, z varilnim in pritrdilnim materialom </t>
  </si>
  <si>
    <t>2.2.4.2.1.4.66</t>
  </si>
  <si>
    <t>2.2.4.2.1.4.67</t>
  </si>
  <si>
    <t xml:space="preserve">  19 x 18 mm
Opomba: Izolacija cevovodov ogrevanja:
Izolacija cevovodov z ovojnim materialom iz parozapornega negorljivega izolacijskega materiala, λ ≤ 0,039 W/mK, μ ≥ 7000, požarni razred B1, z dodatkom za razrez in z lepilnim materialom</t>
  </si>
  <si>
    <t>2.2.4.2.1.4.68</t>
  </si>
  <si>
    <t xml:space="preserve">  25 x 22 mm
Opomba: Izolacija cevovodov ogrevanja:
Izolacija cevovodov z ovojnim materialom iz parozapornega negorljivega izolacijskega materiala, λ ≤ 0,039 W/mK, μ ≥ 7000, požarni razred B1, z dodatkom za razrez in z lepilnim materialom</t>
  </si>
  <si>
    <t>2.2.4.2.1.4.69</t>
  </si>
  <si>
    <t xml:space="preserve">  32 x 28 mm
Opomba: Izolacija cevovodov ogrevanja:
Izolacija cevovodov z ovojnim materialom iz parozapornega negorljivega izolacijskega materiala, λ ≤ 0,039 W/mK, μ ≥ 7000, požarni razred B1, z dodatkom za razrez in z lepilnim materialom</t>
  </si>
  <si>
    <t>2.2.4.2.1.4.70</t>
  </si>
  <si>
    <t>2.2.4.2.1.4.71</t>
  </si>
  <si>
    <t xml:space="preserve">  50 x 48 mm
Opomba: Izolacija cevovodov ogrevanja:
Izolacija cevovodov z ovojnim materialom iz parozapornega negorljivega izolacijskega materiala, λ ≤ 0,039 W/mK, μ ≥ 7000, požarni razred B1, z dodatkom za razrez in z lepilnim materialom</t>
  </si>
  <si>
    <t>2.2.4.2.1.4.72</t>
  </si>
  <si>
    <t xml:space="preserve">  57 x 54 mm
Opomba: Izolacija cevovodov ogrevanja:
Izolacija cevovodov z ovojnim materialom iz parozapornega negorljivega izolacijskega materiala, λ ≤ 0,039 W/mK, μ ≥ 7000, požarni razred B1, z dodatkom za razrez in z lepilnim materialom</t>
  </si>
  <si>
    <t>2.2.4.2.1.4.73</t>
  </si>
  <si>
    <t xml:space="preserve">  64 x 60 mm
Opomba: Izolacija cevovodov ogrevanja:
Izolacija cevovodov z ovojnim materialom iz parozapornega negorljivega izolacijskega materiala, λ ≤ 0,039 W/mK, μ ≥ 7000, požarni razred B1, z dodatkom za razrez in z lepilnim materialom</t>
  </si>
  <si>
    <t>2.2.4.2.1.4.74</t>
  </si>
  <si>
    <t xml:space="preserve">  75 x 76 mm
Opomba: Izolacija cevovodov ogrevanja:
Izolacija cevovodov z ovojnim materialom iz parozapornega negorljivega izolacijskega materiala, λ ≤ 0,039 W/mK, μ ≥ 7000, požarni razred B1, z dodatkom za razrez in z lepilnim materialom</t>
  </si>
  <si>
    <t>2.2.4.2.1.4.75</t>
  </si>
  <si>
    <t>2.2.4.2.1.4.76</t>
  </si>
  <si>
    <t>2.2.4.2.1.4.77</t>
  </si>
  <si>
    <t>2.2.4.2.1.4.78</t>
  </si>
  <si>
    <t>2.2.4.2.1.4.79</t>
  </si>
  <si>
    <t>2.2.4.2.1.4.80</t>
  </si>
  <si>
    <t>2.2.4.2.1.4.81</t>
  </si>
  <si>
    <t>2.2.4.2.1.4.82</t>
  </si>
  <si>
    <t xml:space="preserve">  DN 50
Opomba: Protipovratni ventil - navojni:
Dobava in montaža medeninastega protipovratnega ventila navojne izvedbe, s tesnilnim materialom; 110 °C; PN 10</t>
  </si>
  <si>
    <t>2.2.4.2.1.4.83</t>
  </si>
  <si>
    <t>2.2.4.2.1.4.84</t>
  </si>
  <si>
    <t xml:space="preserve">  DN 50
Opomba: Lovilnik nesnage - navojni:
Dobava in montaža medeninastega lovilnika nečistoč navojne izvedbe, s tesnilnim materialom; 
110 °C; PN 10</t>
  </si>
  <si>
    <t>2.2.4.2.1.4.85</t>
  </si>
  <si>
    <t>2.2.4.2.1.4.86</t>
  </si>
  <si>
    <t>2.2.4.2.1.4.87</t>
  </si>
  <si>
    <t>2.2.4.2.1.4.88</t>
  </si>
  <si>
    <t>2.2.4.2.1.4.89</t>
  </si>
  <si>
    <t>2.2.4.2.1.4.90</t>
  </si>
  <si>
    <t>2.2.4.2.1.4.91</t>
  </si>
  <si>
    <t>2.2.4.2.1.4.92</t>
  </si>
  <si>
    <t>Priključitev na obstoječo inštalacijo ogrevanja:
Izdelava priključka na obstoječi inštalaciji dovoda in povratka vključno z vsem potrebnim materialom</t>
  </si>
  <si>
    <t>2.2.4.2.1.4.93</t>
  </si>
  <si>
    <t>2.2.4.2.1.4.94</t>
  </si>
  <si>
    <t>2.2.4.2.1.4.95</t>
  </si>
  <si>
    <t>Spiranje in polnjenje sistema:
Spiranje strojnih inštalacij ter polnjenje sistema ogrevanja z mehko vodo</t>
  </si>
  <si>
    <t>2.2.4.2.1.5</t>
  </si>
  <si>
    <t>Hlajenje</t>
  </si>
  <si>
    <t>2.2.4.2.1.5.1</t>
  </si>
  <si>
    <t>Zunanja grelno/hladilna enota - VRF:
Dobava in montaža zunanje VRF invertrske kompresorske enote za ogrevanje in hlajenje s spremenljivimi pretoki hladila; z nožicami; z montažnim materialom; 
- območje ogrevanja: -20 do +15,5 °C
- območje hlajenja: -5 do +46 °C
hladilo: R-410A
ΦH = 40.000 W; ΦG = 45.000 W;
Pel = 11,01 kW; ~400 V;
- dim. naprave: 1.220 x 760 x 1.710 mm
Ustreza: Mitsubishi Electric PUHY-P400YKA
              ali enakovredno</t>
  </si>
  <si>
    <t>2.2.4.2.1.5.2</t>
  </si>
  <si>
    <t>Ventilatorski kasetni konvektor:
Dobava, montaža in zagon kasetnega  konvektorja za VRF ogrevanje in hlajenje s spremenljivimi pretoki hladila v sestavi:
- ohišje iz jeklene pocinkane pločevine z notranjo izolacijo iz sintetičnega kavčuka, zunanja stran obarvana z epoksidnim prašnim premazom,
- plastična stropna maska z vstopno rešetko in z usmerjevalnimi loputami,
- modul za uparjanje,
- lovilna ponev za kondenzat s črpalko,
- pralni sintetični filter,
- ventilatorska sekcija,
- dim. enote: 570 x 570 x 208,
- dim. maske: 650 x 650 x 20,
- montažni in pritrdilni material,
- hladilo: R-410A,
- ФH = 2.200 W; ФG = 2.500 W;
- P = 50 W; ~230 V
Ustreza: Mitsubishi Electric PLFY-P20VFM-E1
              s SLP-2FA ali enakovredno</t>
  </si>
  <si>
    <t>2.2.4.2.1.5.3</t>
  </si>
  <si>
    <t>Ventilatorski kasetni konvektor:
Dobava, montaža in zagon kasetnega  konvektorja za VRF ogrevanje in hlajenje s spremenljivimi pretoki hladila v sestavi:"
- ohišje iz jeklene pocinkane pločevine z notranjo izolacijo iz sintetičnega kavčuka, zunanja stran obarvana z epoksidnim prašnim premazom,
- plastična stropna maska z vstopno rešetko in z usmerjevalnimi loputami,
- modul za uparjanje,
- lovilna ponev za kondenzat s črpalko,
- pralni sintetični filter,
- ventilatorska sekcija,
- dim. enote: 570 x 570 x 208,
- dim. maske: 650 x 650 x 20,
- montažni in pritrdilni material,
- hladilo: R-410A,
- ФH = 2.800 W; ФH = 3.200 W; 
- P = 50 W; ~230 V
Ustreza: Mitsubishi Electric PLFY-P25VFM-E1
              s SLP-2FA ali enakovredno</t>
  </si>
  <si>
    <t>2.2.4.2.1.5.4</t>
  </si>
  <si>
    <t>Ventilatorski kasetni konvektor:
Dobava, montaža in zagon kasetnega  konvektorja za VRF ogrevanje in hlajenje s spremenljivimi pretoki hladila v sestavi:"
- ohišje iz jeklene pocinkane pločevine z notranjo izolacijo iz sintetičnega kavčuka, zunanja stran obarvana z epoksidnim prašnim premazom,
- plastična stropna maska z vstopno rešetko in z usmerjevalnimi loputami,
- modul za uparjanje,
- lovilna ponev za kondenzat s črpalko,
- pralni sintetični filter,
- ventilatorska sekcija,
- dim. enote: 570 x 570 x 208,
- dim. maske: 650 x 650 x 20,
- montažni in pritrdilni material,
- hladilo: R-410A,
- ФH = 3.600 W; ФH = 4.000 W;
- P = 60 W; ~230 V
Ustreza: Mitsubishi Electric PLFY-P32VFM-E1
              s SLP-2FA ali enakovredno</t>
  </si>
  <si>
    <t>2.2.4.2.1.5.5</t>
  </si>
  <si>
    <t>Ventilatorski stenski konvektor:
Dobava, montaža ter zagon ventilatorskega stenskega konvektorja za VRF ogrevanje in hlajenje s spremenljivimi pretoki hladila v sestavi:
- podnožje iz jeklene pocinkane pločevine s priključnimi elementi,
- plastični pokrov z vstopno masko ter usmerjevalno loputo, zunanja stran obarvana z epoksidnim prašnim premazom,
- modul za uparjanje,
- lovilna ponev za kondenzat,
- pralni sintetični filter,
- ventilatorska sekcija,
- montažni in pritrdilni material,
- dim. enote: 295 x 815 x 225,
- hladilo: R-410A
- ФH = 1.700 W; ФG = 1.900 W;
- P = 40 W; ~230 V
Ustreza: Mitsubishi Electric PKFY-P15VBM-ER4
              ali enakovredno</t>
  </si>
  <si>
    <t>2.2.4.2.1.5.6</t>
  </si>
  <si>
    <t>Ventilatorski stenski konvektor:
Dobava, montaža ter zagon ventilatorskega stenskega konvektorja za VRF ogrevanje in hlajenje s spremenljivimi pretoki hladila v sestavi:"
- podnožje iz jeklene pocinkane pločevine s priključnimi elementi,
- plastični pokrov z vstopno masko ter usmerjevalno loputo, zunanja stran obarvana z epoksidnim prašnim premazom,
- modul za uparjanje,
- lovilna ponev za kondenzat,
- pralni sintetični filter,
- ventilatorska sekcija,
- montažni in pritrdilni material,
- dim. enote: 295 x 815 x 225,
- hladilo: R-410A
- ФH = 2.200 W; ФG = 2.500 W;
- P = 40 W; ~230 V
Ustreza: Mitsubishi Electric PKFY-P20VBM-ER4
              ali enakovredno</t>
  </si>
  <si>
    <t>2.2.4.2.1.5.7</t>
  </si>
  <si>
    <t>Cevni odcepni kos:
Dobava in montaža cevnega odcepnega kosa z izolacijsko oblogo in montažnim materialom
Ustreza: Mitsubishi Electric ali enakovredno</t>
  </si>
  <si>
    <t>2.2.4.2.1.5.8</t>
  </si>
  <si>
    <t xml:space="preserve">  CMY-Y202S-G2</t>
  </si>
  <si>
    <t>2.2.4.2.1.5.9</t>
  </si>
  <si>
    <t xml:space="preserve">  CMY-Y102LS-G2</t>
  </si>
  <si>
    <t>2.2.4.2.1.5.10</t>
  </si>
  <si>
    <t xml:space="preserve">  CMY-Y102SS-G2</t>
  </si>
  <si>
    <t>2.2.4.2.1.5.11</t>
  </si>
  <si>
    <t>Žični daljinski upravljalec:
Dobava in montaža enostavnega žičnega daljinskega upravljalca</t>
  </si>
  <si>
    <t>2.2.4.2.1.5.12</t>
  </si>
  <si>
    <t>Ustreza: Mitsubishi PAR-32MAA-J ali enakovredno</t>
  </si>
  <si>
    <t>2.2.4.2.1.5.13</t>
  </si>
  <si>
    <t>Bakrena cev v kolutu - predizolirana:
Dobava in montaža bakrene cevi v skladu z UNE-EN 12735-1), oplaščene s PE (po DIN 4109, DIN 4102-B2), brez FCKW, VDI 2035 in DIN 18380), debelina izolacije 9 mm, z dodatkom za razrez in s pritrdilnim materialom
Ustreza: Armacell Tubolit Split ali enakovredno</t>
  </si>
  <si>
    <t>2.2.4.2.1.5.14</t>
  </si>
  <si>
    <t xml:space="preserve">  Ø6,35 x 0,8 mm
Opomba: Bakrena cev v kolutu - predizolirana:
Dobava in montaža bakrene cevi v skladu z UNE-EN 12735-1), oplaščene s PE (po DIN 4109, DIN 4102-B2), brez FCKW, VDI 2035 in DIN 18380), debelina izolacije 9 mm, z dodatkom za razrez in s pritrdilnim materialom</t>
  </si>
  <si>
    <t>2.2.4.2.1.5.15</t>
  </si>
  <si>
    <t xml:space="preserve">  Ø9,52 x 0,8 mm
Opomba: Bakrena cev v kolutu - predizolirana:
Dobava in montaža bakrene cevi v skladu z UNE-EN 12735-1), oplaščene s PE (po DIN 4109, DIN 4102-B2), brez FCKW, VDI 2035 in DIN 18380), debelina izolacije 9 mm, z dodatkom za razrez in s pritrdilnim materialom</t>
  </si>
  <si>
    <t>2.2.4.2.1.5.16</t>
  </si>
  <si>
    <t xml:space="preserve">  Ø12,70 x 0,8 mm
Opomba: Bakrena cev v kolutu - predizolirana:
Dobava in montaža bakrene cevi v skladu z UNE-EN 12735-1), oplaščene s PE (po DIN 4109, DIN 4102-B2), brez FCKW, VDI 2035 in DIN 18380), debelina izolacije 9 mm, z dodatkom za razrez in s pritrdilnim materialom</t>
  </si>
  <si>
    <t>2.2.4.2.1.5.17</t>
  </si>
  <si>
    <t xml:space="preserve">  Ø15,88 x 1,0 mm
Opomba: Bakrena cev v kolutu - predizolirana:
Dobava in montaža bakrene cevi v skladu z UNE-EN 12735-1), oplaščene s PE (po DIN 4109, DIN 4102-B2), brez FCKW, VDI 2035 in DIN 18380), debelina izolacije 9 mm, z dodatkom za razrez in s pritrdilnim materialom</t>
  </si>
  <si>
    <t>2.2.4.2.1.5.18</t>
  </si>
  <si>
    <t xml:space="preserve">  Ø19,05 x 1,0 mm
Opomba: Bakrena cev v kolutu - predizolirana:
Dobava in montaža bakrene cevi v skladu z UNE-EN 12735-1), oplaščene s PE (po DIN 4109, DIN 4102-B2), brez FCKW, VDI 2035 in DIN 18380), debelina izolacije 9 mm, z dodatkom za razrez in s pritrdilnim materialom</t>
  </si>
  <si>
    <t>2.2.4.2.1.5.19</t>
  </si>
  <si>
    <t xml:space="preserve">  Ø22,20 x 1,0 mm
Opomba: Bakrena cev v kolutu - predizolirana:
Dobava in montaža bakrene cevi v skladu z UNE-EN 12735-1), oplaščene s PE (po DIN 4109, DIN 4102-B2), brez FCKW, VDI 2035 in DIN 18380), debelina izolacije 9 mm, z dodatkom za razrez in s pritrdilnim materialom</t>
  </si>
  <si>
    <t>2.2.4.2.1.5.20</t>
  </si>
  <si>
    <t xml:space="preserve">  Ø28,58 x 1,0 mm
Opomba: Bakrena cev v kolutu - predizolirana:
Dobava in montaža bakrene cevi v skladu z UNE-EN 12735-1), oplaščene s PE (po DIN 4109, DIN 4102-B2), brez FCKW, VDI 2035 in DIN 18380), debelina izolacije 9 mm, z dodatkom za razrez in s pritrdilnim materialom</t>
  </si>
  <si>
    <t>2.2.4.2.1.5.21</t>
  </si>
  <si>
    <t>Preskušanje sistema VRF:
Vakuumiranje in tlačno preskušanje sistema v skladu z navodili iz načrta, izdaja poročila</t>
  </si>
  <si>
    <t>2.2.4.2.1.5.22</t>
  </si>
  <si>
    <t>Polnjenje VRF cevnega sistema:
Polnjenje sistema s hladilom R-410A:
- dodatna količina hladila: 5 kg</t>
  </si>
  <si>
    <t>2.2.4.2.1.5.23</t>
  </si>
  <si>
    <t>Enojni split sistem - stenski:
Dobava in montaža zunanje invertrske kompresorske enote za hlajenje; z nosilnim jeklenim podstavkom, območje hlajenja od zunanje temperature -10 do +46 °C; z montažnim materialom ter notranjega stenskega konvektorja za montažo na steno, z brezžičnim upravljanjem; 
ΦH = 5.000 W; ~230 V
1,66 kW; ~230 V
Ustreza: Mitsubishi Electric MSZ-SF-50 VE z 
              MUZ-SF-50VEH ali enakovredno</t>
  </si>
  <si>
    <t>2.2.4.2.1.5.24</t>
  </si>
  <si>
    <t>Montaža stenskega split sistema do 5 m:
Izdelava povezav med notranjo in zunanjo enoto:
- bakrena cev z debelino izolacije 9 mm za plinsko in tekočo fazo dim. Ø6,35/Ø12,70 mm,                                    
- električne povezave med enotami
- stenske konzole      
- vakuumiranje cevovodov,                                      
- polnjenje s hladilnim sredstvom R-410A,                                                                             
- zagon s preskusnim delovanjem
- pripravljalna dela, zarisovanje tras, poskusno obratovanje in zaključna dela
- stroški transporta, ostali manipulativni stroški in zavarovanja</t>
  </si>
  <si>
    <t>2.2.4.2.1.5.25</t>
  </si>
  <si>
    <t xml:space="preserve">Povezave nad 5 m:
Izdelava povezav med notranjo in zunanjo enoto za vsak nadaljni meter nad 5 m:
- dvojna bakrena cev za plinsko in tekočo fazo dim. Ø6,35/Ø12,70 mm,                                    
- električne povezave med enotami   
- vakuumiranje cevovodov,                   
- polnjenje s hladilnim sredstvom R-410A                                                                            </t>
  </si>
  <si>
    <t>2.2.4.2.1.6</t>
  </si>
  <si>
    <t>2.2.4.2.1.6.1</t>
  </si>
  <si>
    <t>Notranja centralna prezračevalna naprava PN1:
Dobava, montaža in zagon kompaktne notranje dvoetažne centralne prezračevalne naprave, posluževanje z leve strani v smeri toka svežega zraka, v sestavi:
- ohišje iz alu profilov z vstavljenimi izoliranimi paneli iz jeklene pocinkane pločevine ter z jedrom iz izolacijskih plošč iz ognjevarne izolacije iz mineralne volne debeline 50 mm, z nožicami višine 100 mm,
- karakteristike ohišja po SIST EN 1886:  
  - tesnost: L3,
  - toplotna izolacija razreda: T2,
  - faktor toplotnih mostov: TB4,
  - razred požarne odpornosti toplotne izolacije po DIN 4102: A1
- dovodna ventilatorska enota z zvezno regulacijo števila vrtljajev; q = 12.600 m³/h; ΔpEXT = 445 Pa; 5,0 kW; ~400 V,
- odvodna ventilatorska enota z  zvezno regulacijo števila vrtljajev; q = 10.375 m³/h; 
ΔpEXT = 445 Pa; 3,0 kW; ~400 V,
- filterna enota svežega zraka F7, 
- filterna enota odtočnega zraka F7, 
- rotacijski regenerator; η = 0,675 z elektromotornim pogonom,
- ogrevalna enota za ogrevanje zraka s toplo vodo temp. 55/45 °C; ФG = 54,68 kW,
- hladilna enota zA neposredno uparjanje s hladilom R-410A; ФH = 13,17 kW,
- temperatura vtočnega zraka: 
  - pozimi: 22 °C,
  - poleti: 26 °C,
- 2 kpl. - regulacijska žaluzija s protismernimi loputami z elektromotornim pogonom,
- protizmrzovalni termostat,
- 2 kpl. - diferenčno tlačno stikalo,
- 3 kpl. - kanalsko temperaturno tipalo,
- 2 kpl. - dušilnik zvoka s sposobnostjo dušenja min. 13 dB v frekvenčnem območju od 250 Hz do 1 kHz,
- varnostni senzor vrtenja regeneratorja,
- 4 kpl. - jadrovinasti priključek dim. 1.870 x 910 mm,
- protivibracijske podloge,
- elektro krmilna omara s kompletno regulacijsko opremo za opravljanje funkcij (temperaturna tipala, tipala tlaka in relativne vlage, termostati, tlačna stikala, tedenska ura ipd.) z M-Bus modulom za možnost povezave s CNS ter izvedba kabelskih povezav med napravo in omaro,
- pritrdilni in montažni material;
- Naprava mora funkcijsko ustrezati grafični shemi iz priloge!
Ustreza: Systemair KA HSI-6/3-D-R-50 
              ali enakovredno</t>
  </si>
  <si>
    <t>2.2.4.2.1.6.2</t>
  </si>
  <si>
    <t>Zunanja split enota:
Dobava in montaža zunanje invertrske kompresorsko-kondenzatorske enote za hlajenje; z nosilnim jeklenim podstavkom; z montažnim materialom; 
- območje hlajenja: -15 do +46 °C
- območje ogrevanja: -15 do +24 °C
- hladilo: R-410A
ΦH = 13.400 W
ΦH = 16.000 W
Pel = 3,41 kW; ~230 V
Ustreza: Fujitsu AOYG54LETL ali enakovredno</t>
  </si>
  <si>
    <t>2.2.4.2.1.6.3</t>
  </si>
  <si>
    <t>Montaža stenskega split sistema do 5 m:
Izdelava povezav med notranjo in zunanjo enoto:
- dvojna bakrena cev z debelino izolacije 9 mm za plinsko in tekočo fazo dim. Ø9,52/Ø15,88 mm,                                    
- električne povezave med enotami
- stenske konzole      
- vakuumiranje cevovodov,                                      
- polnjenje s hladilnim sredstvom R-410A,                                                                             
- zagon s preskusnim delovanjem
- pripravljalna dela, zarisovanje tras, poskusno obratovanje in zaključna dela
- stroški transporta, ostali manipulativni stroški in zavarovanja</t>
  </si>
  <si>
    <t>2.2.4.2.1.6.4</t>
  </si>
  <si>
    <t xml:space="preserve">Povezave nad 5 m:
Izdelava povezav med notranjo in zunanjo enoto za vsak nadaljni meter nad 5 m:
- dvojna bakrena cev za plinsko in tekočo fazo dim. Ø9,52/Ø15,88 mm,                                    
- električne povezave med enotami   
- vakuumiranje cevovodov,                   
- polnjenje s hladilnim sredstvom R-410A                                                                            </t>
  </si>
  <si>
    <t>2.2.4.2.1.6.5</t>
  </si>
  <si>
    <t>Tlačno neodvisen ventil za hidravlično uravnoteženje z EM pogonom:
Samo dobava tlačno neodvisnega ventila za hidravlično uravnoteženje z navojnimi priključki ter z elektromotornim pogonom, z merilnimi priključki ter skupaj z montažnim in tesnilnim materialom;
- pmax = 4 bar,
- 5.000 … 12.500 l/h,
- 10 … 120 °C; PN 16,
- 500 N; ~24 V
Ustreza: Danfoss AB-QM 50 z AME 435 QM/24 V 
              ali enakovredno</t>
  </si>
  <si>
    <t>2.2.4.2.1.6.6</t>
  </si>
  <si>
    <t>Kanalski ventilator:
Dobava in montaža kanalskega ventilatorja s pritrdilnim in montažnim materialom;
24 W; ~230 V;
Ustreza: Systemair, K 100 M ali enakovredno</t>
  </si>
  <si>
    <t>2.2.4.2.1.6.7</t>
  </si>
  <si>
    <t>Kanalski ventilator:
Dobava in montaža kanalskega ventilatorja s pritrdilnim in montažnim materialom;
63 W; ~230 V;
Ustreza: Systemair, K 125 XL ali enakovredno</t>
  </si>
  <si>
    <t>2.2.4.2.1.6.8</t>
  </si>
  <si>
    <t>Kanalski ventilator:
Dobava in montaža kanalskega ventilatorja s pritrdilnim in montažnim materialom;
73 W; ~230 V;
Ustreza: Systemair, K 160 XL ali enakovredno</t>
  </si>
  <si>
    <t>2.2.4.2.1.6.9</t>
  </si>
  <si>
    <t>Regulator vrtljajev ventilatorja:
Dobava in montaža petstopenjskega regulatorja vrtljajev;
Ustreza: Systemair, RE 1,5 ali enakovredno</t>
  </si>
  <si>
    <t>2.2.4.2.1.6.10</t>
  </si>
  <si>
    <t>Kuhinjski centrifugalni ventilator:
Dobava in montaža centrifugalnega ventilatorja za odvod zavrženega zraka iz kuhinj; z nosilnim podstavkom ter s prtirdilnim materialom
V = 1.200 m³/h; Δp = 310 Pa;
1,84 kW; ~230 V;
Ustreza: Systemair, KBT 250 E4 ali enakovredno</t>
  </si>
  <si>
    <t>2.2.4.2.1.6.11</t>
  </si>
  <si>
    <t>Regulator vrtljajev ventilatorja:
Dobava in montaža petstopenjskega regulatorja vrtljajev;
Ustreza: Systemair, RTRE 12 ali enakovredno</t>
  </si>
  <si>
    <t>2.2.4.2.1.6.12</t>
  </si>
  <si>
    <t>Stenski ventilator - prezračevalec:
Dobava in montaža stenskega ventilatorja, z zakasnitvijo izklopa, s pritrdilnim in montažnim materialom;
21 W; ~230 V;
Ustreza: O.Erre, Standardmatic 10T 
                ali enakovredno</t>
  </si>
  <si>
    <t>2.2.4.2.1.6.13</t>
  </si>
  <si>
    <t>2.2.4.2.1.6.14</t>
  </si>
  <si>
    <t>2.2.4.2.1.6.15</t>
  </si>
  <si>
    <t xml:space="preserve">  200 x 100
Opomba: Pravokotni prezračevalni kanali:
Dobava in montaža pravokotnih kanalov iz pocinkane pločevine s fazonskimi kosi po SIST EN 1505, SIST prEN 1507, SIST prEN12236, DIN 24190 in DIN  24191, s tesnilnim, spojnim, pritrdilnim in obešalnim materialom</t>
  </si>
  <si>
    <t>2.2.4.2.1.6.16</t>
  </si>
  <si>
    <t xml:space="preserve">  200 x 200
Opomba: Pravokotni prezračevalni kanali:
Dobava in montaža pravokotnih kanalov iz pocinkane pločevine s fazonskimi kosi po SIST EN 1505, SIST prEN 1507, SIST prEN12236, DIN 24190 in DIN  24191, s tesnilnim, spojnim, pritrdilnim in obešalnim materialom</t>
  </si>
  <si>
    <t>2.2.4.2.1.6.17</t>
  </si>
  <si>
    <t xml:space="preserve">  250 x 200
Opomba: Pravokotni prezračevalni kanali:
Dobava in montaža pravokotnih kanalov iz pocinkane pločevine s fazonskimi kosi po SIST EN 1505, SIST prEN 1507, SIST prEN12236, DIN 24190 in DIN  24191, s tesnilnim, spojnim, pritrdilnim in obešalnim materialom</t>
  </si>
  <si>
    <t>2.2.4.2.1.6.18</t>
  </si>
  <si>
    <t xml:space="preserve">  250 x 250
Opomba: Pravokotni prezračevalni kanali:
Dobava in montaža pravokotnih kanalov iz pocinkane pločevine s fazonskimi kosi po SIST EN 1505, SIST prEN 1507, SIST prEN12236, DIN 24190 in DIN  24191, s tesnilnim, spojnim, pritrdilnim in obešalnim materialom</t>
  </si>
  <si>
    <t>2.2.4.2.1.6.19</t>
  </si>
  <si>
    <t>2.2.4.2.1.6.20</t>
  </si>
  <si>
    <t>2.2.4.2.1.6.21</t>
  </si>
  <si>
    <t xml:space="preserve">  350 x 200
Opomba: Pravokotni prezračevalni kanali:
Dobava in montaža pravokotnih kanalov iz pocinkane pločevine s fazonskimi kosi po SIST EN 1505, SIST prEN 1507, SIST prEN12236, DIN 24190 in DIN  24191, s tesnilnim, spojnim, pritrdilnim in obešalnim materialom</t>
  </si>
  <si>
    <t>2.2.4.2.1.6.22</t>
  </si>
  <si>
    <t xml:space="preserve">  350 x 250
Opomba: Pravokotni prezračevalni kanali:
Dobava in montaža pravokotnih kanalov iz pocinkane pločevine s fazonskimi kosi po SIST EN 1505, SIST prEN 1507, SIST prEN12236, DIN 24190 in DIN  24191, s tesnilnim, spojnim, pritrdilnim in obešalnim materialom</t>
  </si>
  <si>
    <t>2.2.4.2.1.6.23</t>
  </si>
  <si>
    <t>2.2.4.2.1.6.24</t>
  </si>
  <si>
    <t>2.2.4.2.1.6.25</t>
  </si>
  <si>
    <t>2.2.4.2.1.6.26</t>
  </si>
  <si>
    <t xml:space="preserve">  450 x 200
Opomba: Pravokotni prezračevalni kanali:
Dobava in montaža pravokotnih kanalov iz pocinkane pločevine s fazonskimi kosi po SIST EN 1505, SIST prEN 1507, SIST prEN12236, DIN 24190 in DIN  24191, s tesnilnim, spojnim, pritrdilnim in obešalnim materialom</t>
  </si>
  <si>
    <t>2.2.4.2.1.6.27</t>
  </si>
  <si>
    <t xml:space="preserve">  450 x 250
Opomba: Pravokotni prezračevalni kanali:
Dobava in montaža pravokotnih kanalov iz pocinkane pločevine s fazonskimi kosi po SIST EN 1505, SIST prEN 1507, SIST prEN12236, DIN 24190 in DIN  24191, s tesnilnim, spojnim, pritrdilnim in obešalnim materialom</t>
  </si>
  <si>
    <t>2.2.4.2.1.6.28</t>
  </si>
  <si>
    <t>2.2.4.2.1.6.29</t>
  </si>
  <si>
    <t xml:space="preserve">  450 x 350
Opomba: Pravokotni prezračevalni kanali:
Dobava in montaža pravokotnih kanalov iz pocinkane pločevine s fazonskimi kosi po SIST EN 1505, SIST prEN 1507, SIST prEN12236, DIN 24190 in DIN  24191, s tesnilnim, spojnim, pritrdilnim in obešalnim materialom</t>
  </si>
  <si>
    <t>2.2.4.2.1.6.30</t>
  </si>
  <si>
    <t xml:space="preserve">  500 x 300
Opomba: Pravokotni prezračevalni kanali:
Dobava in montaža pravokotnih kanalov iz pocinkane pločevine s fazonskimi kosi po SIST EN 1505, SIST prEN 1507, SIST prEN12236, DIN 24190 in DIN  24191, s tesnilnim, spojnim, pritrdilnim in obešalnim materialom</t>
  </si>
  <si>
    <t>2.2.4.2.1.6.31</t>
  </si>
  <si>
    <t xml:space="preserve">  500 x 350
Opomba: Pravokotni prezračevalni kanali:
Dobava in montaža pravokotnih kanalov iz pocinkane pločevine s fazonskimi kosi po SIST EN 1505, SIST prEN 1507, SIST prEN12236, DIN 24190 in DIN  24191, s tesnilnim, spojnim, pritrdilnim in obešalnim materialom</t>
  </si>
  <si>
    <t>2.2.4.2.1.6.32</t>
  </si>
  <si>
    <t xml:space="preserve">  500 x 400
Opomba: Pravokotni prezračevalni kanali:
Dobava in montaža pravokotnih kanalov iz pocinkane pločevine s fazonskimi kosi po SIST EN 1505, SIST prEN 1507, SIST prEN12236, DIN 24190 in DIN  24191, s tesnilnim, spojnim, pritrdilnim in obešalnim materialom</t>
  </si>
  <si>
    <t>2.2.4.2.1.6.33</t>
  </si>
  <si>
    <t xml:space="preserve">  500 x 450
Opomba: Pravokotni prezračevalni kanali:
Dobava in montaža pravokotnih kanalov iz pocinkane pločevine s fazonskimi kosi po SIST EN 1505, SIST prEN 1507, SIST prEN12236, DIN 24190 in DIN  24191, s tesnilnim, spojnim, pritrdilnim in obešalnim materialom</t>
  </si>
  <si>
    <t>2.2.4.2.1.6.34</t>
  </si>
  <si>
    <t xml:space="preserve">  550 x 150
Opomba: Pravokotni prezračevalni kanali:
Dobava in montaža pravokotnih kanalov iz pocinkane pločevine s fazonskimi kosi po SIST EN 1505, SIST prEN 1507, SIST prEN12236, DIN 24190 in DIN  24191, s tesnilnim, spojnim, pritrdilnim in obešalnim materialom</t>
  </si>
  <si>
    <t>2.2.4.2.1.6.35</t>
  </si>
  <si>
    <t xml:space="preserve">  550 x 250
Opomba: Pravokotni prezračevalni kanali:
Dobava in montaža pravokotnih kanalov iz pocinkane pločevine s fazonskimi kosi po SIST EN 1505, SIST prEN 1507, SIST prEN12236, DIN 24190 in DIN  24191, s tesnilnim, spojnim, pritrdilnim in obešalnim materialom</t>
  </si>
  <si>
    <t>2.2.4.2.1.6.36</t>
  </si>
  <si>
    <t xml:space="preserve">  550 x 350
Opomba: Pravokotni prezračevalni kanali:
Dobava in montaža pravokotnih kanalov iz pocinkane pločevine s fazonskimi kosi po SIST EN 1505, SIST prEN 1507, SIST prEN12236, DIN 24190 in DIN  24191, s tesnilnim, spojnim, pritrdilnim in obešalnim materialom</t>
  </si>
  <si>
    <t>2.2.4.2.1.6.37</t>
  </si>
  <si>
    <t xml:space="preserve">  550 x 400
Opomba: Pravokotni prezračevalni kanali:
Dobava in montaža pravokotnih kanalov iz pocinkane pločevine s fazonskimi kosi po SIST EN 1505, SIST prEN 1507, SIST prEN12236, DIN 24190 in DIN  24191, s tesnilnim, spojnim, pritrdilnim in obešalnim materialom</t>
  </si>
  <si>
    <t>2.2.4.2.1.6.38</t>
  </si>
  <si>
    <t xml:space="preserve">  550 x 450
Opomba: Pravokotni prezračevalni kanali:
Dobava in montaža pravokotnih kanalov iz pocinkane pločevine s fazonskimi kosi po SIST EN 1505, SIST prEN 1507, SIST prEN12236, DIN 24190 in DIN  24191, s tesnilnim, spojnim, pritrdilnim in obešalnim materialom</t>
  </si>
  <si>
    <t>2.2.4.2.1.6.39</t>
  </si>
  <si>
    <t xml:space="preserve">  550 x 550
Opomba: Pravokotni prezračevalni kanali:
Dobava in montaža pravokotnih kanalov iz pocinkane pločevine s fazonskimi kosi po SIST EN 1505, SIST prEN 1507, SIST prEN12236, DIN 24190 in DIN  24191, s tesnilnim, spojnim, pritrdilnim in obešalnim materialom</t>
  </si>
  <si>
    <t>2.2.4.2.1.6.40</t>
  </si>
  <si>
    <t xml:space="preserve">  600 x 250
Opomba: Pravokotni prezračevalni kanali:
Dobava in montaža pravokotnih kanalov iz pocinkane pločevine s fazonskimi kosi po SIST EN 1505, SIST prEN 1507, SIST prEN12236, DIN 24190 in DIN  24191, s tesnilnim, spojnim, pritrdilnim in obešalnim materialom</t>
  </si>
  <si>
    <t>2.2.4.2.1.6.41</t>
  </si>
  <si>
    <t>2.2.4.2.1.6.42</t>
  </si>
  <si>
    <t xml:space="preserve">  650 x 250
Opomba: Pravokotni prezračevalni kanali:
Dobava in montaža pravokotnih kanalov iz pocinkane pločevine s fazonskimi kosi po SIST EN 1505, SIST prEN 1507, SIST prEN12236, DIN 24190 in DIN  24191, s tesnilnim, spojnim, pritrdilnim in obešalnim materialom</t>
  </si>
  <si>
    <t>2.2.4.2.1.6.43</t>
  </si>
  <si>
    <t xml:space="preserve">  600 x 350
Opomba: Pravokotni prezračevalni kanali:
Dobava in montaža pravokotnih kanalov iz pocinkane pločevine s fazonskimi kosi po SIST EN 1505, SIST prEN 1507, SIST prEN12236, DIN 24190 in DIN  24191, s tesnilnim, spojnim, pritrdilnim in obešalnim materialom</t>
  </si>
  <si>
    <t>2.2.4.2.1.6.44</t>
  </si>
  <si>
    <t>2.2.4.2.1.6.45</t>
  </si>
  <si>
    <t xml:space="preserve">  650 x 300
Opomba: Pravokotni prezračevalni kanali:
Dobava in montaža pravokotnih kanalov iz pocinkane pločevine s fazonskimi kosi po SIST EN 1505, SIST prEN 1507, SIST prEN12236, DIN 24190 in DIN  24191, s tesnilnim, spojnim, pritrdilnim in obešalnim materialom</t>
  </si>
  <si>
    <t>2.2.4.2.1.6.46</t>
  </si>
  <si>
    <t xml:space="preserve">  650 x 350
Opomba: Pravokotni prezračevalni kanali:
Dobava in montaža pravokotnih kanalov iz pocinkane pločevine s fazonskimi kosi po SIST EN 1505, SIST prEN 1507, SIST prEN12236, DIN 24190 in DIN  24191, s tesnilnim, spojnim, pritrdilnim in obešalnim materialom</t>
  </si>
  <si>
    <t>2.2.4.2.1.6.47</t>
  </si>
  <si>
    <t>2.2.4.2.1.6.48</t>
  </si>
  <si>
    <t xml:space="preserve">  800 x 500
Opomba: Pravokotni prezračevalni kanali:
Dobava in montaža pravokotnih kanalov iz pocinkane pločevine s fazonskimi kosi po SIST EN 1505, SIST prEN 1507, SIST prEN12236, DIN 24190 in DIN  24191, s tesnilnim, spojnim, pritrdilnim in obešalnim materialom</t>
  </si>
  <si>
    <t>2.2.4.2.1.6.49</t>
  </si>
  <si>
    <t xml:space="preserve">  800 x 750
Opomba: Pravokotni prezračevalni kanali:
Dobava in montaža pravokotnih kanalov iz pocinkane pločevine s fazonskimi kosi po SIST EN 1505, SIST prEN 1507, SIST prEN12236, DIN 24190 in DIN  24191, s tesnilnim, spojnim, pritrdilnim in obešalnim materialom</t>
  </si>
  <si>
    <t>2.2.4.2.1.6.50</t>
  </si>
  <si>
    <t xml:space="preserve">  850 x 500
Opomba: Pravokotni prezračevalni kanali:
Dobava in montaža pravokotnih kanalov iz pocinkane pločevine s fazonskimi kosi po SIST EN 1505, SIST prEN 1507, SIST prEN12236, DIN 24190 in DIN  24191, s tesnilnim, spojnim, pritrdilnim in obešalnim materialom</t>
  </si>
  <si>
    <t>2.2.4.2.1.6.51</t>
  </si>
  <si>
    <t xml:space="preserve">  850 x 850
Opomba: Pravokotni prezračevalni kanali:
Dobava in montaža pravokotnih kanalov iz pocinkane pločevine s fazonskimi kosi po SIST EN 1505, SIST prEN 1507, SIST prEN12236, DIN 24190 in DIN  24191, s tesnilnim, spojnim, pritrdilnim in obešalnim materialom</t>
  </si>
  <si>
    <t>2.2.4.2.1.6.52</t>
  </si>
  <si>
    <t xml:space="preserve">  900 x 800
Opomba: Pravokotni prezračevalni kanali:
Dobava in montaža pravokotnih kanalov iz pocinkane pločevine s fazonskimi kosi po SIST EN 1505, SIST prEN 1507, SIST prEN12236, DIN 24190 in DIN  24191, s tesnilnim, spojnim, pritrdilnim in obešalnim materialom</t>
  </si>
  <si>
    <t>2.2.4.2.1.6.53</t>
  </si>
  <si>
    <t xml:space="preserve">  1.950 x 900
Opomba: Pravokotni prezračevalni kanali:
Dobava in montaža pravokotnih kanalov iz pocinkane pločevine s fazonskimi kosi po SIST EN 1505, SIST prEN 1507, SIST prEN12236, DIN 24190 in DIN  24191, s tesnilnim, spojnim, pritrdilnim in obešalnim materialom</t>
  </si>
  <si>
    <t>2.2.4.2.1.6.54</t>
  </si>
  <si>
    <t>2.2.4.2.1.6.55</t>
  </si>
  <si>
    <t>2.2.4.2.1.6.56</t>
  </si>
  <si>
    <t>2.2.4.2.1.6.57</t>
  </si>
  <si>
    <t>2.2.4.2.1.6.58</t>
  </si>
  <si>
    <t>2.2.4.2.1.6.59</t>
  </si>
  <si>
    <t xml:space="preserve">  DN 250
Opomba: Okrogli prezračevalni kanali:
Dobava in montaža spiralno robljenih kanalov iz pocinkane pločevine s fazonskimi kosi po SIST EN 1506, SIST prEN 12237, SIST prEN12236 in DIN  24151, s tesnilnim, spojnim, pritrdilnim in obešalnim materialom</t>
  </si>
  <si>
    <t>2.2.4.2.1.6.60</t>
  </si>
  <si>
    <t xml:space="preserve">  DN 315
Opomba: Okrogli prezračevalni kanali:
Dobava in montaža spiralno robljenih kanalov iz pocinkane pločevine s fazonskimi kosi po SIST EN 1506, SIST prEN 12237, SIST prEN12236 in DIN  24151, s tesnilnim, spojnim, pritrdilnim in obešalnim materialom</t>
  </si>
  <si>
    <t>2.2.4.2.1.6.61</t>
  </si>
  <si>
    <t>2.2.4.2.1.6.62</t>
  </si>
  <si>
    <t>2.2.4.2.1.6.63</t>
  </si>
  <si>
    <t>2.2.4.2.1.6.64</t>
  </si>
  <si>
    <t xml:space="preserve">  Ø160 mm
Opomba: Gibljiva cev:
Dobava in vgradnja gibljive cevi po DIN 24146</t>
  </si>
  <si>
    <t>2.2.4.2.1.6.65</t>
  </si>
  <si>
    <t xml:space="preserve">  Ø203 mm
Opomba: Gibljiva cev:
Dobava in vgradnja gibljive cevi po DIN 24146</t>
  </si>
  <si>
    <t>2.2.4.2.1.6.66</t>
  </si>
  <si>
    <t>Gibljiva toplotno izolirana cev:
Dobava in vgradnja gibljive toplotno izolirane cevi, cev je skladna z DIN 24146</t>
  </si>
  <si>
    <t>2.2.4.2.1.6.67</t>
  </si>
  <si>
    <t xml:space="preserve">  Ø102 mm
Opomba: Gibljiva toplotno izolirana cev:
Dobava in vgradnja gibljive toplotno izolirane cevi, cev je skladna z DIN 24146</t>
  </si>
  <si>
    <t>2.2.4.2.1.6.68</t>
  </si>
  <si>
    <t xml:space="preserve">  Ø127 mm
Opomba: Gibljiva toplotno izolirana cev:
Dobava in vgradnja gibljive toplotno izolirane cevi, cev je skladna z DIN 24146</t>
  </si>
  <si>
    <t>2.2.4.2.1.6.69</t>
  </si>
  <si>
    <t xml:space="preserve">  Ø160 mm
Opomba: Gibljiva toplotno izolirana cev:
Dobava in vgradnja gibljive toplotno izolirane cevi, cev je skladna z DIN 24146</t>
  </si>
  <si>
    <t>2.2.4.2.1.6.70</t>
  </si>
  <si>
    <t xml:space="preserve">  Ø203 mm
Opomba: Gibljiva toplotno izolirana cev:
Dobava in vgradnja gibljive toplotno izolirane cevi, cev je skladna z DIN 24146</t>
  </si>
  <si>
    <t>2.2.4.2.1.6.71</t>
  </si>
  <si>
    <t>2.2.4.2.1.6.72</t>
  </si>
  <si>
    <t xml:space="preserve">100
Opomba: Požarna loputa - okroglega preseka z EM pogonom:
Dobava in vgradnja požarne lopute z elektro motornim pogonom in kazalom položaja, za vgradnjo v kanale okroglih presekov, z montažnim materialom; </t>
  </si>
  <si>
    <t>2.2.4.2.1.6.73</t>
  </si>
  <si>
    <t xml:space="preserve">125
Opomba: Požarna loputa - okroglega preseka z EM pogonom:
Dobava in vgradnja požarne lopute z elektro motornim pogonom in kazalom položaja, za vgradnjo v kanale okroglih presekov, z montažnim materialom; </t>
  </si>
  <si>
    <t>2.2.4.2.1.6.74</t>
  </si>
  <si>
    <t xml:space="preserve">160
Opomba: Požarna loputa - okroglega preseka z EM pogonom:
Dobava in vgradnja požarne lopute z elektro motornim pogonom in kazalom položaja, za vgradnjo v kanale okroglih presekov, z montažnim materialom; </t>
  </si>
  <si>
    <t>2.2.4.2.1.6.75</t>
  </si>
  <si>
    <t>2.2.4.2.1.6.76</t>
  </si>
  <si>
    <t xml:space="preserve">  250 x 550
Opomba: Požarna loputa - pravokotnega preseka z EM:
Dobava in vgradnja požarne lopute z motornim pogonom in kazalom položaja, za vgradnjo v kanale pravokotnih presekov, z montažnim materialom; </t>
  </si>
  <si>
    <t>2.2.4.2.1.6.77</t>
  </si>
  <si>
    <t xml:space="preserve">  300 x 500
Opomba: Požarna loputa - pravokotnega preseka z EM:
Dobava in vgradnja požarne lopute z motornim pogonom in kazalom položaja, za vgradnjo v kanale pravokotnih presekov, z montažnim materialom; </t>
  </si>
  <si>
    <t>2.2.4.2.1.6.78</t>
  </si>
  <si>
    <t xml:space="preserve">  350 x 600
Opomba: Požarna loputa - pravokotnega preseka z EM:
Dobava in vgradnja požarne lopute z motornim pogonom in kazalom položaja, za vgradnjo v kanale pravokotnih presekov, z montažnim materialom; </t>
  </si>
  <si>
    <t>2.2.4.2.1.6.79</t>
  </si>
  <si>
    <t xml:space="preserve">  400 x 500
Opomba: Požarna loputa - pravokotnega preseka z EM:
Dobava in vgradnja požarne lopute z motornim pogonom in kazalom položaja, za vgradnjo v kanale pravokotnih presekov, z montažnim materialom; </t>
  </si>
  <si>
    <t>2.2.4.2.1.6.80</t>
  </si>
  <si>
    <t xml:space="preserve">  500 x 800
Opomba: Požarna loputa - pravokotnega preseka z EM:
Dobava in vgradnja požarne lopute z motornim pogonom in kazalom položaja, za vgradnjo v kanale pravokotnih presekov, z montažnim materialom; </t>
  </si>
  <si>
    <t>2.2.4.2.1.6.81</t>
  </si>
  <si>
    <t xml:space="preserve">  550 x 550
Opomba: Požarna loputa - pravokotnega preseka z EM:
Dobava in vgradnja požarne lopute z motornim pogonom in kazalom položaja, za vgradnjo v kanale pravokotnih presekov, z montažnim materialom; </t>
  </si>
  <si>
    <t>2.2.4.2.1.6.82</t>
  </si>
  <si>
    <t xml:space="preserve">  600 x 350
Opomba: Požarna loputa - pravokotnega preseka z EM:
Dobava in vgradnja požarne lopute z motornim pogonom in kazalom položaja, za vgradnjo v kanale pravokotnih presekov, z montažnim materialom; </t>
  </si>
  <si>
    <t>2.2.4.2.1.6.83</t>
  </si>
  <si>
    <t xml:space="preserve">  650 x 300
Opomba: Požarna loputa - pravokotnega preseka z EM:
Dobava in vgradnja požarne lopute z motornim pogonom in kazalom položaja, za vgradnjo v kanale pravokotnih presekov, z montažnim materialom; </t>
  </si>
  <si>
    <t>2.2.4.2.1.6.84</t>
  </si>
  <si>
    <t xml:space="preserve">  650 x 350
Opomba: Požarna loputa - pravokotnega preseka z EM:
Dobava in vgradnja požarne lopute z motornim pogonom in kazalom položaja, za vgradnjo v kanale pravokotnih presekov, z montažnim materialom; </t>
  </si>
  <si>
    <t>2.2.4.2.1.6.85</t>
  </si>
  <si>
    <t xml:space="preserve">  700 x 300
Opomba: Požarna loputa - pravokotnega preseka z EM:
Dobava in vgradnja požarne lopute z motornim pogonom in kazalom položaja, za vgradnjo v kanale pravokotnih presekov, z montažnim materialom; </t>
  </si>
  <si>
    <t>2.2.4.2.1.6.86</t>
  </si>
  <si>
    <t xml:space="preserve">  850 x 750
Opomba: Požarna loputa - pravokotnega preseka z EM:
Dobava in vgradnja požarne lopute z motornim pogonom in kazalom položaja, za vgradnjo v kanale pravokotnih presekov, z montažnim materialom; </t>
  </si>
  <si>
    <t>2.2.4.2.1.6.87</t>
  </si>
  <si>
    <t xml:space="preserve">  850 x 850
Opomba: Požarna loputa - pravokotnega preseka z EM:
Dobava in vgradnja požarne lopute z motornim pogonom in kazalom položaja, za vgradnjo v kanale pravokotnih presekov, z montažnim materialom; </t>
  </si>
  <si>
    <t>2.2.4.2.1.6.88</t>
  </si>
  <si>
    <t>Požarni ventil:
Dobava in vgradnja požarnega ventila;
Ustreza: Hidria, PPV-K90 ali enakovredno</t>
  </si>
  <si>
    <t>2.2.4.2.1.6.89</t>
  </si>
  <si>
    <t>100
Opomba: Požarni ventil: Dobava in vgradnja požarnega ventila;Ustreza: Hidria, PPV-K90 ali enakovredno</t>
  </si>
  <si>
    <t>2.2.4.2.1.6.90</t>
  </si>
  <si>
    <t>2.2.4.2.1.6.91</t>
  </si>
  <si>
    <t xml:space="preserve">  225 x 75 mm
Opomba: Aluminijasta prezračevalna rešetka:
Dobava in montaža aluminijaste prezračevalne rešetke z vgradnim okvirjem;</t>
  </si>
  <si>
    <t>2.2.4.2.1.6.92</t>
  </si>
  <si>
    <t>2.2.4.2.1.6.93</t>
  </si>
  <si>
    <t>2.2.4.2.1.6.94</t>
  </si>
  <si>
    <t xml:space="preserve">  425 x 125 mm
Opomba: Aluminijasta vratna rešetka:
Dobava in vgradnja aluminijaste vratne rešetke s protiokvirjem;</t>
  </si>
  <si>
    <t>2.2.4.2.1.6.95</t>
  </si>
  <si>
    <t>2.2.4.2.1.6.96</t>
  </si>
  <si>
    <t>2.2.4.2.1.6.97</t>
  </si>
  <si>
    <t>2.2.4.2.1.6.98</t>
  </si>
  <si>
    <t>Prezračevalni ventil:
Dobava in montaža prezračevalnega ventila za dovod zraka;
Ustreza: Hidria, PV-2 ali enakovredno</t>
  </si>
  <si>
    <t>2.2.4.2.1.6.99</t>
  </si>
  <si>
    <t>100
Opomba: Prezračevalni ventil:
Dobava in montaža prezračevalnega ventila za dovod zraka;</t>
  </si>
  <si>
    <t>2.2.4.2.1.6.100</t>
  </si>
  <si>
    <t>125
Opomba: Prezračevalni ventil:
Dobava in montaža prezračevalnega ventila za dovod zraka;</t>
  </si>
  <si>
    <t>2.2.4.2.1.6.101</t>
  </si>
  <si>
    <t>Okrogli difuzor:
Dobava in montaža okroglega difuzorja s komoro;
Ustreza: Systemair, TFF 100 ali enakovredno</t>
  </si>
  <si>
    <t>2.2.4.2.1.6.102</t>
  </si>
  <si>
    <t>100
Opomba: Okrogli difuzor:
Dobava in montaža okroglega difuzorja s komoro;</t>
  </si>
  <si>
    <t>2.2.4.2.1.6.103</t>
  </si>
  <si>
    <t>Okrogli difuzor:
Dobava in montaža okroglega difuzorja s komoro;
Ustreza: Systemair, TFF s PER 100-125 ali enakovredno</t>
  </si>
  <si>
    <t>2.2.4.2.1.6.104</t>
  </si>
  <si>
    <t>2.2.4.2.1.6.105</t>
  </si>
  <si>
    <t>Okrogli difuzor:
Dobava in montaža okroglega difuzorja s komoro;
Ustreza: Systemair, TFF s PER 125-160 ali enakovredno</t>
  </si>
  <si>
    <t>2.2.4.2.1.6.106</t>
  </si>
  <si>
    <t>160
Opomba: Okrogli difuzor:
Dobava in montaža okroglega difuzorja s komoro;</t>
  </si>
  <si>
    <t>2.2.4.2.1.6.107</t>
  </si>
  <si>
    <t>Vrtinčni difuzor:
Dobava in montaža vrtinčnega difuzorja z masko in izolirano komoro;
Ustreza: Hidria, OD-8/K1/Z/S/M ali enakovredno</t>
  </si>
  <si>
    <t>2.2.4.2.1.6.108</t>
  </si>
  <si>
    <t xml:space="preserve">  300/8
Opomba: Vrtinčni difuzor:
Dobava in montaža vrtinčnega difuzorja z masko in izolirano komoro;</t>
  </si>
  <si>
    <t>2.2.4.2.1.6.109</t>
  </si>
  <si>
    <t xml:space="preserve">  400/16
Opomba: Vrtinčni difuzor:
Dobava in montaža vrtinčnega difuzorja z masko in izolirano komoro;</t>
  </si>
  <si>
    <t>2.2.4.2.1.6.110</t>
  </si>
  <si>
    <t>Vrtinčni difuzor:
Dobava in montaža vrtinčnega difuzorja z masko in komoro;
Ustreza: Hidria, OD-8/K1/Z/S/M ali enakovredno</t>
  </si>
  <si>
    <t>2.2.4.2.1.6.111</t>
  </si>
  <si>
    <t xml:space="preserve">  300/8
Opomba: Vrtinčni difuzor:
Dobava in montaža vrtinčnega difuzorja z masko in komoro;</t>
  </si>
  <si>
    <t>2.2.4.2.1.6.112</t>
  </si>
  <si>
    <t xml:space="preserve">  400/16
Opomba: Vrtinčni difuzor:
Dobava in montaža vrtinčnega difuzorja z masko in komoro;</t>
  </si>
  <si>
    <t>2.2.4.2.1.6.113</t>
  </si>
  <si>
    <t>2.2.4.2.1.6.114</t>
  </si>
  <si>
    <t xml:space="preserve">  RD 21
Opomba: Revizijski pokrov za pravokotne cevovode:
Dobava in montaža revizijskega pokrova iz pocinkane pločevine za pravokotne cevovode, s tesnilom in pritrdilnima vijakoma z navojnima maticama;</t>
  </si>
  <si>
    <t>2.2.4.2.1.6.115</t>
  </si>
  <si>
    <t xml:space="preserve">  RD 32
Opomba: Revizijski pokrov za pravokotne cevovode:
Dobava in montaža revizijskega pokrova iz pocinkane pločevine za pravokotne cevovode, s tesnilom in pritrdilnima vijakoma z navojnima maticama;</t>
  </si>
  <si>
    <t>2.2.4.2.1.6.116</t>
  </si>
  <si>
    <t>2.2.4.2.1.6.117</t>
  </si>
  <si>
    <t xml:space="preserve">  RRD 21-14
Opomba: Revizijski pokrov za ovalne cevovode:
Dobava in montaža revizijskega pokrova iz pocinkane pločevine za ovalne cevovode, s tesnilom in pritrdilnima vijakoma z navojnima maticama;</t>
  </si>
  <si>
    <t>2.2.4.2.1.6.118</t>
  </si>
  <si>
    <t xml:space="preserve">  RRD 21-20
Opomba: Revizijski pokrov za ovalne cevovode:
Dobava in montaža revizijskega pokrova iz pocinkane pločevine za ovalne cevovode, s tesnilom in pritrdilnima vijakoma z navojnima maticama;</t>
  </si>
  <si>
    <t>2.2.4.2.1.6.119</t>
  </si>
  <si>
    <t xml:space="preserve">  RRD 32-31
Opomba: Revizijski pokrov za ovalne cevovode:
Dobava in montaža revizijskega pokrova iz pocinkane pločevine za ovalne cevovode, s tesnilom in pritrdilnima vijakoma z navojnima maticama;</t>
  </si>
  <si>
    <t>2.2.4.2.1.6.120</t>
  </si>
  <si>
    <t>2.2.4.2.1.6.121</t>
  </si>
  <si>
    <t xml:space="preserve">  IRD 21
Opomba: Revizijski pokrov za pravokotne cevovode - izoliran:
Dobava in montaža izoliranega revizijskega pokrova iz pocinkane pločevine za z zunanje strani izolirane pravokotne cevovode, s tesnilom in pritrdilnima vijakoma z navojnima maticama;</t>
  </si>
  <si>
    <t>2.2.4.2.1.6.122</t>
  </si>
  <si>
    <t xml:space="preserve">  IRD 32
Opomba: Revizijski pokrov za pravokotne cevovode - izoliran:
Dobava in montaža izoliranega revizijskega pokrova iz pocinkane pločevine za z zunanje strani izolirane pravokotne cevovode, s tesnilom in pritrdilnima vijakoma z navojnima maticama;</t>
  </si>
  <si>
    <t>2.2.4.2.1.6.123</t>
  </si>
  <si>
    <t>Revizijski pokrov za ovalne cevovode - izoliran:
Dobava in montaža izoliranega revizijskega pokrova iz pocinkane pločevine za ovalne cevovode, izolirane z zunanje ali notranje strani, s tesnilom in pritrdilnima vijakoma z navojnima maticama;
- zračna tesnost do 5.000 Pa,
- temperaturna obstojnost: do +70 °C
Ustreza: Metu, IRRD ali enakovredno</t>
  </si>
  <si>
    <t>2.2.4.2.1.6.124</t>
  </si>
  <si>
    <t xml:space="preserve">  IRRD 21-14
Opomba: Revizijski pokrov za ovalne cevovode - izoliran:
Dobava in montaža izoliranega revizijskega pokrova iz pocinkane pločevine za ovalne cevovode, izolirane z zunanje ali notranje strani, s tesnilom in pritrdilnima vijakoma z navojnima maticama;</t>
  </si>
  <si>
    <t>2.2.4.2.1.6.125</t>
  </si>
  <si>
    <t xml:space="preserve">  IRRD 21-20
Opomba: Revizijski pokrov za ovalne cevovode - izoliran:
Dobava in montaža izoliranega revizijskega pokrova iz pocinkane pločevine za ovalne cevovode, izolirane z zunanje ali notranje strani, s tesnilom in pritrdilnima vijakoma z navojnima maticama;</t>
  </si>
  <si>
    <t>2.2.4.2.1.6.126</t>
  </si>
  <si>
    <t xml:space="preserve">  IRRD 32-31
Opomba: Revizijski pokrov za ovalne cevovode - izoliran:
Dobava in montaža izoliranega revizijskega pokrova iz pocinkane pločevine za ovalne cevovode, izolirane z zunanje ali notranje strani, s tesnilom in pritrdilnima vijakoma z navojnima maticama;</t>
  </si>
  <si>
    <t>2.2.4.2.1.6.127</t>
  </si>
  <si>
    <t>Aluminijasta zaščitna rešetka:
Dobava in vgradnja aluminijaste rešetke za pritrditev na prezračevalni kanal;
Ustreza: Hidria, AZR-4 ali enakovredno</t>
  </si>
  <si>
    <t>2.2.4.2.1.6.128</t>
  </si>
  <si>
    <t xml:space="preserve">  400 x 400 mm
Opomba: Aluminijasta zaščitna rešetka:
Dobava in vgradnja aluminijaste rešetke za pritrditev na prezračevalni kanal;</t>
  </si>
  <si>
    <t>2.2.4.2.1.6.129</t>
  </si>
  <si>
    <t xml:space="preserve">  800 x 900 mm
Opomba: Aluminijasta zaščitna rešetka:
Dobava in vgradnja aluminijaste rešetke za pritrditev na prezračevalni kanal;</t>
  </si>
  <si>
    <t>2.2.4.2.1.6.130</t>
  </si>
  <si>
    <t>2.2.4.2.1.6.131</t>
  </si>
  <si>
    <t xml:space="preserve">  600 x 400 mm
Opomba: Aluminijasta zaščitna rešetka:
Dobava in vgradnja aluminijaste rešetke za pritrditev na vzidan okvir;</t>
  </si>
  <si>
    <t>2.2.4.2.1.6.132</t>
  </si>
  <si>
    <t xml:space="preserve">  800 x 900 mm
Opomba: Aluminijasta zaščitna rešetka:
Dobava in vgradnja aluminijaste rešetke za pritrditev na vzidan okvir;</t>
  </si>
  <si>
    <t>2.2.4.2.1.6.133</t>
  </si>
  <si>
    <t>Okrogla zaščitna rešetka:
Dobava in vgradnja okrogle rešetke za pritrditev na kanal ali steno;
Ustreza: Systemair, IGC ali enakovredno</t>
  </si>
  <si>
    <t>2.2.4.2.1.6.134</t>
  </si>
  <si>
    <t xml:space="preserve">  DN 100
Opomba: Okrogla zaščitna rešetka:
Dobava in vgradnja okrogle rešetke za pritrditev na kanal ali steno;</t>
  </si>
  <si>
    <t>2.2.4.2.1.6.135</t>
  </si>
  <si>
    <t xml:space="preserve">  DN 125
Opomba: Okrogla zaščitna rešetka:
Dobava in vgradnja okrogle rešetke za pritrditev na kanal ali steno;</t>
  </si>
  <si>
    <t>2.2.4.2.1.6.136</t>
  </si>
  <si>
    <t xml:space="preserve">  DN 160
Opomba: Okrogla zaščitna rešetka:
Dobava in vgradnja okrogle rešetke za pritrditev na kanal ali steno;</t>
  </si>
  <si>
    <t>2.2.4.2.1.6.137</t>
  </si>
  <si>
    <t>2.2.4.2.1.6.138</t>
  </si>
  <si>
    <t xml:space="preserve">  DN 100
Opomba: Strešni deflektor:
Dobava in montaža strešnega deflektorja iz jeklene pocinkane pločevine, z odtočno pocinkano cevjo DN 15</t>
  </si>
  <si>
    <t>2.2.4.2.1.6.139</t>
  </si>
  <si>
    <t xml:space="preserve">  DN 125
Opomba: Strešni deflektor:
Dobava in montaža strešnega deflektorja iz jeklene pocinkane pločevine, z odtočno pocinkano cevjo DN 15</t>
  </si>
  <si>
    <t>2.2.4.2.1.6.140</t>
  </si>
  <si>
    <t xml:space="preserve">  DN 160
Opomba: Strešni deflektor:
Dobava in montaža strešnega deflektorja iz jeklene pocinkane pločevine, z odtočno pocinkano cevjo DN 15</t>
  </si>
  <si>
    <t>2.2.4.2.1.6.141</t>
  </si>
  <si>
    <t>2.2.4.2.1.6.142</t>
  </si>
  <si>
    <t>Stolpni prezračevalnik:
Dobava in montaža stolpnega prezračevalnika okrogle oblike za dovod svežega zraka s plaščem ohišja iz jeklene nerjavne pločevine s prirobnico, v mat izvedbi, s poševno kapo; z montažnim materialom;
- pretok zraka: 12.600 m³/h,
- velikost: DN 1000,
- višina do lamel: 600 mm,
- celotna višina: 2.292 mm,
Ustreza: Hidria, SP-1000/2292/600/kapa tip 3 
             ali ustrezno</t>
  </si>
  <si>
    <t>2.2.4.2.1.6.143</t>
  </si>
  <si>
    <t>Kuhinjska napa-parolov:
Dobava in montažja kuhinjske nape-parolova, izdelane iz jeklene nerjavne pločevine, z vgrajenimi filtri, lovilci maščobe in razsvetljavo, z montažnim materialom;
- el. priključna moč razsvetljave: 300 W, ~230 V,
- dim. 4.200 x 1.100 x 400 mm,
- odvodni priključek: z desne strani 250 x 250 mm</t>
  </si>
  <si>
    <t>2.2.4.2.1.6.144</t>
  </si>
  <si>
    <t>Mehanski regulator pretoka okroglega preseka:
Dobava in montaža mehanskega regulatorja pretoka okroglega preseka;
Ustreza: Hidria, MRP-1 ali enakovredno</t>
  </si>
  <si>
    <t>2.2.4.2.1.6.145</t>
  </si>
  <si>
    <t xml:space="preserve">  140/DN 125
Opomba: Mehanski regulator pretoka okroglega preseka:
Dobava in montaža mehanskega regulatorja pretoka okroglega preseka;</t>
  </si>
  <si>
    <t>2.2.4.2.1.6.146</t>
  </si>
  <si>
    <t>Mehanski regulator pretoka okroglega preseka:
Dobava in montaža mehanskega regulatorja pretoka okroglega preseka;
- toplotno izolirano ohišje s parozapornim negorljivim izolacijskim materialom, λ ≤ 0,039 W/mK, μ ≥ 7000, požarni razred B1
Ustreza: Hidria, MRP-1/I19 ali enakovredno</t>
  </si>
  <si>
    <t>2.2.4.2.1.6.147</t>
  </si>
  <si>
    <t xml:space="preserve">  170/DN 125
Opomba: Mehanski regulator pretoka okroglega preseka:
Dobava in montaža mehanskega regulatorja pretoka okroglega preseka;</t>
  </si>
  <si>
    <t>2.2.4.2.1.6.148</t>
  </si>
  <si>
    <t xml:space="preserve">  920/DN 315
Opomba: Mehanski regulator pretoka okroglega preseka:
Dobava in montaža mehanskega regulatorja pretoka okroglega preseka;</t>
  </si>
  <si>
    <t>2.2.4.2.1.6.149</t>
  </si>
  <si>
    <t>Mehanski regulator pretoka pravokotne izvedbe:
Dobava in montaža mehanskega regulatorja pretoka pravokotne izvedbe;
Ustreza: Hidria, MRP-2 ali enakovredno</t>
  </si>
  <si>
    <t>2.2.4.2.1.6.150</t>
  </si>
  <si>
    <t xml:space="preserve">  1010/250 x 250
Opomba: Mehanski regulator pretoka pravokotne izvedbe:
Dobava in montaža mehanskega regulatorja pretoka pravokotne izvedbe;</t>
  </si>
  <si>
    <t>2.2.4.2.1.6.151</t>
  </si>
  <si>
    <t xml:space="preserve">  1010/350 x 200
Opomba: Mehanski regulator pretoka pravokotne izvedbe:
Dobava in montaža mehanskega regulatorja pretoka pravokotne izvedbe;</t>
  </si>
  <si>
    <t>2.2.4.2.1.6.152</t>
  </si>
  <si>
    <t xml:space="preserve">  2960/600 x 300
Opomba: Mehanski regulator pretoka pravokotne izvedbe:
Dobava in montaža mehanskega regulatorja pretoka pravokotne izvedbe;</t>
  </si>
  <si>
    <t>2.2.4.2.1.6.153</t>
  </si>
  <si>
    <t xml:space="preserve">  3380/600 x 300
Opomba: Mehanski regulator pretoka pravokotne izvedbe:
Dobava in montaža mehanskega regulatorja pretoka pravokotne izvedbe;</t>
  </si>
  <si>
    <t>2.2.4.2.1.6.154</t>
  </si>
  <si>
    <t xml:space="preserve">  3000/650 x 300
Opomba: Mehanski regulator pretoka pravokotne izvedbe:
Dobava in montaža mehanskega regulatorja pretoka pravokotne izvedbe;</t>
  </si>
  <si>
    <t>2.2.4.2.1.6.155</t>
  </si>
  <si>
    <t>Mehanski regulator pretoka pravokotne izvedbe:
Dobava in montaža mehanskega regulatorja pretoka pravokotne izvedbe;
- toplotno izolirano ohišje s parozapornim negorljivim izolacijskim materialom, λ ≤ 0,039 W/mK, μ ≥ 7000, požarni razred B1
Ustreza: Hidria, MRP-2/I19 ali enakovredno</t>
  </si>
  <si>
    <t>2.2.4.2.1.6.156</t>
  </si>
  <si>
    <t xml:space="preserve">  1090/350 x 200
Opomba: Mehanski regulator pretoka pravokotne izvedbe:
Dobava in montaža mehanskega regulatorja pretoka pravokotne izvedbe;</t>
  </si>
  <si>
    <t>2.2.4.2.1.6.157</t>
  </si>
  <si>
    <t xml:space="preserve">  1570/400 x 200
Opomba: Mehanski regulator pretoka pravokotne izvedbe:
Dobava in montaža mehanskega regulatorja pretoka pravokotne izvedbe;</t>
  </si>
  <si>
    <t>2.2.4.2.1.6.158</t>
  </si>
  <si>
    <t xml:space="preserve">  1450/450 x 200
Opomba: Mehanski regulator pretoka pravokotne izvedbe:
Dobava in montaža mehanskega regulatorja pretoka pravokotne izvedbe;</t>
  </si>
  <si>
    <t>2.2.4.2.1.6.159</t>
  </si>
  <si>
    <t xml:space="preserve">  1850/450 x 250
Opomba: Mehanski regulator pretoka pravokotne izvedbe:
Dobava in montaža mehanskega regulatorja pretoka pravokotne izvedbe;</t>
  </si>
  <si>
    <t>2.2.4.2.1.6.160</t>
  </si>
  <si>
    <t xml:space="preserve">  1755/450 x 300
Opomba: Mehanski regulator pretoka pravokotne izvedbe:
Dobava in montaža mehanskega regulatorja pretoka pravokotne izvedbe;</t>
  </si>
  <si>
    <t>2.2.4.2.1.6.161</t>
  </si>
  <si>
    <t xml:space="preserve">  1490/500 x 200
Opomba: Mehanski regulator pretoka pravokotne izvedbe:
Dobava in montaža mehanskega regulatorja pretoka pravokotne izvedbe;</t>
  </si>
  <si>
    <t>2.2.4.2.1.6.162</t>
  </si>
  <si>
    <t xml:space="preserve">  3925/600 x 300
Opomba: Mehanski regulator pretoka pravokotne izvedbe:
Dobava in montaža mehanskega regulatorja pretoka pravokotne izvedbe;</t>
  </si>
  <si>
    <t>2.2.4.2.1.6.163</t>
  </si>
  <si>
    <t>Diferenčno tlačno stikalo:
Dobava in montaža diferenčnega tlačnega stikala za nadzor nad-, pod- ali diferenčnega tlaka s priključnim setom, kovinskim pritrdilnim kotnikom ter z montažnim materialom;
- tlačno območje: 20 - 300 Pa;
- natančnost nastavljanja: 0,2 do 3,0 bar;
- preklopna razlika: 0,1 mbar +/- 15 %,
- najvišji tlak: 5.000 Pa
- priključna napetost: 30 V DC
Ustreza: Premasreg tip DS 106 ali enakovredno</t>
  </si>
  <si>
    <t>2.2.4.2.1.6.164</t>
  </si>
  <si>
    <t>2.2.4.2.1.6.165</t>
  </si>
  <si>
    <t>2.2.4.2.1.6.166</t>
  </si>
  <si>
    <t>2.2.4.2.1.6.167</t>
  </si>
  <si>
    <t>Požarna izolacija:
Izolacija prezračevalnih kanalov z izolacijo z požarno odpornostjo 90 min, iz kamene volne, enostransko kaširane, z armirano alu folijo, z dodatkom za razrez in z lepilnim materialom
Ustreza: Promat,  ali enakovredno</t>
  </si>
  <si>
    <t>2.2.4.2.1.6.168</t>
  </si>
  <si>
    <t>2.2.4.2.1.6.169</t>
  </si>
  <si>
    <t>2.2.4.2.1.7</t>
  </si>
  <si>
    <t>Plinska inštalacija</t>
  </si>
  <si>
    <t>2.2.4.2.1.7.1</t>
  </si>
  <si>
    <t>Plinska omarica:
Dobava in montaža fasadne omarice, iz nerjaveče pločevine, s pritrdilnim materialom in napisom 
"GLAVNA PLINSKA ZAPORNA PIPA";
  dim. 550 x 900 x 450 mm</t>
  </si>
  <si>
    <t>2.2.4.2.1.7.2</t>
  </si>
  <si>
    <t>Regulator tlaka:
Dobava in montaža regulatorja tlaka zemeljskega plina z dvojno varnostno membrano z GS funkcijo, z navojnimi priključki; 
vstopni tlak: pe = 22 - 100 bar
izstopni tlak: pa = 18 - 50 mbar
Qmax = 12,5 m³/h
DN 25; PN 4
Ustreza: Elster Instromet, ZR3GS ali enakovredno</t>
  </si>
  <si>
    <t>2.2.4.2.1.7.3</t>
  </si>
  <si>
    <t>Regulator tlaka:
Dobava in montaža regulatorja tlaka zemeljskega plina z dvojno varnostno membrano, z navojnimi priključki
vstopni tlak: pe = 22 - 100 bar
izstopni tlak: pa = 18 - 50 mbar
Qmax(82 mbar) = 62 m³/h
DN 32; PN 4
Ustreza: Elster Instromet, HR 32 ali enakovredno</t>
  </si>
  <si>
    <t>2.2.4.2.1.7.4</t>
  </si>
  <si>
    <t>Ultrazvočni plinomer:
Dobava in montaža ultrazvočnega plinomera za zemeljski plin z lokalnim odčitovanjem, z dvocevnimi navojnimi priključki, kompletno s tesnilnim in pritrdilnim materialom, umerjen in ožigosan; skupaj z NF dajalnikom impulzov  z možnostjo priklopa na CNS (M-Bus) in medprirobničnim konusnim filtrom; z nosilno konzolo
Qmax = 6 Nm³/h; DN 25; PN 0,1 bar;
Ustreza: Landis+Gyr; tip G 4 ali enakovredno</t>
  </si>
  <si>
    <t>2.2.4.2.1.7.5</t>
  </si>
  <si>
    <t>Mehovni plinomer:
Dobava in montaža plinomera za zemeljski plin z lokalnim odčitovanjem, z dvocevnimi navojnimi priključki ter z NF dajalcem impulzov z možnostjo priklopa na CNS (M-Bus), kompletno s tesnilnim in pritrdilnim materialom, umerjen in ožigosan; z nosilno konzolo
Qmax = 25 Nm³/h; DN 40; PN 0,5 bar;
Ustreza: Elster Instromet; tip BK-G 6 
                ali enakovredno</t>
  </si>
  <si>
    <t>2.2.4.2.1.7.6</t>
  </si>
  <si>
    <t>Manometer s tripotno pipo:
Dobava in montaža manometra premera 80 mm s priključkom 3/8" radialno navzdol, merilna natančnost 1,6 % od končne vrednosti skale, skupaj s tripotno manometersko pipo ter s pritrdilnim in tesnilnim materialom; 
- merilno območje od 0 do 150 mbar</t>
  </si>
  <si>
    <t>2.2.4.2.1.7.7</t>
  </si>
  <si>
    <t>Plinska krogelna pipa:
Dobava in montaža krogelne plinske pipe s teflonskim tesnenjem z navojnimi priključki, kompletno s tesnilnim in pritrdilnim materialom; PN 16</t>
  </si>
  <si>
    <t>2.2.4.2.1.7.8</t>
  </si>
  <si>
    <t xml:space="preserve">  DN 25
Opomba: Plinska krogelna pipa:
Dobava in montaža krogelne plinske pipe s teflonskim tesnenjem z navojnimi priključki, kompletno s tesnilnim in pritrdilnim materialom; PN 16</t>
  </si>
  <si>
    <t>2.2.4.2.1.7.9</t>
  </si>
  <si>
    <t>Plinska krogelna pipa s termičnim varovalom:
Dobava in montaža krogelne plinske pipe s teflonskim tesnenjem in skupaj s termičnim varovalom po DIN 3586, z navojnimi priključki, kompletno s tesnilnim in pritrdilnim materialom, PN 4;
Ustreza: Streif; tip TAS 22-ST/100 ali enakovredno</t>
  </si>
  <si>
    <t>2.2.4.2.1.7.10</t>
  </si>
  <si>
    <t xml:space="preserve">  DN 20
Opomba: Plinska krogelna pipa s termičnim varovalom:
Dobava in montaža krogelne plinske pipe s teflonskim tesnenjem in skupaj s termičnim varovalom po DIN 3586, z navojnimi priključki, kompletno s tesnilnim in pritrdilnim materialom, PN 4;</t>
  </si>
  <si>
    <t>2.2.4.2.1.7.11</t>
  </si>
  <si>
    <t xml:space="preserve">  DN 25
Opomba: Plinska krogelna pipa s termičnim varovalom:
Dobava in montaža krogelne plinske pipe s teflonskim tesnenjem in skupaj s termičnim varovalom po DIN 3586, z navojnimi priključki, kompletno s tesnilnim in pritrdilnim materialom, PN 4;</t>
  </si>
  <si>
    <t>2.2.4.2.1.7.12</t>
  </si>
  <si>
    <t>Elektromagnetni ventil:
Dobava in montaža elektromagnetnega ventila iz medenine za zemeljski plin, počasno odpiranje in hitro zapiranje, brez napetosti zaprt, z navojnimi priključki, kompletno s tesnilnim in pritrdilnim materialom, diferenčni tlak do 0,5 bar, -10...+60 °C, pretok do15 m³/h; PN 1; ~230 V
- karakteristike po EN 161, razred A, 2. skupina,
- DN 25; PN 1; odpiralni/zapiralni čas &lt; 1 s,
- ~230 V; 50 Hz; IP 54
Ustreza: Dungs, tip MVD 210/5 ali ustrezno</t>
  </si>
  <si>
    <t>2.2.4.2.1.7.13</t>
  </si>
  <si>
    <t>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
Ustreza: Viega, tip Sanpress Inox G ali enakovredno</t>
  </si>
  <si>
    <t>2.2.4.2.1.7.14</t>
  </si>
  <si>
    <t xml:space="preserve">  22 x 1,2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</si>
  <si>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2.2.4.2.1.7.15</t>
  </si>
  <si>
    <t xml:space="preserve">  28 x 1,2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</si>
  <si>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2.2.4.2.1.7.16</t>
  </si>
  <si>
    <t xml:space="preserve">  35 x 1,5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</si>
  <si>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2.2.4.2.1.7.17</t>
  </si>
  <si>
    <t xml:space="preserve">  42 x 1,5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</si>
  <si>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2.2.4.2.1.7.18</t>
  </si>
  <si>
    <t xml:space="preserve">  54 x 1,5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</si>
  <si>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2.2.4.2.1.7.19</t>
  </si>
  <si>
    <t xml:space="preserve">Zaščitna cev:
Dobava in vgradnja zaščitne cevi s privarjenimi sidri na prehodih plinske napeljave skozi zid, ovite z bituminizirano vrvjo in na konceh zatesnjene s trajnim elastičnim kitom; </t>
  </si>
  <si>
    <t>2.2.4.2.1.7.20</t>
  </si>
  <si>
    <t xml:space="preserve">  DN 40; l = 800 mm
Opomba: Zaščitna cev:
Dobava in vgradnja zaščitne cevi s privarjenimi sidri na prehodih plinske napeljave skozi zid, ovite z bituminizirano vrvjo in na konceh zatesnjene s trajnim elastičnim kitom; </t>
  </si>
  <si>
    <t>2.2.4.2.1.7.21</t>
  </si>
  <si>
    <t xml:space="preserve">  DN 65; l = 400 mm
Opomba: Zaščitna cev:
Dobava in vgradnja zaščitne cevi s privarjenimi sidri na prehodih plinske napeljave skozi zid, ovite z bituminizirano vrvjo in na konceh zatesnjene s trajnim elastičnim kitom; </t>
  </si>
  <si>
    <t>2.2.4.2.1.7.22</t>
  </si>
  <si>
    <t xml:space="preserve">  DN 65; l = 750 mm
Opomba: Zaščitna cev:
Dobava in vgradnja zaščitne cevi s privarjenimi sidri na prehodih plinske napeljave skozi zid, ovite z bituminizirano vrvjo in na konceh zatesnjene s trajnim elastičnim kitom; </t>
  </si>
  <si>
    <t>2.2.4.2.1.7.23</t>
  </si>
  <si>
    <t xml:space="preserve">  DN 65; l = 250 mm
Opomba: Zaščitna cev:
Dobava in vgradnja zaščitne cevi s privarjenimi sidri na prehodih plinske napeljave skozi zid, ovite z bituminizirano vrvjo in na konceh zatesnjene s trajnim elastičnim kitom; </t>
  </si>
  <si>
    <t>2.2.4.2.1.7.24</t>
  </si>
  <si>
    <t>Priključitev plinskega porabnika:
Izdelava cevne povezave med plinskikm priključkom in porabnikom plina</t>
  </si>
  <si>
    <t>2.2.4.2.1.7.25</t>
  </si>
  <si>
    <t>Pregled in spuščanje plina:
Pregled plinske inštalacije ter spuščanje plina v notranjo plinsko inštalacijo s strani distributerja</t>
  </si>
  <si>
    <t>2.2.4.2.2</t>
  </si>
  <si>
    <t>2.2.4.2.2.1</t>
  </si>
  <si>
    <t>Ogrevanje hodnik</t>
  </si>
  <si>
    <t>2.2.4.2.2.1.1</t>
  </si>
  <si>
    <t>2.2.4.2.2.1.2</t>
  </si>
  <si>
    <t xml:space="preserve">  3 krogi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in regulirnim poševnosedežnim ventilom DN 25 ter s termometrom, manometrom in z odzračevalno polnilno garnituro na dovodu in povratku, skupaj s konzolami, pritrdilnim in tesnilnim materialom; PN 10; </t>
  </si>
  <si>
    <t>2.2.4.2.2.1.3</t>
  </si>
  <si>
    <t>2.2.4.2.2.1.4</t>
  </si>
  <si>
    <t>2.2.4.2.2.1.5</t>
  </si>
  <si>
    <t xml:space="preserve">  435 x 710 x 110 … 150 mm
Opomba: Omarica za razdelilnik:
Dobava in montaža podometne omarice za razdelilnik izdelane iz pocinkane pločevine, nastavljive po globini, plastificirane v RAL 9010;</t>
  </si>
  <si>
    <t>2.2.4.2.2.1.6</t>
  </si>
  <si>
    <t>2.2.4.2.2.1.7</t>
  </si>
  <si>
    <t>2.2.4.2.2.1.8</t>
  </si>
  <si>
    <t>2.2.4.2.2.1.9</t>
  </si>
  <si>
    <t>2.2.4.2.2.1.10</t>
  </si>
  <si>
    <t>2.2.4.2.2.1.11</t>
  </si>
  <si>
    <t>2.2.4.2.2.1.12</t>
  </si>
  <si>
    <t>2.2.4.2.2.1.13</t>
  </si>
  <si>
    <t>2.2.4.2.2.1.14</t>
  </si>
  <si>
    <t>2.2.4.2.2.1.15</t>
  </si>
  <si>
    <t>2.2.4.2.2.1.16</t>
  </si>
  <si>
    <t>2.2.4.2.2.1.17</t>
  </si>
  <si>
    <t>2.2.4.2.2.1.18</t>
  </si>
  <si>
    <t>2.2.4.2.2.1.19</t>
  </si>
  <si>
    <t>2.2.4.2.2.1.20</t>
  </si>
  <si>
    <t>2.2.4.2.2.1.21</t>
  </si>
  <si>
    <t>2.2.4.2.2.1.22</t>
  </si>
  <si>
    <t>2.2.4.2.2.1.23</t>
  </si>
  <si>
    <t>2.2.4.2.2.1.24</t>
  </si>
  <si>
    <t>2.2.4.2.2.1.25</t>
  </si>
  <si>
    <t>2.2.4.2.2.1.26</t>
  </si>
  <si>
    <t>2.3</t>
  </si>
  <si>
    <t>NEPREDVIDENA DELA</t>
  </si>
  <si>
    <t>2.3.1</t>
  </si>
  <si>
    <t>Nepredvidena dela 5%</t>
  </si>
  <si>
    <t>NEUPRAVIČEN DEL</t>
  </si>
  <si>
    <t>3.1</t>
  </si>
  <si>
    <t>UREDITEV AVTOBUSNEGA POSTAJALIŠČA</t>
  </si>
  <si>
    <t>3.1.1</t>
  </si>
  <si>
    <t>3.1.1.1</t>
  </si>
  <si>
    <t>3.1.2</t>
  </si>
  <si>
    <t>3.1.2.1</t>
  </si>
  <si>
    <t>Brisanje obstoječih talnih označb (ocenjena količina).</t>
  </si>
  <si>
    <t>3.1.2.2</t>
  </si>
  <si>
    <t>Barvanje cestnih označb z rumeno enokomponentno barvo za asfalt, s steklenim posipom za vidljivost v nočnem času:</t>
  </si>
  <si>
    <t>3.1.2.3</t>
  </si>
  <si>
    <t>- V5 - prekinjena črta širine 30 cm (1-1-1)
Opomba: Barvanje cestnih označb z rumeno enokomponentno barvo za asfalt, s steklenim posipom za vidljivost v nočnem času:</t>
  </si>
  <si>
    <t>3.1.2.4</t>
  </si>
  <si>
    <t>- V41 - označba prepovedi parkiranja in zaustavljanja
Opomba: Barvanje cestnih označb z rumeno enokomponentno barvo za asfalt, s steklenim posipom za vidljivost v nočnem času:</t>
  </si>
  <si>
    <t>3.1.2.5</t>
  </si>
  <si>
    <t>- V43 - označba avtobusnega postajališča
Nepredvidena dela
Opomba: Barvanje cestnih označb z rumeno enokomponentno barvo za asfalt, s steklenim posipom za vidljivost v nočnem času:</t>
  </si>
  <si>
    <t>3.1.3</t>
  </si>
  <si>
    <t>3.1.3.1</t>
  </si>
  <si>
    <t>3.1.3.2</t>
  </si>
  <si>
    <t>Dobava in montaža ročne zapore iz nerjavnega jekla z ročnim dvigom in spustom, z zaklepom z obešanko, iz cevi fi42 mm iz nerjavnega jekla kvalitete AISI 304. Dimenzije 505x410x630 mm ali podobno. V kompletu z dodatki oz. fiksirnimi elementi, vključno z varnostnimi maticami. (SHEMA: Ureditvena situacija št. lista 3/2.3.1)</t>
  </si>
  <si>
    <t>3.2</t>
  </si>
  <si>
    <t>3.2.1</t>
  </si>
  <si>
    <t>Projekt</t>
  </si>
  <si>
    <t>StPro</t>
  </si>
  <si>
    <t>KrOpis</t>
  </si>
  <si>
    <t>Date()</t>
  </si>
  <si>
    <t>Dokument</t>
  </si>
  <si>
    <t>Tip.KrOpis</t>
  </si>
  <si>
    <t>Ime in Priimek</t>
  </si>
  <si>
    <t>St</t>
  </si>
  <si>
    <t>Šifra</t>
  </si>
  <si>
    <t>Merska enota</t>
  </si>
  <si>
    <t>Kol</t>
  </si>
  <si>
    <t>CenaPonBrezPop</t>
  </si>
  <si>
    <t>ZnesekNet</t>
  </si>
  <si>
    <t>visible = false</t>
  </si>
  <si>
    <t>TipNivoja</t>
  </si>
  <si>
    <t>m1</t>
  </si>
  <si>
    <t>tekočih metrov</t>
  </si>
  <si>
    <t>kvadratnih metrov</t>
  </si>
  <si>
    <t>CZK</t>
  </si>
  <si>
    <t>kubičnih metrov</t>
  </si>
  <si>
    <t>kilogramov</t>
  </si>
  <si>
    <t>km</t>
  </si>
  <si>
    <t>kilometrov</t>
  </si>
  <si>
    <t>litrov</t>
  </si>
  <si>
    <t>kosov</t>
  </si>
  <si>
    <t>ar</t>
  </si>
  <si>
    <t>arov</t>
  </si>
  <si>
    <t>t</t>
  </si>
  <si>
    <t>ton</t>
  </si>
  <si>
    <t>ha</t>
  </si>
  <si>
    <t>hektar</t>
  </si>
  <si>
    <t>zvr</t>
  </si>
  <si>
    <t>zvar</t>
  </si>
  <si>
    <t>kam</t>
  </si>
  <si>
    <t>kamionov</t>
  </si>
  <si>
    <t>kwh</t>
  </si>
  <si>
    <t>kilowatnih ur</t>
  </si>
  <si>
    <t>x</t>
  </si>
  <si>
    <t>kw</t>
  </si>
  <si>
    <t>kilowatov</t>
  </si>
  <si>
    <t>wat</t>
  </si>
  <si>
    <t>watov</t>
  </si>
  <si>
    <t>s</t>
  </si>
  <si>
    <t>Sekunda</t>
  </si>
  <si>
    <t>min</t>
  </si>
  <si>
    <t>Minuta</t>
  </si>
  <si>
    <t>ura</t>
  </si>
  <si>
    <t>ur</t>
  </si>
  <si>
    <t>dd</t>
  </si>
  <si>
    <t>Delovni dan</t>
  </si>
  <si>
    <t>dan</t>
  </si>
  <si>
    <t>dni</t>
  </si>
  <si>
    <t>ted</t>
  </si>
  <si>
    <t>Teden</t>
  </si>
  <si>
    <t>mes</t>
  </si>
  <si>
    <t>mesec</t>
  </si>
  <si>
    <t>clet</t>
  </si>
  <si>
    <t>Četrtletje</t>
  </si>
  <si>
    <t>let</t>
  </si>
  <si>
    <t>Leto</t>
  </si>
  <si>
    <t>dlet</t>
  </si>
  <si>
    <t>Desetletje</t>
  </si>
  <si>
    <t>slet</t>
  </si>
  <si>
    <t>Stoletje</t>
  </si>
  <si>
    <t>tlet</t>
  </si>
  <si>
    <t>Tisočletje</t>
  </si>
  <si>
    <t>lit/s</t>
  </si>
  <si>
    <t>m3/s</t>
  </si>
  <si>
    <t>m3/min</t>
  </si>
  <si>
    <t>m3/dan</t>
  </si>
  <si>
    <t>lit/min</t>
  </si>
  <si>
    <t>lit/h</t>
  </si>
  <si>
    <t>lit/dan</t>
  </si>
  <si>
    <t>t/h</t>
  </si>
  <si>
    <t>t/dan</t>
  </si>
  <si>
    <t>t/let</t>
  </si>
  <si>
    <t>m/s</t>
  </si>
  <si>
    <t>m/min</t>
  </si>
  <si>
    <t>m/h</t>
  </si>
  <si>
    <t>m/dan</t>
  </si>
  <si>
    <t>m3/h</t>
  </si>
  <si>
    <t>SIT</t>
  </si>
  <si>
    <t>GBP</t>
  </si>
  <si>
    <t>CHF</t>
  </si>
  <si>
    <t>SKK</t>
  </si>
  <si>
    <t>JPY</t>
  </si>
  <si>
    <t>HRK</t>
  </si>
  <si>
    <t>CAD</t>
  </si>
  <si>
    <t>USD</t>
  </si>
  <si>
    <t>PREDRAČUN</t>
  </si>
  <si>
    <t>Osnovna šola Simona Jenka – Podružnična šola Center</t>
  </si>
  <si>
    <t>Naziv javnega naročila:</t>
  </si>
  <si>
    <t>Operacija:</t>
  </si>
  <si>
    <t>Operacija se izvaja v okviru Operativnega programa za izvajanje evropske kohezijske politike v obdobju 2014 – 2020 (št. CCI 2014SI16MAOP001), prednostne osi »6. Boljše stanje okolja in biotske raznovrstnosti«, prednostne naložbe »6.3. Ukrepi za izboljšanje urbanega okolja, oživitev mest, sanacijo in dekontaminacijo degradiranih zemljišč (vključno z območji, na katerih poteka preobrazba), zmanjšanje onesnaženosti zraka in spodbujanje ukrepov za zmanjšanje hrupa«, s ciljem »SC1: Učinkovita raba prostora v urbanih območjih«.</t>
  </si>
  <si>
    <t>Dozidava in rekonstrukcija objekta »Vrtec in OŠ Simona Jenka – PŠ Center« - Ponovitev</t>
  </si>
  <si>
    <t>PONUDBA OŠ SIMON JENKO - PŠ CENTER - GRADNJA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</si>
</sst>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_€"/>
    <numFmt numFmtId="165" formatCode="#,##0.00\ &quot;EUR&quot;"/>
    <numFmt numFmtId="166" formatCode="d/\ m/\ yyyy;@"/>
    <numFmt numFmtId="167" formatCode="#,##0.00\ _S_I_T;[Red]#,##0.00\ _S_I_T"/>
    <numFmt numFmtId="168" formatCode="#,##0.00\ &quot;SIT&quot;"/>
  </numFmts>
  <fonts count="17" x14ac:knownFonts="1">
    <font>
      <sz val="10"/>
      <name val="Arial"/>
    </font>
    <font>
      <sz val="10"/>
      <name val="Arial CE"/>
    </font>
    <font>
      <sz val="10"/>
      <color indexed="10"/>
      <name val="Arial"/>
      <family val="2"/>
      <charset val="238"/>
    </font>
    <font>
      <b/>
      <u/>
      <sz val="10"/>
      <name val="Arial"/>
      <family val="2"/>
      <charset val="238"/>
    </font>
    <font>
      <b/>
      <u/>
      <sz val="11"/>
      <name val="Arial"/>
      <family val="2"/>
      <charset val="238"/>
    </font>
    <font>
      <b/>
      <u/>
      <sz val="11"/>
      <color indexed="10"/>
      <name val="Arial"/>
      <family val="2"/>
      <charset val="238"/>
    </font>
    <font>
      <b/>
      <sz val="10"/>
      <color indexed="10"/>
      <name val="Arial"/>
      <family val="2"/>
      <charset val="238"/>
    </font>
    <font>
      <b/>
      <sz val="10"/>
      <name val="Arial"/>
      <family val="2"/>
      <charset val="238"/>
    </font>
    <font>
      <sz val="8"/>
      <name val="Tahoma"/>
      <family val="2"/>
      <charset val="238"/>
    </font>
    <font>
      <b/>
      <i/>
      <u/>
      <sz val="14"/>
      <name val="Arial"/>
      <family val="2"/>
      <charset val="238"/>
    </font>
    <font>
      <b/>
      <i/>
      <u/>
      <sz val="12"/>
      <name val="Arial"/>
      <family val="2"/>
      <charset val="238"/>
    </font>
    <font>
      <sz val="10"/>
      <color indexed="23"/>
      <name val="Arial"/>
      <family val="2"/>
      <charset val="238"/>
    </font>
    <font>
      <sz val="14"/>
      <name val="Arial CE"/>
    </font>
    <font>
      <b/>
      <sz val="14"/>
      <name val="Arial CE"/>
    </font>
    <font>
      <b/>
      <sz val="10"/>
      <name val="Arial CE"/>
    </font>
    <font>
      <sz val="10"/>
      <name val="Arial"/>
      <family val="2"/>
      <charset val="238"/>
    </font>
    <font>
      <b/>
      <sz val="10"/>
      <name val="Arial CE"/>
      <charset val="238"/>
    </font>
  </fonts>
  <fills count="5">
    <fill>
      <patternFill patternType="none"/>
    </fill>
    <fill>
      <patternFill patternType="gray125"/>
    </fill>
    <fill>
      <patternFill patternType="solid">
        <fgColor indexed="41"/>
        <bgColor indexed="64"/>
      </patternFill>
    </fill>
    <fill>
      <patternFill patternType="solid">
        <fgColor indexed="60"/>
      </patternFill>
    </fill>
    <fill>
      <patternFill patternType="solid">
        <fgColor indexed="22"/>
        <bgColor indexed="64"/>
      </patternFill>
    </fill>
  </fills>
  <borders count="7">
    <border>
      <left/>
      <right/>
      <top/>
      <bottom/>
      <diagonal/>
    </border>
    <border>
      <left/>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hair">
        <color theme="0" tint="-0.34998626667073579"/>
      </bottom>
      <diagonal/>
    </border>
    <border>
      <left/>
      <right/>
      <top/>
      <bottom style="medium">
        <color indexed="64"/>
      </bottom>
      <diagonal/>
    </border>
    <border>
      <left style="thin">
        <color indexed="61"/>
      </left>
      <right style="thin">
        <color indexed="61"/>
      </right>
      <top style="thin">
        <color indexed="61"/>
      </top>
      <bottom style="thin">
        <color indexed="61"/>
      </bottom>
      <diagonal/>
    </border>
    <border>
      <left/>
      <right/>
      <top/>
      <bottom style="thin">
        <color indexed="64"/>
      </bottom>
      <diagonal/>
    </border>
  </borders>
  <cellStyleXfs count="5">
    <xf numFmtId="0" fontId="0" fillId="0" borderId="0"/>
    <xf numFmtId="9" fontId="15" fillId="0" borderId="0" applyFont="0" applyFill="0" applyBorder="0" applyAlignment="0" applyProtection="0"/>
    <xf numFmtId="0" fontId="1" fillId="0" borderId="0"/>
    <xf numFmtId="0" fontId="1" fillId="0" borderId="0"/>
    <xf numFmtId="0" fontId="1" fillId="0" borderId="0"/>
  </cellStyleXfs>
  <cellXfs count="172">
    <xf numFmtId="0" fontId="0" fillId="0" borderId="0" xfId="0"/>
    <xf numFmtId="49" fontId="0" fillId="0" borderId="1" xfId="0" applyNumberFormat="1" applyBorder="1" applyAlignment="1" applyProtection="1">
      <alignment horizontal="left"/>
    </xf>
    <xf numFmtId="0" fontId="0" fillId="0" borderId="1" xfId="0" applyNumberFormat="1" applyBorder="1" applyAlignment="1" applyProtection="1">
      <alignment horizontal="left" wrapText="1"/>
    </xf>
    <xf numFmtId="0" fontId="0" fillId="0" borderId="1" xfId="0" applyBorder="1" applyAlignment="1" applyProtection="1">
      <alignment horizontal="left"/>
    </xf>
    <xf numFmtId="4" fontId="0" fillId="0" borderId="1" xfId="0" applyNumberFormat="1" applyBorder="1" applyProtection="1"/>
    <xf numFmtId="4" fontId="2" fillId="0" borderId="1" xfId="0" applyNumberFormat="1" applyFont="1" applyBorder="1" applyProtection="1"/>
    <xf numFmtId="164" fontId="2" fillId="0" borderId="1" xfId="0" applyNumberFormat="1" applyFont="1" applyBorder="1" applyProtection="1">
      <protection locked="0"/>
    </xf>
    <xf numFmtId="164" fontId="0" fillId="0" borderId="1" xfId="0" applyNumberFormat="1" applyBorder="1" applyProtection="1"/>
    <xf numFmtId="165" fontId="0" fillId="0" borderId="1" xfId="0" applyNumberFormat="1" applyBorder="1" applyProtection="1"/>
    <xf numFmtId="0" fontId="0" fillId="0" borderId="1" xfId="0" applyNumberFormat="1" applyBorder="1" applyAlignment="1" applyProtection="1">
      <alignment horizontal="left" wrapText="1"/>
      <protection locked="0"/>
    </xf>
    <xf numFmtId="0" fontId="0" fillId="0" borderId="0" xfId="0" applyNumberFormat="1" applyAlignment="1" applyProtection="1">
      <alignment wrapText="1"/>
    </xf>
    <xf numFmtId="0" fontId="0" fillId="0" borderId="0" xfId="0" applyNumberFormat="1" applyProtection="1"/>
    <xf numFmtId="0" fontId="0" fillId="0" borderId="0" xfId="0" applyProtection="1"/>
    <xf numFmtId="49" fontId="0" fillId="0" borderId="0" xfId="0" applyNumberFormat="1" applyBorder="1" applyAlignment="1" applyProtection="1">
      <alignment horizontal="left"/>
    </xf>
    <xf numFmtId="49" fontId="3" fillId="0" borderId="0" xfId="0" applyNumberFormat="1" applyFont="1" applyFill="1" applyBorder="1" applyAlignment="1" applyProtection="1">
      <alignment horizontal="left"/>
    </xf>
    <xf numFmtId="0" fontId="0" fillId="0" borderId="0" xfId="0" applyNumberFormat="1" applyBorder="1" applyAlignment="1" applyProtection="1">
      <alignment horizontal="left" wrapText="1"/>
    </xf>
    <xf numFmtId="0" fontId="0" fillId="0" borderId="0" xfId="0" applyBorder="1" applyAlignment="1" applyProtection="1">
      <alignment horizontal="left"/>
    </xf>
    <xf numFmtId="4" fontId="3" fillId="0" borderId="0" xfId="0" applyNumberFormat="1" applyFont="1" applyFill="1" applyBorder="1" applyAlignment="1" applyProtection="1">
      <alignment horizontal="left"/>
    </xf>
    <xf numFmtId="4" fontId="0" fillId="0" borderId="0" xfId="0" applyNumberFormat="1" applyBorder="1" applyAlignment="1" applyProtection="1">
      <alignment horizontal="left"/>
    </xf>
    <xf numFmtId="4" fontId="2" fillId="0" borderId="0" xfId="0" applyNumberFormat="1" applyFont="1" applyBorder="1" applyProtection="1"/>
    <xf numFmtId="164" fontId="2" fillId="0" borderId="0" xfId="0" applyNumberFormat="1" applyFont="1" applyBorder="1" applyProtection="1"/>
    <xf numFmtId="164" fontId="0" fillId="0" borderId="0" xfId="0" applyNumberFormat="1" applyBorder="1" applyProtection="1"/>
    <xf numFmtId="164" fontId="0" fillId="0" borderId="0" xfId="0" applyNumberFormat="1" applyFill="1" applyBorder="1" applyProtection="1"/>
    <xf numFmtId="165" fontId="0" fillId="0" borderId="0" xfId="0" applyNumberFormat="1" applyFill="1" applyBorder="1" applyProtection="1"/>
    <xf numFmtId="49" fontId="0" fillId="0" borderId="0" xfId="0" applyNumberFormat="1" applyFill="1" applyBorder="1" applyAlignment="1" applyProtection="1">
      <alignment horizontal="left"/>
    </xf>
    <xf numFmtId="166" fontId="0" fillId="0" borderId="0" xfId="0" applyNumberFormat="1" applyFill="1" applyBorder="1" applyAlignment="1" applyProtection="1">
      <alignment horizontal="left"/>
    </xf>
    <xf numFmtId="166" fontId="0" fillId="0" borderId="0" xfId="0" applyNumberFormat="1" applyBorder="1" applyAlignment="1" applyProtection="1">
      <alignment horizontal="left"/>
    </xf>
    <xf numFmtId="0" fontId="0" fillId="0" borderId="0" xfId="0" applyNumberFormat="1" applyFill="1" applyBorder="1" applyAlignment="1" applyProtection="1">
      <alignment horizontal="left" wrapText="1"/>
    </xf>
    <xf numFmtId="49" fontId="4" fillId="0" borderId="2" xfId="0" applyNumberFormat="1" applyFont="1" applyBorder="1" applyAlignment="1" applyProtection="1">
      <alignment horizontal="left"/>
    </xf>
    <xf numFmtId="0" fontId="4" fillId="0" borderId="2" xfId="0" applyNumberFormat="1" applyFont="1" applyBorder="1" applyAlignment="1" applyProtection="1">
      <alignment horizontal="left" wrapText="1"/>
    </xf>
    <xf numFmtId="0" fontId="4" fillId="0" borderId="2" xfId="0" applyFont="1" applyBorder="1" applyAlignment="1" applyProtection="1">
      <alignment horizontal="left"/>
    </xf>
    <xf numFmtId="164" fontId="5" fillId="0" borderId="2" xfId="0" applyNumberFormat="1" applyFont="1" applyBorder="1" applyProtection="1"/>
    <xf numFmtId="164" fontId="4" fillId="0" borderId="2" xfId="0" applyNumberFormat="1" applyFont="1" applyBorder="1" applyProtection="1"/>
    <xf numFmtId="164" fontId="4" fillId="0" borderId="2" xfId="0" applyNumberFormat="1" applyFont="1" applyBorder="1" applyAlignment="1" applyProtection="1">
      <alignment wrapText="1"/>
    </xf>
    <xf numFmtId="164" fontId="4" fillId="0" borderId="2" xfId="0" applyNumberFormat="1" applyFont="1" applyBorder="1" applyAlignment="1" applyProtection="1">
      <alignment horizontal="left" wrapText="1"/>
    </xf>
    <xf numFmtId="165" fontId="4" fillId="0" borderId="2" xfId="0" applyNumberFormat="1" applyFont="1" applyBorder="1" applyAlignment="1" applyProtection="1">
      <alignment wrapText="1"/>
    </xf>
    <xf numFmtId="4" fontId="5" fillId="0" borderId="2" xfId="0" applyNumberFormat="1" applyFont="1" applyBorder="1" applyProtection="1"/>
    <xf numFmtId="0" fontId="4" fillId="0" borderId="0" xfId="0" applyNumberFormat="1" applyFont="1" applyAlignment="1" applyProtection="1">
      <alignment wrapText="1"/>
    </xf>
    <xf numFmtId="0" fontId="4" fillId="0" borderId="0" xfId="0" applyNumberFormat="1" applyFont="1" applyAlignment="1" applyProtection="1"/>
    <xf numFmtId="49" fontId="0" fillId="0" borderId="3" xfId="0" applyNumberFormat="1" applyBorder="1" applyAlignment="1" applyProtection="1">
      <alignment horizontal="left"/>
    </xf>
    <xf numFmtId="0" fontId="0" fillId="0" borderId="3" xfId="0" applyNumberFormat="1" applyBorder="1" applyAlignment="1" applyProtection="1">
      <alignment horizontal="left" wrapText="1"/>
    </xf>
    <xf numFmtId="0" fontId="0" fillId="0" borderId="3" xfId="0" applyBorder="1" applyAlignment="1" applyProtection="1">
      <alignment horizontal="left"/>
    </xf>
    <xf numFmtId="4" fontId="0" fillId="0" borderId="3" xfId="0" applyNumberFormat="1" applyBorder="1" applyProtection="1"/>
    <xf numFmtId="4" fontId="2" fillId="0" borderId="3" xfId="0" applyNumberFormat="1" applyFont="1" applyBorder="1" applyProtection="1"/>
    <xf numFmtId="164" fontId="0" fillId="0" borderId="3" xfId="0" applyNumberFormat="1" applyBorder="1" applyProtection="1"/>
    <xf numFmtId="165" fontId="0" fillId="0" borderId="3" xfId="0" applyNumberFormat="1" applyBorder="1" applyProtection="1"/>
    <xf numFmtId="0" fontId="0" fillId="0" borderId="3" xfId="0" applyNumberFormat="1" applyBorder="1" applyAlignment="1" applyProtection="1">
      <alignment horizontal="left" wrapText="1"/>
      <protection locked="0"/>
    </xf>
    <xf numFmtId="0" fontId="0" fillId="2" borderId="0" xfId="0" applyFill="1"/>
    <xf numFmtId="0" fontId="0" fillId="0" borderId="0" xfId="0" applyFill="1"/>
    <xf numFmtId="0" fontId="0" fillId="0" borderId="0" xfId="0" applyAlignment="1">
      <alignment wrapText="1"/>
    </xf>
    <xf numFmtId="0" fontId="6" fillId="0" borderId="0" xfId="0" applyFont="1" applyAlignment="1">
      <alignment wrapText="1"/>
    </xf>
    <xf numFmtId="0" fontId="0" fillId="2" borderId="0" xfId="0" applyFill="1" applyAlignment="1">
      <alignment wrapText="1"/>
    </xf>
    <xf numFmtId="0" fontId="6" fillId="0" borderId="0" xfId="0" applyFont="1" applyFill="1" applyAlignment="1">
      <alignment wrapText="1"/>
    </xf>
    <xf numFmtId="49" fontId="0" fillId="0" borderId="0" xfId="0" applyNumberFormat="1"/>
    <xf numFmtId="0" fontId="7" fillId="0" borderId="0" xfId="0" applyNumberFormat="1" applyFont="1"/>
    <xf numFmtId="167" fontId="0" fillId="0" borderId="0" xfId="0" applyNumberFormat="1" applyAlignment="1">
      <alignment horizontal="right"/>
    </xf>
    <xf numFmtId="49" fontId="7" fillId="0" borderId="4" xfId="0" applyNumberFormat="1" applyFont="1" applyBorder="1"/>
    <xf numFmtId="0" fontId="7" fillId="0" borderId="4" xfId="0" applyFont="1" applyBorder="1" applyAlignment="1">
      <alignment wrapText="1"/>
    </xf>
    <xf numFmtId="0" fontId="7" fillId="0" borderId="4" xfId="0" applyFont="1" applyBorder="1"/>
    <xf numFmtId="0" fontId="7" fillId="0" borderId="4" xfId="0" applyNumberFormat="1" applyFont="1" applyBorder="1" applyAlignment="1">
      <alignment wrapText="1"/>
    </xf>
    <xf numFmtId="167" fontId="7" fillId="0" borderId="4" xfId="0" applyNumberFormat="1" applyFont="1" applyBorder="1" applyAlignment="1">
      <alignment horizontal="left" wrapText="1"/>
    </xf>
    <xf numFmtId="0" fontId="8" fillId="0" borderId="5" xfId="0" applyNumberFormat="1" applyFont="1" applyFill="1" applyBorder="1" applyAlignment="1" applyProtection="1">
      <alignment horizontal="left" vertical="top" wrapText="1"/>
    </xf>
    <xf numFmtId="0" fontId="8" fillId="3" borderId="5" xfId="0" applyNumberFormat="1" applyFont="1" applyFill="1" applyBorder="1" applyAlignment="1" applyProtection="1">
      <alignment horizontal="left" vertical="top" wrapText="1"/>
    </xf>
    <xf numFmtId="49"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0" fontId="0" fillId="0" borderId="0" xfId="0" applyFill="1" applyAlignment="1" applyProtection="1">
      <alignment horizontal="left"/>
    </xf>
    <xf numFmtId="4" fontId="0" fillId="0" borderId="0" xfId="0" applyNumberFormat="1" applyFill="1" applyProtection="1"/>
    <xf numFmtId="4" fontId="2" fillId="0" borderId="0" xfId="0" applyNumberFormat="1" applyFont="1" applyFill="1" applyProtection="1"/>
    <xf numFmtId="165" fontId="2" fillId="0" borderId="0" xfId="0" applyNumberFormat="1" applyFont="1" applyFill="1" applyProtection="1">
      <protection locked="0"/>
    </xf>
    <xf numFmtId="168" fontId="0" fillId="0" borderId="0" xfId="0" applyNumberFormat="1" applyFill="1" applyProtection="1"/>
    <xf numFmtId="164" fontId="0" fillId="0" borderId="0" xfId="0" applyNumberFormat="1" applyFill="1" applyProtection="1"/>
    <xf numFmtId="165" fontId="0" fillId="0" borderId="0" xfId="0" applyNumberFormat="1" applyFill="1" applyProtection="1"/>
    <xf numFmtId="0" fontId="0" fillId="0" borderId="0" xfId="0" applyNumberFormat="1" applyFill="1" applyAlignment="1" applyProtection="1">
      <alignment horizontal="left" wrapText="1"/>
      <protection locked="0"/>
    </xf>
    <xf numFmtId="0" fontId="0" fillId="0" borderId="0" xfId="0" applyNumberFormat="1" applyFill="1" applyAlignment="1" applyProtection="1">
      <alignment wrapText="1"/>
    </xf>
    <xf numFmtId="0" fontId="0" fillId="0" borderId="0" xfId="0" applyNumberFormat="1" applyFill="1" applyProtection="1"/>
    <xf numFmtId="0" fontId="0" fillId="0" borderId="0" xfId="0" applyFill="1" applyProtection="1"/>
    <xf numFmtId="49" fontId="3" fillId="0" borderId="0" xfId="0" applyNumberFormat="1" applyFont="1" applyFill="1" applyAlignment="1" applyProtection="1">
      <alignment horizontal="left"/>
    </xf>
    <xf numFmtId="4" fontId="3" fillId="0" borderId="0" xfId="0" applyNumberFormat="1" applyFont="1" applyFill="1" applyAlignment="1" applyProtection="1">
      <alignment horizontal="left"/>
    </xf>
    <xf numFmtId="4" fontId="0" fillId="0" borderId="0" xfId="0" applyNumberFormat="1" applyFill="1" applyAlignment="1" applyProtection="1">
      <alignment horizontal="left"/>
    </xf>
    <xf numFmtId="165" fontId="2" fillId="0" borderId="0" xfId="0" applyNumberFormat="1" applyFont="1" applyFill="1" applyProtection="1"/>
    <xf numFmtId="166" fontId="0" fillId="0" borderId="0" xfId="0" applyNumberFormat="1" applyFill="1" applyAlignment="1" applyProtection="1">
      <alignment horizontal="left"/>
    </xf>
    <xf numFmtId="0" fontId="0" fillId="0" borderId="6" xfId="0" applyFill="1" applyBorder="1" applyProtection="1"/>
    <xf numFmtId="49" fontId="4" fillId="0" borderId="6" xfId="0" applyNumberFormat="1" applyFont="1" applyFill="1" applyBorder="1" applyAlignment="1" applyProtection="1">
      <alignment horizontal="left"/>
    </xf>
    <xf numFmtId="0" fontId="4" fillId="0" borderId="6" xfId="0" applyNumberFormat="1" applyFont="1" applyFill="1" applyBorder="1" applyAlignment="1" applyProtection="1">
      <alignment horizontal="left" wrapText="1"/>
    </xf>
    <xf numFmtId="0" fontId="4" fillId="0" borderId="6" xfId="0" applyFont="1" applyFill="1" applyBorder="1" applyAlignment="1" applyProtection="1">
      <alignment horizontal="left"/>
    </xf>
    <xf numFmtId="4" fontId="5" fillId="0" borderId="6" xfId="0" applyNumberFormat="1" applyFont="1" applyFill="1" applyBorder="1" applyProtection="1"/>
    <xf numFmtId="168" fontId="4" fillId="0" borderId="6" xfId="0" applyNumberFormat="1" applyFont="1" applyFill="1" applyBorder="1" applyProtection="1"/>
    <xf numFmtId="168" fontId="4" fillId="0" borderId="6" xfId="0" applyNumberFormat="1" applyFont="1" applyFill="1" applyBorder="1" applyAlignment="1" applyProtection="1">
      <alignment wrapText="1"/>
    </xf>
    <xf numFmtId="164" fontId="4" fillId="0" borderId="6" xfId="0" applyNumberFormat="1" applyFont="1" applyFill="1" applyBorder="1" applyAlignment="1" applyProtection="1">
      <alignment horizontal="right" wrapText="1"/>
    </xf>
    <xf numFmtId="165" fontId="4" fillId="0" borderId="6" xfId="0" applyNumberFormat="1" applyFont="1" applyFill="1" applyBorder="1" applyAlignment="1" applyProtection="1">
      <alignment wrapText="1"/>
    </xf>
    <xf numFmtId="0" fontId="4" fillId="0" borderId="6" xfId="0" applyNumberFormat="1" applyFont="1" applyFill="1" applyBorder="1" applyAlignment="1" applyProtection="1">
      <alignment wrapText="1"/>
    </xf>
    <xf numFmtId="0" fontId="4" fillId="0" borderId="6" xfId="0" applyNumberFormat="1" applyFont="1" applyFill="1" applyBorder="1" applyAlignment="1" applyProtection="1"/>
    <xf numFmtId="0" fontId="9" fillId="0" borderId="0" xfId="0" applyFont="1" applyFill="1" applyProtection="1"/>
    <xf numFmtId="49" fontId="9" fillId="0" borderId="0" xfId="0" applyNumberFormat="1" applyFont="1" applyFill="1" applyAlignment="1" applyProtection="1">
      <alignment horizontal="left"/>
    </xf>
    <xf numFmtId="0" fontId="9" fillId="0" borderId="0" xfId="0" applyFont="1" applyFill="1" applyAlignment="1" applyProtection="1">
      <alignment horizontal="left"/>
    </xf>
    <xf numFmtId="4" fontId="9" fillId="0" borderId="0" xfId="0" applyNumberFormat="1" applyFont="1" applyFill="1" applyProtection="1"/>
    <xf numFmtId="168" fontId="9" fillId="0" borderId="0" xfId="0" applyNumberFormat="1" applyFont="1" applyFill="1" applyProtection="1"/>
    <xf numFmtId="164" fontId="9" fillId="0" borderId="0" xfId="0" applyNumberFormat="1" applyFont="1" applyFill="1" applyProtection="1"/>
    <xf numFmtId="165" fontId="9" fillId="0" borderId="0" xfId="0" applyNumberFormat="1" applyFont="1" applyFill="1" applyProtection="1"/>
    <xf numFmtId="0" fontId="9" fillId="0" borderId="0" xfId="0" applyNumberFormat="1" applyFont="1" applyFill="1" applyAlignment="1" applyProtection="1">
      <alignment horizontal="left" wrapText="1"/>
      <protection locked="0"/>
    </xf>
    <xf numFmtId="0" fontId="9" fillId="0" borderId="0" xfId="0" applyNumberFormat="1" applyFont="1" applyFill="1" applyAlignment="1" applyProtection="1">
      <alignment wrapText="1"/>
    </xf>
    <xf numFmtId="0" fontId="9" fillId="0" borderId="0" xfId="0" applyNumberFormat="1" applyFont="1" applyFill="1" applyProtection="1"/>
    <xf numFmtId="0" fontId="10" fillId="0" borderId="0" xfId="0" applyFont="1" applyFill="1" applyProtection="1"/>
    <xf numFmtId="49" fontId="10" fillId="0" borderId="0" xfId="0" applyNumberFormat="1" applyFont="1" applyFill="1" applyAlignment="1" applyProtection="1">
      <alignment horizontal="left"/>
    </xf>
    <xf numFmtId="0" fontId="10" fillId="0" borderId="0" xfId="0" applyNumberFormat="1" applyFont="1" applyFill="1" applyAlignment="1" applyProtection="1">
      <alignment horizontal="left" wrapText="1"/>
    </xf>
    <xf numFmtId="0" fontId="10" fillId="0" borderId="0" xfId="0" applyFont="1" applyFill="1" applyAlignment="1" applyProtection="1">
      <alignment horizontal="left"/>
    </xf>
    <xf numFmtId="4" fontId="10" fillId="0" borderId="0" xfId="0" applyNumberFormat="1" applyFont="1" applyFill="1" applyProtection="1"/>
    <xf numFmtId="165" fontId="10" fillId="0" borderId="0" xfId="0" applyNumberFormat="1" applyFont="1" applyFill="1" applyProtection="1">
      <protection locked="0"/>
    </xf>
    <xf numFmtId="168" fontId="10" fillId="0" borderId="0" xfId="0" applyNumberFormat="1" applyFont="1" applyFill="1" applyProtection="1"/>
    <xf numFmtId="164" fontId="10" fillId="0" borderId="0" xfId="0" applyNumberFormat="1" applyFont="1" applyFill="1" applyProtection="1"/>
    <xf numFmtId="165" fontId="10" fillId="0" borderId="0" xfId="0" applyNumberFormat="1" applyFont="1" applyFill="1" applyProtection="1"/>
    <xf numFmtId="0" fontId="10" fillId="0" borderId="0" xfId="0" applyNumberFormat="1" applyFont="1" applyFill="1" applyAlignment="1" applyProtection="1">
      <alignment horizontal="left" wrapText="1"/>
      <protection locked="0"/>
    </xf>
    <xf numFmtId="0" fontId="10" fillId="0" borderId="0" xfId="0" applyNumberFormat="1" applyFont="1" applyFill="1" applyAlignment="1" applyProtection="1">
      <alignment wrapText="1"/>
    </xf>
    <xf numFmtId="0" fontId="10" fillId="0" borderId="0" xfId="0" applyNumberFormat="1" applyFont="1" applyFill="1" applyProtection="1"/>
    <xf numFmtId="0" fontId="0" fillId="0" borderId="0" xfId="0" applyFont="1" applyFill="1" applyProtection="1"/>
    <xf numFmtId="49" fontId="0" fillId="0" borderId="0" xfId="0" applyNumberFormat="1" applyFont="1" applyFill="1" applyAlignment="1" applyProtection="1">
      <alignment horizontal="left"/>
    </xf>
    <xf numFmtId="0" fontId="0" fillId="0" borderId="0" xfId="0" applyNumberFormat="1" applyFont="1" applyFill="1" applyAlignment="1" applyProtection="1">
      <alignment horizontal="left" wrapText="1"/>
    </xf>
    <xf numFmtId="0" fontId="0" fillId="0" borderId="0" xfId="0" applyFont="1" applyFill="1" applyAlignment="1" applyProtection="1">
      <alignment horizontal="left"/>
    </xf>
    <xf numFmtId="4" fontId="0" fillId="0" borderId="0" xfId="0" applyNumberFormat="1" applyFont="1" applyFill="1" applyProtection="1"/>
    <xf numFmtId="165" fontId="0" fillId="0" borderId="0" xfId="0" applyNumberFormat="1" applyFont="1" applyFill="1" applyProtection="1">
      <protection locked="0"/>
    </xf>
    <xf numFmtId="168" fontId="0" fillId="0" borderId="0" xfId="0" applyNumberFormat="1" applyFont="1" applyFill="1" applyProtection="1"/>
    <xf numFmtId="164" fontId="0" fillId="0" borderId="0" xfId="0" applyNumberFormat="1" applyFont="1" applyFill="1" applyProtection="1"/>
    <xf numFmtId="165" fontId="0" fillId="0" borderId="0" xfId="0" applyNumberFormat="1" applyFont="1" applyFill="1" applyProtection="1"/>
    <xf numFmtId="0" fontId="0" fillId="0" borderId="0" xfId="0" applyNumberFormat="1" applyFont="1" applyFill="1" applyAlignment="1" applyProtection="1">
      <alignment horizontal="left" wrapText="1"/>
      <protection locked="0"/>
    </xf>
    <xf numFmtId="0" fontId="0" fillId="0" borderId="0" xfId="0" applyNumberFormat="1" applyFont="1" applyFill="1" applyAlignment="1" applyProtection="1">
      <alignment wrapText="1"/>
    </xf>
    <xf numFmtId="0" fontId="0" fillId="0" borderId="0" xfId="0" applyNumberFormat="1" applyFont="1" applyFill="1" applyProtection="1"/>
    <xf numFmtId="0" fontId="11" fillId="0" borderId="0" xfId="0" applyFont="1" applyFill="1" applyProtection="1"/>
    <xf numFmtId="49" fontId="11" fillId="0" borderId="0" xfId="0" applyNumberFormat="1" applyFont="1" applyFill="1" applyAlignment="1" applyProtection="1">
      <alignment horizontal="left"/>
    </xf>
    <xf numFmtId="0" fontId="11" fillId="0" borderId="0" xfId="0" applyNumberFormat="1" applyFont="1" applyFill="1" applyAlignment="1" applyProtection="1">
      <alignment horizontal="left" wrapText="1"/>
    </xf>
    <xf numFmtId="0" fontId="11" fillId="0" borderId="0" xfId="0" applyFont="1" applyFill="1" applyAlignment="1" applyProtection="1">
      <alignment horizontal="left"/>
    </xf>
    <xf numFmtId="4" fontId="11" fillId="0" borderId="0" xfId="0" applyNumberFormat="1" applyFont="1" applyFill="1" applyProtection="1"/>
    <xf numFmtId="165" fontId="11" fillId="0" borderId="0" xfId="0" applyNumberFormat="1" applyFont="1" applyFill="1" applyProtection="1">
      <protection locked="0"/>
    </xf>
    <xf numFmtId="168" fontId="11" fillId="0" borderId="0" xfId="0" applyNumberFormat="1" applyFont="1" applyFill="1" applyProtection="1"/>
    <xf numFmtId="164" fontId="11" fillId="0" borderId="0" xfId="0" applyNumberFormat="1" applyFont="1" applyFill="1" applyProtection="1"/>
    <xf numFmtId="165" fontId="11" fillId="0" borderId="0" xfId="0" applyNumberFormat="1" applyFont="1" applyFill="1" applyProtection="1"/>
    <xf numFmtId="0" fontId="11" fillId="0" borderId="0" xfId="0" applyNumberFormat="1" applyFont="1" applyFill="1" applyAlignment="1" applyProtection="1">
      <alignment horizontal="left" wrapText="1"/>
      <protection locked="0"/>
    </xf>
    <xf numFmtId="0" fontId="11" fillId="0" borderId="0" xfId="0" applyNumberFormat="1" applyFont="1" applyFill="1" applyAlignment="1" applyProtection="1">
      <alignment wrapText="1"/>
    </xf>
    <xf numFmtId="0" fontId="11" fillId="0" borderId="0" xfId="0" applyNumberFormat="1" applyFont="1" applyFill="1" applyProtection="1"/>
    <xf numFmtId="165" fontId="10" fillId="4" borderId="0" xfId="0" applyNumberFormat="1" applyFont="1" applyFill="1" applyProtection="1"/>
    <xf numFmtId="0" fontId="10" fillId="4" borderId="0" xfId="0" applyNumberFormat="1" applyFont="1" applyFill="1" applyAlignment="1" applyProtection="1">
      <alignment horizontal="left" wrapText="1"/>
      <protection locked="0"/>
    </xf>
    <xf numFmtId="0" fontId="10" fillId="4" borderId="0" xfId="0" applyNumberFormat="1" applyFont="1" applyFill="1" applyAlignment="1" applyProtection="1">
      <alignment wrapText="1"/>
    </xf>
    <xf numFmtId="0" fontId="10" fillId="4" borderId="0" xfId="0" applyNumberFormat="1" applyFont="1" applyFill="1" applyProtection="1"/>
    <xf numFmtId="0" fontId="10" fillId="4" borderId="0" xfId="0" applyFont="1" applyFill="1" applyProtection="1"/>
    <xf numFmtId="49" fontId="15" fillId="0" borderId="0" xfId="0" applyNumberFormat="1" applyFont="1" applyFill="1" applyAlignment="1" applyProtection="1">
      <alignment horizontal="left"/>
    </xf>
    <xf numFmtId="0" fontId="15" fillId="0" borderId="0" xfId="0" applyNumberFormat="1" applyFont="1" applyFill="1" applyAlignment="1" applyProtection="1">
      <alignment horizontal="left" wrapText="1"/>
    </xf>
    <xf numFmtId="0" fontId="15" fillId="0" borderId="0" xfId="0" applyFont="1" applyFill="1" applyAlignment="1" applyProtection="1">
      <alignment horizontal="left"/>
    </xf>
    <xf numFmtId="4" fontId="15" fillId="0" borderId="0" xfId="0" applyNumberFormat="1" applyFont="1" applyFill="1" applyProtection="1"/>
    <xf numFmtId="168" fontId="15" fillId="0" borderId="0" xfId="0" applyNumberFormat="1" applyFont="1" applyFill="1" applyProtection="1"/>
    <xf numFmtId="164" fontId="15" fillId="0" borderId="0" xfId="0" applyNumberFormat="1" applyFont="1" applyFill="1" applyProtection="1"/>
    <xf numFmtId="165" fontId="15" fillId="0" borderId="0" xfId="0" applyNumberFormat="1" applyFont="1" applyFill="1" applyProtection="1"/>
    <xf numFmtId="0" fontId="15" fillId="0" borderId="0" xfId="0" applyNumberFormat="1" applyFont="1" applyFill="1" applyAlignment="1" applyProtection="1">
      <alignment horizontal="left" wrapText="1"/>
      <protection locked="0"/>
    </xf>
    <xf numFmtId="0" fontId="15" fillId="0" borderId="0" xfId="0" applyNumberFormat="1" applyFont="1" applyFill="1" applyAlignment="1" applyProtection="1">
      <alignment wrapText="1"/>
    </xf>
    <xf numFmtId="0" fontId="15" fillId="0" borderId="0" xfId="0" applyNumberFormat="1" applyFont="1" applyFill="1" applyProtection="1"/>
    <xf numFmtId="0" fontId="15" fillId="0" borderId="0" xfId="0" applyFont="1" applyFill="1" applyProtection="1"/>
    <xf numFmtId="0" fontId="15" fillId="0" borderId="1" xfId="0" applyFont="1" applyBorder="1" applyAlignment="1" applyProtection="1">
      <alignment horizontal="left"/>
    </xf>
    <xf numFmtId="0" fontId="1" fillId="0" borderId="0" xfId="2" applyFont="1" applyFill="1" applyBorder="1" applyProtection="1"/>
    <xf numFmtId="0" fontId="1" fillId="0" borderId="0" xfId="3" applyFont="1" applyFill="1" applyBorder="1" applyProtection="1"/>
    <xf numFmtId="0" fontId="12" fillId="0" borderId="0" xfId="2" applyFont="1" applyFill="1" applyBorder="1" applyProtection="1"/>
    <xf numFmtId="0" fontId="13" fillId="0" borderId="0" xfId="2" applyFont="1" applyFill="1" applyBorder="1" applyProtection="1"/>
    <xf numFmtId="0" fontId="12" fillId="0" borderId="0" xfId="3" applyFont="1" applyFill="1" applyBorder="1" applyProtection="1"/>
    <xf numFmtId="0" fontId="14" fillId="0" borderId="0" xfId="2" applyFont="1" applyFill="1" applyBorder="1" applyAlignment="1" applyProtection="1">
      <alignment horizontal="left" vertical="center"/>
    </xf>
    <xf numFmtId="0" fontId="14" fillId="0" borderId="0" xfId="4" applyFont="1" applyFill="1" applyBorder="1" applyProtection="1"/>
    <xf numFmtId="0" fontId="1" fillId="0" borderId="0" xfId="2" applyFont="1" applyFill="1" applyBorder="1" applyAlignment="1" applyProtection="1">
      <alignment horizontal="left" vertical="top"/>
    </xf>
    <xf numFmtId="49" fontId="9" fillId="0" borderId="0" xfId="0" applyNumberFormat="1" applyFont="1" applyFill="1" applyBorder="1" applyAlignment="1" applyProtection="1">
      <alignment horizontal="left"/>
    </xf>
    <xf numFmtId="0" fontId="9" fillId="0" borderId="0"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wrapText="1"/>
    </xf>
    <xf numFmtId="164" fontId="2" fillId="0" borderId="3" xfId="0" applyNumberFormat="1" applyFont="1" applyBorder="1" applyProtection="1"/>
    <xf numFmtId="164" fontId="2" fillId="0" borderId="1" xfId="0" applyNumberFormat="1" applyFont="1" applyBorder="1" applyProtection="1"/>
    <xf numFmtId="0" fontId="0" fillId="0" borderId="1" xfId="0" applyNumberFormat="1" applyFill="1" applyBorder="1" applyAlignment="1" applyProtection="1">
      <alignment horizontal="left" wrapText="1"/>
      <protection locked="0"/>
    </xf>
    <xf numFmtId="0" fontId="14" fillId="0" borderId="0" xfId="2" applyFont="1" applyFill="1" applyBorder="1" applyAlignment="1" applyProtection="1">
      <alignment horizontal="left" vertical="top"/>
    </xf>
    <xf numFmtId="0" fontId="14" fillId="0" borderId="0" xfId="4" applyFont="1" applyFill="1" applyBorder="1" applyAlignment="1" applyProtection="1">
      <alignment horizontal="left" vertical="center" wrapText="1"/>
    </xf>
    <xf numFmtId="0" fontId="16" fillId="0" borderId="0" xfId="2" applyFont="1" applyFill="1" applyBorder="1" applyAlignment="1" applyProtection="1">
      <alignment horizontal="left" vertical="top" wrapText="1"/>
    </xf>
  </cellXfs>
  <cellStyles count="5">
    <cellStyle name="Navadno" xfId="0" builtinId="0" customBuiltin="1"/>
    <cellStyle name="Navadno 2" xfId="3"/>
    <cellStyle name="Navadno 2 3" xfId="2"/>
    <cellStyle name="Navadno 2 5" xfId="4"/>
    <cellStyle name="Odstotek" xfId="1" builtinId="5" customBuiltin="1"/>
  </cellStyles>
  <dxfs count="56">
    <dxf>
      <font>
        <b/>
        <i val="0"/>
      </font>
    </dxf>
    <dxf>
      <fill>
        <patternFill>
          <bgColor indexed="44"/>
        </patternFill>
      </fill>
    </dxf>
    <dxf>
      <font>
        <b/>
        <i val="0"/>
      </font>
    </dxf>
    <dxf>
      <fill>
        <patternFill>
          <bgColor indexed="44"/>
        </patternFill>
      </fill>
    </dxf>
    <dxf>
      <font>
        <b/>
        <i val="0"/>
      </font>
    </dxf>
    <dxf>
      <fill>
        <patternFill>
          <bgColor indexed="44"/>
        </patternFill>
      </fill>
    </dxf>
    <dxf>
      <fill>
        <patternFill>
          <bgColor indexed="57"/>
        </patternFill>
      </fill>
    </dxf>
    <dxf>
      <fill>
        <patternFill>
          <bgColor indexed="44"/>
        </patternFill>
      </fill>
    </dxf>
    <dxf>
      <font>
        <b/>
        <i val="0"/>
      </font>
    </dxf>
    <dxf>
      <fill>
        <patternFill>
          <bgColor indexed="44"/>
        </patternFill>
      </fill>
    </dxf>
    <dxf>
      <font>
        <b/>
        <i val="0"/>
      </font>
    </dxf>
    <dxf>
      <fill>
        <patternFill>
          <bgColor indexed="44"/>
        </patternFill>
      </fill>
    </dxf>
    <dxf>
      <font>
        <color indexed="22"/>
      </font>
      <fill>
        <patternFill>
          <bgColor indexed="22"/>
        </patternFill>
      </fill>
    </dxf>
    <dxf>
      <fill>
        <patternFill>
          <bgColor indexed="44"/>
        </patternFill>
      </fill>
    </dxf>
    <dxf>
      <font>
        <color indexed="22"/>
      </font>
      <fill>
        <patternFill>
          <bgColor indexed="22"/>
        </patternFill>
      </fill>
    </dxf>
    <dxf>
      <fill>
        <patternFill>
          <bgColor indexed="44"/>
        </patternFill>
      </fill>
    </dxf>
    <dxf>
      <font>
        <b/>
        <i val="0"/>
      </font>
    </dxf>
    <dxf>
      <fill>
        <patternFill>
          <bgColor indexed="44"/>
        </patternFill>
      </fill>
    </dxf>
    <dxf>
      <font>
        <b/>
        <i val="0"/>
      </font>
    </dxf>
    <dxf>
      <fill>
        <patternFill>
          <bgColor indexed="44"/>
        </patternFill>
      </fill>
    </dxf>
    <dxf>
      <fill>
        <patternFill>
          <bgColor indexed="57"/>
        </patternFill>
      </fill>
    </dxf>
    <dxf>
      <fill>
        <patternFill>
          <bgColor indexed="44"/>
        </patternFill>
      </fill>
    </dxf>
    <dxf>
      <font>
        <b/>
        <i val="0"/>
      </font>
    </dxf>
    <dxf>
      <fill>
        <patternFill>
          <bgColor indexed="44"/>
        </patternFill>
      </fill>
    </dxf>
    <dxf>
      <font>
        <color indexed="22"/>
      </font>
      <fill>
        <patternFill>
          <bgColor indexed="22"/>
        </patternFill>
      </fill>
    </dxf>
    <dxf>
      <fill>
        <patternFill>
          <bgColor indexed="44"/>
        </patternFill>
      </fill>
    </dxf>
    <dxf>
      <fill>
        <patternFill>
          <bgColor indexed="57"/>
        </patternFill>
      </fill>
    </dxf>
    <dxf>
      <font>
        <b/>
        <i val="0"/>
      </font>
      <fill>
        <patternFill>
          <bgColor indexed="15"/>
        </patternFill>
      </fill>
    </dxf>
    <dxf>
      <font>
        <b/>
        <i val="0"/>
      </font>
      <fill>
        <patternFill>
          <bgColor indexed="15"/>
        </patternFill>
      </fill>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57"/>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
      <font>
        <color theme="0"/>
        <name val="Cambria"/>
      </font>
    </dxf>
    <dxf>
      <font>
        <color indexed="22"/>
      </font>
      <fill>
        <patternFill>
          <bgColor indexed="22"/>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247650</xdr:colOff>
      <xdr:row>12</xdr:row>
      <xdr:rowOff>76200</xdr:rowOff>
    </xdr:from>
    <xdr:to>
      <xdr:col>11</xdr:col>
      <xdr:colOff>495300</xdr:colOff>
      <xdr:row>27</xdr:row>
      <xdr:rowOff>142875</xdr:rowOff>
    </xdr:to>
    <xdr:sp macro="" textlink="">
      <xdr:nvSpPr>
        <xdr:cNvPr id="3073" name="AutoShape 1"/>
        <xdr:cNvSpPr>
          <a:spLocks noChangeArrowheads="1"/>
        </xdr:cNvSpPr>
      </xdr:nvSpPr>
      <xdr:spPr bwMode="auto">
        <a:xfrm>
          <a:off x="12039600" y="2038350"/>
          <a:ext cx="1295400" cy="2495550"/>
        </a:xfrm>
        <a:prstGeom prst="wedgeRectCallout">
          <a:avLst>
            <a:gd name="adj1" fmla="val 112500"/>
            <a:gd name="adj2" fmla="val -66032"/>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12</xdr:col>
      <xdr:colOff>0</xdr:colOff>
      <xdr:row>15</xdr:row>
      <xdr:rowOff>0</xdr:rowOff>
    </xdr:from>
    <xdr:to>
      <xdr:col>13</xdr:col>
      <xdr:colOff>514350</xdr:colOff>
      <xdr:row>26</xdr:row>
      <xdr:rowOff>104775</xdr:rowOff>
    </xdr:to>
    <xdr:sp macro="" textlink="">
      <xdr:nvSpPr>
        <xdr:cNvPr id="3077" name="AutoShape 5"/>
        <xdr:cNvSpPr>
          <a:spLocks noChangeArrowheads="1"/>
        </xdr:cNvSpPr>
      </xdr:nvSpPr>
      <xdr:spPr bwMode="auto">
        <a:xfrm>
          <a:off x="13935075" y="2447925"/>
          <a:ext cx="1295400" cy="1885950"/>
        </a:xfrm>
        <a:prstGeom prst="wedgeRectCallout">
          <a:avLst>
            <a:gd name="adj1" fmla="val 58824"/>
            <a:gd name="adj2" fmla="val -91921"/>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ZnesekNet*DDV</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4</xdr:col>
      <xdr:colOff>47625</xdr:colOff>
      <xdr:row>14</xdr:row>
      <xdr:rowOff>152400</xdr:rowOff>
    </xdr:from>
    <xdr:to>
      <xdr:col>8</xdr:col>
      <xdr:colOff>495300</xdr:colOff>
      <xdr:row>25</xdr:row>
      <xdr:rowOff>123825</xdr:rowOff>
    </xdr:to>
    <xdr:sp macro="" textlink="">
      <xdr:nvSpPr>
        <xdr:cNvPr id="3078" name="AutoShape 6"/>
        <xdr:cNvSpPr>
          <a:spLocks noChangeArrowheads="1"/>
        </xdr:cNvSpPr>
      </xdr:nvSpPr>
      <xdr:spPr bwMode="auto">
        <a:xfrm>
          <a:off x="4943475" y="2438400"/>
          <a:ext cx="5457825" cy="1752600"/>
        </a:xfrm>
        <a:prstGeom prst="wedgeRoundRectCallout">
          <a:avLst>
            <a:gd name="adj1" fmla="val 24171"/>
            <a:gd name="adj2" fmla="val -84782"/>
            <a:gd name="adj3" fmla="val 16667"/>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1" i="0" strike="noStrike">
              <a:solidFill>
                <a:srgbClr val="008000"/>
              </a:solidFill>
              <a:latin typeface="Arial"/>
              <a:cs typeface="Arial"/>
            </a:rPr>
            <a:t>Uvoz v PRINS vedno v polje: PonCenaBrezPopLas.</a:t>
          </a:r>
        </a:p>
        <a:p>
          <a:pPr algn="l" rtl="0">
            <a:defRPr sz="1000"/>
          </a:pPr>
          <a:r>
            <a:rPr lang="sl-SI" sz="1000" b="1" i="0" strike="noStrike">
              <a:solidFill>
                <a:srgbClr val="008000"/>
              </a:solidFill>
              <a:latin typeface="Arial"/>
              <a:cs typeface="Arial"/>
            </a:rPr>
            <a:t>1. Pri tistih postavkah, ki so prazne, se ista vrednost uvozi še v NepCena in označi ODD in določi pripadnost  PonTip.Debet.</a:t>
          </a:r>
        </a:p>
        <a:p>
          <a:pPr algn="l" rtl="0">
            <a:defRPr sz="1000"/>
          </a:pPr>
          <a:r>
            <a:rPr lang="sl-SI" sz="1000" b="1" i="0" strike="noStrike">
              <a:solidFill>
                <a:srgbClr val="008000"/>
              </a:solidFill>
              <a:latin typeface="Arial"/>
              <a:cs typeface="Arial"/>
            </a:rPr>
            <a:t>2.Pri postavkah, ki so že ODD je isto kot t. 1.</a:t>
          </a:r>
        </a:p>
        <a:p>
          <a:pPr algn="l" rtl="0">
            <a:defRPr sz="1000"/>
          </a:pPr>
          <a:r>
            <a:rPr lang="sl-SI" sz="1000" b="1" i="0" strike="noStrike">
              <a:solidFill>
                <a:srgbClr val="008000"/>
              </a:solidFill>
              <a:latin typeface="Arial"/>
              <a:cs typeface="Arial"/>
            </a:rPr>
            <a:t>3.Pri postavkah, ki niso prazne pa se vrednost tega polja prepiše le v PonCenaBrezPopLas. </a:t>
          </a:r>
        </a:p>
        <a:p>
          <a:pPr algn="l" rtl="0">
            <a:defRPr sz="1000"/>
          </a:pPr>
          <a:endParaRPr lang="sl-SI" sz="1000" b="1" i="0" strike="noStrike">
            <a:solidFill>
              <a:srgbClr val="008000"/>
            </a:solidFill>
            <a:latin typeface="Arial"/>
            <a:cs typeface="Arial"/>
          </a:endParaRPr>
        </a:p>
        <a:p>
          <a:pPr algn="l" rtl="0">
            <a:defRPr sz="1000"/>
          </a:pPr>
          <a:r>
            <a:rPr lang="sl-SI" sz="1000" b="1" i="0" strike="noStrike">
              <a:solidFill>
                <a:srgbClr val="008000"/>
              </a:solidFill>
              <a:latin typeface="Arial"/>
              <a:cs typeface="Arial"/>
            </a:rPr>
            <a:t>Iz PRINSA pa se vedno izvozi PonCenaBrezPopLas.</a:t>
          </a:r>
        </a:p>
        <a:p>
          <a:pPr algn="l" rtl="0">
            <a:defRPr sz="1000"/>
          </a:pPr>
          <a:endParaRPr lang="sl-SI" sz="1000" b="1" i="0" strike="noStrike">
            <a:solidFill>
              <a:srgbClr val="008000"/>
            </a:solidFill>
            <a:latin typeface="Arial"/>
            <a:cs typeface="Arial"/>
          </a:endParaRPr>
        </a:p>
        <a:p>
          <a:pPr algn="l" rtl="0">
            <a:defRPr sz="1000"/>
          </a:pPr>
          <a:endParaRPr lang="sl-SI" sz="1000" b="1" i="0" strike="noStrike">
            <a:solidFill>
              <a:srgbClr val="008000"/>
            </a:solidFill>
            <a:latin typeface="Arial"/>
            <a:cs typeface="Arial"/>
          </a:endParaRPr>
        </a:p>
      </xdr:txBody>
    </xdr:sp>
    <xdr:clientData/>
  </xdr:twoCellAnchor>
  <xdr:twoCellAnchor>
    <xdr:from>
      <xdr:col>14</xdr:col>
      <xdr:colOff>428625</xdr:colOff>
      <xdr:row>16</xdr:row>
      <xdr:rowOff>76200</xdr:rowOff>
    </xdr:from>
    <xdr:to>
      <xdr:col>17</xdr:col>
      <xdr:colOff>9525</xdr:colOff>
      <xdr:row>24</xdr:row>
      <xdr:rowOff>57150</xdr:rowOff>
    </xdr:to>
    <xdr:sp macro="" textlink="">
      <xdr:nvSpPr>
        <xdr:cNvPr id="3079" name="AutoShape 7"/>
        <xdr:cNvSpPr>
          <a:spLocks noChangeArrowheads="1"/>
        </xdr:cNvSpPr>
      </xdr:nvSpPr>
      <xdr:spPr bwMode="auto">
        <a:xfrm>
          <a:off x="15925800" y="2686050"/>
          <a:ext cx="1676400" cy="1276350"/>
        </a:xfrm>
        <a:prstGeom prst="wedgeRectCallout">
          <a:avLst>
            <a:gd name="adj1" fmla="val -51204"/>
            <a:gd name="adj2" fmla="val -114926"/>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Polje se prenaša v "Opomba"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0</xdr:row>
      <xdr:rowOff>0</xdr:rowOff>
    </xdr:from>
    <xdr:to>
      <xdr:col>10</xdr:col>
      <xdr:colOff>676275</xdr:colOff>
      <xdr:row>0</xdr:row>
      <xdr:rowOff>0</xdr:rowOff>
    </xdr:to>
    <xdr:sp macro="" textlink="">
      <xdr:nvSpPr>
        <xdr:cNvPr id="2053" name="AutoShape 5"/>
        <xdr:cNvSpPr>
          <a:spLocks noChangeArrowheads="1"/>
        </xdr:cNvSpPr>
      </xdr:nvSpPr>
      <xdr:spPr bwMode="auto">
        <a:xfrm>
          <a:off x="11849100" y="0"/>
          <a:ext cx="1733550" cy="0"/>
        </a:xfrm>
        <a:prstGeom prst="wedgeRectCallout">
          <a:avLst>
            <a:gd name="adj1" fmla="val -74866"/>
            <a:gd name="adj2" fmla="val 58750"/>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5"/>
  <sheetViews>
    <sheetView tabSelected="1" view="pageBreakPreview" zoomScaleNormal="100" zoomScaleSheetLayoutView="100" workbookViewId="0"/>
  </sheetViews>
  <sheetFormatPr defaultRowHeight="12.75" x14ac:dyDescent="0.2"/>
  <cols>
    <col min="1" max="1" width="14" style="156" customWidth="1"/>
    <col min="2" max="2" width="9.28515625" style="156" customWidth="1"/>
    <col min="3" max="3" width="14.28515625" style="156" customWidth="1"/>
    <col min="4" max="6" width="9.140625" style="156" customWidth="1"/>
    <col min="7" max="7" width="29" style="156" customWidth="1"/>
    <col min="8" max="8" width="9.140625" style="156" customWidth="1"/>
    <col min="9" max="16384" width="9.140625" style="156"/>
  </cols>
  <sheetData>
    <row r="1" spans="1:8" x14ac:dyDescent="0.2">
      <c r="A1" s="155"/>
      <c r="B1" s="155"/>
      <c r="C1" s="155"/>
      <c r="D1" s="155"/>
      <c r="E1" s="155"/>
      <c r="F1" s="155"/>
      <c r="G1" s="155"/>
    </row>
    <row r="2" spans="1:8" ht="139.5" customHeight="1" x14ac:dyDescent="0.2">
      <c r="A2" s="155"/>
      <c r="B2" s="155"/>
      <c r="C2" s="155"/>
      <c r="D2" s="155"/>
      <c r="E2" s="155"/>
      <c r="F2" s="155"/>
      <c r="G2" s="155"/>
    </row>
    <row r="3" spans="1:8" ht="18" x14ac:dyDescent="0.25">
      <c r="A3" s="157"/>
      <c r="B3" s="158" t="s">
        <v>7321</v>
      </c>
      <c r="C3" s="157"/>
      <c r="D3" s="157"/>
      <c r="E3" s="157"/>
      <c r="F3" s="157"/>
      <c r="G3" s="157"/>
      <c r="H3" s="159"/>
    </row>
    <row r="4" spans="1:8" x14ac:dyDescent="0.2">
      <c r="A4" s="155"/>
      <c r="B4" s="155"/>
      <c r="C4" s="155"/>
      <c r="D4" s="155"/>
      <c r="E4" s="155"/>
      <c r="F4" s="155"/>
      <c r="G4" s="155"/>
    </row>
    <row r="5" spans="1:8" x14ac:dyDescent="0.2">
      <c r="A5" s="155"/>
      <c r="B5" s="155"/>
      <c r="C5" s="155"/>
      <c r="D5" s="155"/>
      <c r="E5" s="155"/>
      <c r="F5" s="155"/>
      <c r="G5" s="155"/>
    </row>
    <row r="6" spans="1:8" x14ac:dyDescent="0.2">
      <c r="A6" s="155"/>
      <c r="B6" s="155"/>
      <c r="C6" s="155"/>
      <c r="D6" s="155"/>
      <c r="E6" s="155"/>
      <c r="F6" s="155"/>
      <c r="G6" s="155"/>
    </row>
    <row r="7" spans="1:8" x14ac:dyDescent="0.2">
      <c r="A7" s="155"/>
      <c r="B7" s="155" t="s">
        <v>0</v>
      </c>
      <c r="C7" s="155"/>
      <c r="D7" s="169" t="s">
        <v>7322</v>
      </c>
      <c r="E7" s="169"/>
      <c r="F7" s="169"/>
      <c r="G7" s="169"/>
    </row>
    <row r="8" spans="1:8" x14ac:dyDescent="0.2">
      <c r="A8" s="155"/>
      <c r="B8" s="155"/>
      <c r="C8" s="155"/>
      <c r="D8" s="160"/>
      <c r="E8" s="160"/>
      <c r="F8" s="155"/>
      <c r="G8" s="155"/>
    </row>
    <row r="9" spans="1:8" x14ac:dyDescent="0.2">
      <c r="A9" s="155"/>
      <c r="B9" s="156" t="s">
        <v>7323</v>
      </c>
      <c r="C9" s="155"/>
      <c r="D9" s="170" t="s">
        <v>7326</v>
      </c>
      <c r="E9" s="170"/>
      <c r="F9" s="170"/>
      <c r="G9" s="170"/>
    </row>
    <row r="10" spans="1:8" x14ac:dyDescent="0.2">
      <c r="A10" s="155"/>
      <c r="B10" s="155"/>
      <c r="C10" s="155"/>
      <c r="D10" s="170"/>
      <c r="E10" s="170"/>
      <c r="F10" s="170"/>
      <c r="G10" s="170"/>
    </row>
    <row r="11" spans="1:8" x14ac:dyDescent="0.2">
      <c r="A11" s="155"/>
      <c r="B11" s="155"/>
      <c r="C11" s="155"/>
      <c r="D11" s="161"/>
      <c r="E11" s="155"/>
      <c r="F11" s="155"/>
      <c r="G11" s="155"/>
    </row>
    <row r="12" spans="1:8" ht="171" customHeight="1" x14ac:dyDescent="0.2">
      <c r="A12" s="155"/>
      <c r="B12" s="162" t="s">
        <v>7324</v>
      </c>
      <c r="C12" s="155"/>
      <c r="D12" s="171" t="s">
        <v>7325</v>
      </c>
      <c r="E12" s="171"/>
      <c r="F12" s="171"/>
      <c r="G12" s="171"/>
    </row>
    <row r="13" spans="1:8" x14ac:dyDescent="0.2">
      <c r="A13" s="155"/>
      <c r="B13" s="155"/>
      <c r="C13" s="155"/>
      <c r="D13" s="155"/>
      <c r="E13" s="155"/>
      <c r="F13" s="155"/>
      <c r="G13" s="155"/>
    </row>
    <row r="14" spans="1:8" x14ac:dyDescent="0.2">
      <c r="A14" s="155"/>
      <c r="B14" s="155"/>
      <c r="C14" s="155"/>
      <c r="D14" s="155"/>
      <c r="E14" s="155"/>
      <c r="F14" s="155"/>
      <c r="G14" s="155"/>
    </row>
    <row r="15" spans="1:8" x14ac:dyDescent="0.2">
      <c r="A15" s="155"/>
      <c r="B15" s="155"/>
      <c r="C15" s="155"/>
      <c r="D15" s="155"/>
      <c r="E15" s="155"/>
      <c r="F15" s="155"/>
      <c r="G15" s="155"/>
    </row>
  </sheetData>
  <sheetProtection algorithmName="SHA-512" hashValue="MpQf4J8HP0JUmov0LdGM2tSinwpos2XeiI6aDPn5zuuvFt9cVTgzN32pWI61tMeFp49m11qYmFKaGdVLtd0VDQ==" saltValue="OFzwATphh6SIG7nP9FtOlg==" spinCount="100000" sheet="1" objects="1" scenarios="1" formatColumns="0" formatRows="0"/>
  <mergeCells count="3">
    <mergeCell ref="D7:G7"/>
    <mergeCell ref="D9:G10"/>
    <mergeCell ref="D12:G12"/>
  </mergeCells>
  <pageMargins left="0.70866141732283472" right="0.70866141732283472" top="0.74803149606299213" bottom="0.74803149606299213" header="0.31496062992125984" footer="0.31496062992125984"/>
  <pageSetup paperSize="9" scale="86" orientation="portrait" r:id="rId1"/>
  <headerFooter scaleWithDoc="0">
    <oddHeader>&amp;L&amp;G&amp;R&amp;G</oddHeader>
    <oddFooter xml:space="preserve">&amp;R&amp;P od &amp;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030"/>
  <sheetViews>
    <sheetView view="pageBreakPreview" zoomScaleNormal="75" zoomScaleSheetLayoutView="100" workbookViewId="0"/>
  </sheetViews>
  <sheetFormatPr defaultRowHeight="12.75" x14ac:dyDescent="0.2"/>
  <cols>
    <col min="1" max="1" width="14" style="1" customWidth="1"/>
    <col min="2" max="2" width="17.42578125" style="1" customWidth="1"/>
    <col min="3" max="3" width="80" style="2" customWidth="1"/>
    <col min="4" max="4" width="5.7109375" style="3" customWidth="1"/>
    <col min="5" max="5" width="20.42578125" style="4" customWidth="1"/>
    <col min="6" max="6" width="14.7109375" style="4" hidden="1" customWidth="1"/>
    <col min="7" max="7" width="14.7109375" style="5" hidden="1" customWidth="1"/>
    <col min="8" max="8" width="20.7109375" style="6" customWidth="1"/>
    <col min="9" max="9" width="10.28515625" style="7" hidden="1" customWidth="1"/>
    <col min="10" max="11" width="17.5703125" style="7" hidden="1" customWidth="1"/>
    <col min="12" max="12" width="10.140625" style="7" hidden="1" customWidth="1"/>
    <col min="13" max="13" width="28.85546875" style="7" customWidth="1"/>
    <col min="14" max="14" width="28.140625" style="8" hidden="1" customWidth="1"/>
    <col min="15" max="15" width="28.140625" style="9" customWidth="1"/>
    <col min="16" max="16" width="42.28515625" style="10" hidden="1" customWidth="1"/>
    <col min="17" max="17" width="9.140625" style="11" hidden="1" customWidth="1"/>
    <col min="18" max="18" width="12" style="12" hidden="1" customWidth="1"/>
    <col min="19" max="19" width="9.140625" style="12" customWidth="1"/>
    <col min="20" max="16384" width="9.140625" style="12"/>
  </cols>
  <sheetData>
    <row r="1" spans="1:18" x14ac:dyDescent="0.2">
      <c r="A1" s="13"/>
      <c r="B1" s="14" t="s">
        <v>0</v>
      </c>
      <c r="C1" s="15"/>
      <c r="D1" s="16"/>
      <c r="E1" s="17" t="s">
        <v>1</v>
      </c>
      <c r="F1" s="18"/>
      <c r="G1" s="19"/>
      <c r="H1" s="20"/>
      <c r="I1" s="21" t="s">
        <v>2</v>
      </c>
      <c r="J1" s="21"/>
      <c r="K1" s="21"/>
      <c r="L1" s="21"/>
      <c r="M1" s="22"/>
      <c r="N1" s="23"/>
      <c r="O1" s="17"/>
    </row>
    <row r="2" spans="1:18" x14ac:dyDescent="0.2">
      <c r="A2" s="13"/>
      <c r="B2" s="24"/>
      <c r="C2" s="15"/>
      <c r="D2" s="16"/>
      <c r="E2" s="25"/>
      <c r="F2" s="18"/>
      <c r="G2" s="19"/>
      <c r="H2" s="20"/>
      <c r="I2" s="21"/>
      <c r="J2" s="21"/>
      <c r="K2" s="21"/>
      <c r="L2" s="21"/>
      <c r="M2" s="22"/>
      <c r="N2" s="23"/>
      <c r="O2" s="27"/>
    </row>
    <row r="3" spans="1:18" x14ac:dyDescent="0.2">
      <c r="A3" s="13"/>
      <c r="B3" s="13"/>
      <c r="C3" s="15" t="s">
        <v>4</v>
      </c>
      <c r="D3" s="16"/>
      <c r="E3" s="26"/>
      <c r="F3" s="18"/>
      <c r="G3" s="19"/>
      <c r="H3" s="20"/>
      <c r="I3" s="21"/>
      <c r="J3" s="21"/>
      <c r="K3" s="21"/>
      <c r="L3" s="21"/>
      <c r="M3" s="22"/>
      <c r="N3" s="23"/>
      <c r="O3" s="27"/>
    </row>
    <row r="4" spans="1:18" x14ac:dyDescent="0.2">
      <c r="A4" s="13"/>
      <c r="B4" s="13"/>
      <c r="C4" s="15" t="s">
        <v>6</v>
      </c>
      <c r="D4" s="16"/>
      <c r="E4" s="26"/>
      <c r="F4" s="18"/>
      <c r="G4" s="19"/>
      <c r="H4" s="20"/>
      <c r="I4" s="21"/>
      <c r="J4" s="21"/>
      <c r="K4" s="21"/>
      <c r="L4" s="21"/>
      <c r="M4" s="22"/>
      <c r="N4" s="23"/>
      <c r="O4" s="27"/>
    </row>
    <row r="5" spans="1:18" x14ac:dyDescent="0.2">
      <c r="A5" s="13"/>
      <c r="B5" s="14" t="s">
        <v>7</v>
      </c>
      <c r="C5" s="15"/>
      <c r="D5" s="16"/>
      <c r="E5" s="17" t="s">
        <v>8</v>
      </c>
      <c r="F5" s="18"/>
      <c r="G5" s="19"/>
      <c r="H5" s="20"/>
      <c r="I5" s="21"/>
      <c r="J5" s="21"/>
      <c r="K5" s="21"/>
      <c r="L5" s="21"/>
      <c r="M5" s="17" t="s">
        <v>9</v>
      </c>
      <c r="N5" s="23"/>
      <c r="O5" s="165"/>
    </row>
    <row r="6" spans="1:18" x14ac:dyDescent="0.2">
      <c r="A6" s="13"/>
      <c r="B6" s="13"/>
      <c r="C6" s="15"/>
      <c r="D6" s="16"/>
      <c r="E6" s="18"/>
      <c r="F6" s="18"/>
      <c r="G6" s="19"/>
      <c r="H6" s="20"/>
      <c r="I6" s="21"/>
      <c r="J6" s="21"/>
      <c r="K6" s="21"/>
      <c r="L6" s="21"/>
      <c r="M6" s="22"/>
      <c r="N6" s="23"/>
      <c r="O6" s="27"/>
    </row>
    <row r="7" spans="1:18" x14ac:dyDescent="0.2">
      <c r="A7" s="13"/>
      <c r="B7" s="13"/>
      <c r="C7" s="15" t="s">
        <v>4</v>
      </c>
      <c r="D7" s="16"/>
      <c r="E7" s="18"/>
      <c r="F7" s="18"/>
      <c r="G7" s="19"/>
      <c r="H7" s="20"/>
      <c r="I7" s="21"/>
      <c r="J7" s="21"/>
      <c r="K7" s="21"/>
      <c r="L7" s="21"/>
      <c r="M7" s="22"/>
      <c r="N7" s="23"/>
      <c r="O7" s="27"/>
    </row>
    <row r="8" spans="1:18" x14ac:dyDescent="0.2">
      <c r="A8" s="13"/>
      <c r="B8" s="13"/>
      <c r="C8" s="15" t="s">
        <v>7327</v>
      </c>
      <c r="D8" s="16"/>
      <c r="E8" s="18"/>
      <c r="F8" s="18"/>
      <c r="G8" s="19"/>
      <c r="H8" s="20"/>
      <c r="I8" s="21"/>
      <c r="J8" s="21"/>
      <c r="K8" s="21"/>
      <c r="L8" s="21"/>
      <c r="M8" s="22"/>
      <c r="N8" s="23"/>
      <c r="O8" s="27"/>
    </row>
    <row r="9" spans="1:18" x14ac:dyDescent="0.2">
      <c r="A9" s="13"/>
      <c r="B9" s="13"/>
      <c r="C9" s="15"/>
      <c r="D9" s="16"/>
      <c r="E9" s="18"/>
      <c r="F9" s="18"/>
      <c r="G9" s="19"/>
      <c r="H9" s="20"/>
      <c r="I9" s="21"/>
      <c r="J9" s="21"/>
      <c r="K9" s="21"/>
      <c r="L9" s="21"/>
      <c r="M9" s="22"/>
      <c r="N9" s="23"/>
      <c r="O9" s="27"/>
    </row>
    <row r="10" spans="1:18" x14ac:dyDescent="0.2">
      <c r="A10" s="13"/>
      <c r="B10" s="13"/>
      <c r="C10" s="15"/>
      <c r="D10" s="16"/>
      <c r="E10" s="18"/>
      <c r="F10" s="18"/>
      <c r="G10" s="19"/>
      <c r="H10" s="20"/>
      <c r="I10" s="21"/>
      <c r="J10" s="21"/>
      <c r="K10" s="21"/>
      <c r="L10" s="21"/>
      <c r="M10" s="22"/>
      <c r="N10" s="23"/>
      <c r="O10" s="27"/>
    </row>
    <row r="11" spans="1:18" ht="15" x14ac:dyDescent="0.25">
      <c r="A11" s="28" t="s">
        <v>12</v>
      </c>
      <c r="B11" s="28" t="s">
        <v>13</v>
      </c>
      <c r="C11" s="29" t="s">
        <v>14</v>
      </c>
      <c r="D11" s="29" t="s">
        <v>15</v>
      </c>
      <c r="E11" s="29" t="s">
        <v>16</v>
      </c>
      <c r="F11" s="30" t="s">
        <v>17</v>
      </c>
      <c r="G11" s="30" t="s">
        <v>18</v>
      </c>
      <c r="H11" s="31" t="s">
        <v>19</v>
      </c>
      <c r="I11" s="32" t="s">
        <v>20</v>
      </c>
      <c r="J11" s="32" t="s">
        <v>21</v>
      </c>
      <c r="K11" s="33" t="s">
        <v>22</v>
      </c>
      <c r="L11" s="32" t="s">
        <v>23</v>
      </c>
      <c r="M11" s="34" t="s">
        <v>24</v>
      </c>
      <c r="N11" s="35" t="s">
        <v>25</v>
      </c>
      <c r="O11" s="36" t="s">
        <v>26</v>
      </c>
      <c r="P11" s="37" t="s">
        <v>27</v>
      </c>
      <c r="Q11" s="38" t="s">
        <v>28</v>
      </c>
      <c r="R11" s="37" t="s">
        <v>29</v>
      </c>
    </row>
    <row r="12" spans="1:18" x14ac:dyDescent="0.2">
      <c r="A12" s="39"/>
      <c r="B12" s="39" t="s">
        <v>4</v>
      </c>
      <c r="C12" s="40" t="s">
        <v>7327</v>
      </c>
      <c r="D12" s="41"/>
      <c r="E12" s="42"/>
      <c r="F12" s="42">
        <v>22</v>
      </c>
      <c r="G12" s="43">
        <v>22</v>
      </c>
      <c r="H12" s="166"/>
      <c r="I12" s="44">
        <v>-1</v>
      </c>
      <c r="J12" s="44"/>
      <c r="K12" s="44">
        <v>-1</v>
      </c>
      <c r="L12" s="44">
        <v>-1</v>
      </c>
      <c r="M12" s="44">
        <f>M13+M66+M4016</f>
        <v>0</v>
      </c>
      <c r="N12" s="45">
        <f>N13+N66+N4016</f>
        <v>0</v>
      </c>
      <c r="O12" s="46"/>
      <c r="R12" s="12">
        <v>1</v>
      </c>
    </row>
    <row r="13" spans="1:18" x14ac:dyDescent="0.2">
      <c r="A13" s="1" t="s">
        <v>30</v>
      </c>
      <c r="B13" s="1" t="s">
        <v>31</v>
      </c>
      <c r="C13" s="2" t="s">
        <v>32</v>
      </c>
      <c r="E13" s="4">
        <v>0</v>
      </c>
      <c r="F13" s="4">
        <v>22</v>
      </c>
      <c r="H13" s="167"/>
      <c r="I13" s="7">
        <v>7056142</v>
      </c>
      <c r="J13" s="7">
        <v>-1</v>
      </c>
      <c r="K13" s="7">
        <v>1</v>
      </c>
      <c r="L13" s="7">
        <v>1</v>
      </c>
      <c r="M13" s="7">
        <f>M14+M15+M16+M17+M18+M19+M20+M21+M22+M23+M24+M25+M26+M27+M28+M29+M30+M31+M32+M33+M34+M35+M36+M37+M38+M39+M40+M41+M42+M43+M44+M45+M46+M47+M48+M49+M50+M51+M52+M53+M54+M55+M56+M57+M58+M59+M60+M61+M62+M63+M64+M65</f>
        <v>0</v>
      </c>
      <c r="N13" s="8">
        <f>N14+N15+N16+N17+N18+N19+N20+N21+N22+N23+N24+N25+N26+N27+N28+N29+N30+N31+N32+N33+N34+N35+N36+N37+N38+N39+N40+N41+N42+N43+N44+N45+N46+N47+N48+N49+N50+N51+N52+N53+N54+N55+N56+N57+N58+N59+N60+N61+N62+N63+N64+N65</f>
        <v>0</v>
      </c>
      <c r="R13" s="12">
        <v>1</v>
      </c>
    </row>
    <row r="14" spans="1:18" ht="51" x14ac:dyDescent="0.2">
      <c r="A14" s="1" t="s">
        <v>33</v>
      </c>
      <c r="C14" s="2" t="s">
        <v>34</v>
      </c>
      <c r="D14" s="3" t="s">
        <v>35</v>
      </c>
      <c r="E14" s="4">
        <v>0</v>
      </c>
      <c r="F14" s="4">
        <v>22</v>
      </c>
      <c r="I14" s="7">
        <v>7056143</v>
      </c>
      <c r="J14" s="7">
        <v>7056142</v>
      </c>
      <c r="K14" s="7">
        <v>2</v>
      </c>
      <c r="L14" s="7">
        <v>2</v>
      </c>
      <c r="M14" s="7">
        <f t="shared" ref="M14:M45" si="0">ROUND(ROUND(H14,2)*ROUND(E14,2), 2)</f>
        <v>0</v>
      </c>
      <c r="N14" s="8">
        <f t="shared" ref="N14:N45" si="1">H14*E14*(1+F14/100)</f>
        <v>0</v>
      </c>
      <c r="R14" s="12">
        <v>1</v>
      </c>
    </row>
    <row r="15" spans="1:18" ht="25.5" x14ac:dyDescent="0.2">
      <c r="A15" s="1" t="s">
        <v>36</v>
      </c>
      <c r="C15" s="2" t="s">
        <v>37</v>
      </c>
      <c r="D15" s="3" t="s">
        <v>35</v>
      </c>
      <c r="E15" s="4">
        <v>0</v>
      </c>
      <c r="F15" s="4">
        <v>22</v>
      </c>
      <c r="I15" s="7">
        <v>7056144</v>
      </c>
      <c r="J15" s="7">
        <v>7056142</v>
      </c>
      <c r="K15" s="7">
        <v>2</v>
      </c>
      <c r="L15" s="7">
        <v>2</v>
      </c>
      <c r="M15" s="7">
        <f t="shared" si="0"/>
        <v>0</v>
      </c>
      <c r="N15" s="8">
        <f t="shared" si="1"/>
        <v>0</v>
      </c>
      <c r="R15" s="12">
        <v>1</v>
      </c>
    </row>
    <row r="16" spans="1:18" x14ac:dyDescent="0.2">
      <c r="A16" s="1" t="s">
        <v>38</v>
      </c>
      <c r="B16" s="1" t="s">
        <v>39</v>
      </c>
      <c r="C16" s="2" t="s">
        <v>40</v>
      </c>
      <c r="D16" s="3" t="s">
        <v>35</v>
      </c>
      <c r="E16" s="4">
        <v>0</v>
      </c>
      <c r="F16" s="4">
        <v>22</v>
      </c>
      <c r="I16" s="7">
        <v>7056145</v>
      </c>
      <c r="J16" s="7">
        <v>7056142</v>
      </c>
      <c r="K16" s="7">
        <v>2</v>
      </c>
      <c r="L16" s="7">
        <v>2</v>
      </c>
      <c r="M16" s="7">
        <f t="shared" si="0"/>
        <v>0</v>
      </c>
      <c r="N16" s="8">
        <f t="shared" si="1"/>
        <v>0</v>
      </c>
      <c r="R16" s="12">
        <v>1</v>
      </c>
    </row>
    <row r="17" spans="1:18" ht="38.25" x14ac:dyDescent="0.2">
      <c r="A17" s="1" t="s">
        <v>41</v>
      </c>
      <c r="B17" s="1" t="s">
        <v>42</v>
      </c>
      <c r="C17" s="2" t="s">
        <v>43</v>
      </c>
      <c r="D17" s="3" t="s">
        <v>35</v>
      </c>
      <c r="E17" s="4">
        <v>0</v>
      </c>
      <c r="F17" s="4">
        <v>22</v>
      </c>
      <c r="I17" s="7">
        <v>7056146</v>
      </c>
      <c r="J17" s="7">
        <v>7056142</v>
      </c>
      <c r="K17" s="7">
        <v>2</v>
      </c>
      <c r="L17" s="7">
        <v>2</v>
      </c>
      <c r="M17" s="7">
        <f t="shared" si="0"/>
        <v>0</v>
      </c>
      <c r="N17" s="8">
        <f t="shared" si="1"/>
        <v>0</v>
      </c>
      <c r="R17" s="12">
        <v>1</v>
      </c>
    </row>
    <row r="18" spans="1:18" x14ac:dyDescent="0.2">
      <c r="A18" s="1" t="s">
        <v>44</v>
      </c>
      <c r="B18" s="1" t="s">
        <v>45</v>
      </c>
      <c r="C18" s="2" t="s">
        <v>46</v>
      </c>
      <c r="D18" s="3" t="s">
        <v>35</v>
      </c>
      <c r="E18" s="4">
        <v>0</v>
      </c>
      <c r="F18" s="4">
        <v>22</v>
      </c>
      <c r="I18" s="7">
        <v>7056147</v>
      </c>
      <c r="J18" s="7">
        <v>7056142</v>
      </c>
      <c r="K18" s="7">
        <v>2</v>
      </c>
      <c r="L18" s="7">
        <v>2</v>
      </c>
      <c r="M18" s="7">
        <f t="shared" si="0"/>
        <v>0</v>
      </c>
      <c r="N18" s="8">
        <f t="shared" si="1"/>
        <v>0</v>
      </c>
      <c r="R18" s="12">
        <v>1</v>
      </c>
    </row>
    <row r="19" spans="1:18" ht="25.5" x14ac:dyDescent="0.2">
      <c r="A19" s="1" t="s">
        <v>47</v>
      </c>
      <c r="B19" s="1" t="s">
        <v>48</v>
      </c>
      <c r="C19" s="2" t="s">
        <v>49</v>
      </c>
      <c r="D19" s="3" t="s">
        <v>35</v>
      </c>
      <c r="E19" s="4">
        <v>0</v>
      </c>
      <c r="F19" s="4">
        <v>22</v>
      </c>
      <c r="I19" s="7">
        <v>7056148</v>
      </c>
      <c r="J19" s="7">
        <v>7056142</v>
      </c>
      <c r="K19" s="7">
        <v>2</v>
      </c>
      <c r="L19" s="7">
        <v>2</v>
      </c>
      <c r="M19" s="7">
        <f t="shared" si="0"/>
        <v>0</v>
      </c>
      <c r="N19" s="8">
        <f t="shared" si="1"/>
        <v>0</v>
      </c>
      <c r="R19" s="12">
        <v>1</v>
      </c>
    </row>
    <row r="20" spans="1:18" ht="25.5" x14ac:dyDescent="0.2">
      <c r="A20" s="1" t="s">
        <v>50</v>
      </c>
      <c r="B20" s="1" t="s">
        <v>51</v>
      </c>
      <c r="C20" s="2" t="s">
        <v>52</v>
      </c>
      <c r="D20" s="3" t="s">
        <v>35</v>
      </c>
      <c r="E20" s="4">
        <v>0</v>
      </c>
      <c r="F20" s="4">
        <v>22</v>
      </c>
      <c r="I20" s="7">
        <v>7056149</v>
      </c>
      <c r="J20" s="7">
        <v>7056142</v>
      </c>
      <c r="K20" s="7">
        <v>2</v>
      </c>
      <c r="L20" s="7">
        <v>2</v>
      </c>
      <c r="M20" s="7">
        <f t="shared" si="0"/>
        <v>0</v>
      </c>
      <c r="N20" s="8">
        <f t="shared" si="1"/>
        <v>0</v>
      </c>
      <c r="R20" s="12">
        <v>1</v>
      </c>
    </row>
    <row r="21" spans="1:18" x14ac:dyDescent="0.2">
      <c r="A21" s="1" t="s">
        <v>53</v>
      </c>
      <c r="B21" s="1" t="s">
        <v>54</v>
      </c>
      <c r="C21" s="2" t="s">
        <v>55</v>
      </c>
      <c r="D21" s="3" t="s">
        <v>35</v>
      </c>
      <c r="E21" s="4">
        <v>0</v>
      </c>
      <c r="F21" s="4">
        <v>22</v>
      </c>
      <c r="I21" s="7">
        <v>7056150</v>
      </c>
      <c r="J21" s="7">
        <v>7056142</v>
      </c>
      <c r="K21" s="7">
        <v>2</v>
      </c>
      <c r="L21" s="7">
        <v>2</v>
      </c>
      <c r="M21" s="7">
        <f t="shared" si="0"/>
        <v>0</v>
      </c>
      <c r="N21" s="8">
        <f t="shared" si="1"/>
        <v>0</v>
      </c>
      <c r="R21" s="12">
        <v>1</v>
      </c>
    </row>
    <row r="22" spans="1:18" ht="51" x14ac:dyDescent="0.2">
      <c r="A22" s="1" t="s">
        <v>56</v>
      </c>
      <c r="B22" s="1" t="s">
        <v>57</v>
      </c>
      <c r="C22" s="2" t="s">
        <v>58</v>
      </c>
      <c r="D22" s="3" t="s">
        <v>35</v>
      </c>
      <c r="E22" s="4">
        <v>0</v>
      </c>
      <c r="F22" s="4">
        <v>22</v>
      </c>
      <c r="I22" s="7">
        <v>7056151</v>
      </c>
      <c r="J22" s="7">
        <v>7056142</v>
      </c>
      <c r="K22" s="7">
        <v>2</v>
      </c>
      <c r="L22" s="7">
        <v>2</v>
      </c>
      <c r="M22" s="7">
        <f t="shared" si="0"/>
        <v>0</v>
      </c>
      <c r="N22" s="8">
        <f t="shared" si="1"/>
        <v>0</v>
      </c>
      <c r="R22" s="12">
        <v>1</v>
      </c>
    </row>
    <row r="23" spans="1:18" ht="25.5" x14ac:dyDescent="0.2">
      <c r="A23" s="1" t="s">
        <v>59</v>
      </c>
      <c r="B23" s="1" t="s">
        <v>60</v>
      </c>
      <c r="C23" s="2" t="s">
        <v>61</v>
      </c>
      <c r="D23" s="3" t="s">
        <v>35</v>
      </c>
      <c r="E23" s="4">
        <v>0</v>
      </c>
      <c r="F23" s="4">
        <v>22</v>
      </c>
      <c r="I23" s="7">
        <v>7056152</v>
      </c>
      <c r="J23" s="7">
        <v>7056142</v>
      </c>
      <c r="K23" s="7">
        <v>2</v>
      </c>
      <c r="L23" s="7">
        <v>2</v>
      </c>
      <c r="M23" s="7">
        <f t="shared" si="0"/>
        <v>0</v>
      </c>
      <c r="N23" s="8">
        <f t="shared" si="1"/>
        <v>0</v>
      </c>
      <c r="R23" s="12">
        <v>1</v>
      </c>
    </row>
    <row r="24" spans="1:18" x14ac:dyDescent="0.2">
      <c r="A24" s="1" t="s">
        <v>62</v>
      </c>
      <c r="B24" s="1" t="s">
        <v>63</v>
      </c>
      <c r="C24" s="2" t="s">
        <v>64</v>
      </c>
      <c r="D24" s="3" t="s">
        <v>35</v>
      </c>
      <c r="E24" s="4">
        <v>0</v>
      </c>
      <c r="F24" s="4">
        <v>22</v>
      </c>
      <c r="I24" s="7">
        <v>7056153</v>
      </c>
      <c r="J24" s="7">
        <v>7056142</v>
      </c>
      <c r="K24" s="7">
        <v>2</v>
      </c>
      <c r="L24" s="7">
        <v>2</v>
      </c>
      <c r="M24" s="7">
        <f t="shared" si="0"/>
        <v>0</v>
      </c>
      <c r="N24" s="8">
        <f t="shared" si="1"/>
        <v>0</v>
      </c>
      <c r="R24" s="12">
        <v>1</v>
      </c>
    </row>
    <row r="25" spans="1:18" x14ac:dyDescent="0.2">
      <c r="A25" s="1" t="s">
        <v>65</v>
      </c>
      <c r="B25" s="1" t="s">
        <v>66</v>
      </c>
      <c r="C25" s="2" t="s">
        <v>67</v>
      </c>
      <c r="D25" s="3" t="s">
        <v>35</v>
      </c>
      <c r="E25" s="4">
        <v>0</v>
      </c>
      <c r="F25" s="4">
        <v>22</v>
      </c>
      <c r="I25" s="7">
        <v>7056154</v>
      </c>
      <c r="J25" s="7">
        <v>7056142</v>
      </c>
      <c r="K25" s="7">
        <v>2</v>
      </c>
      <c r="L25" s="7">
        <v>2</v>
      </c>
      <c r="M25" s="7">
        <f t="shared" si="0"/>
        <v>0</v>
      </c>
      <c r="N25" s="8">
        <f t="shared" si="1"/>
        <v>0</v>
      </c>
      <c r="R25" s="12">
        <v>1</v>
      </c>
    </row>
    <row r="26" spans="1:18" ht="25.5" x14ac:dyDescent="0.2">
      <c r="A26" s="1" t="s">
        <v>68</v>
      </c>
      <c r="B26" s="1" t="s">
        <v>69</v>
      </c>
      <c r="C26" s="2" t="s">
        <v>70</v>
      </c>
      <c r="D26" s="3" t="s">
        <v>35</v>
      </c>
      <c r="E26" s="4">
        <v>0</v>
      </c>
      <c r="F26" s="4">
        <v>22</v>
      </c>
      <c r="I26" s="7">
        <v>7056155</v>
      </c>
      <c r="J26" s="7">
        <v>7056142</v>
      </c>
      <c r="K26" s="7">
        <v>2</v>
      </c>
      <c r="L26" s="7">
        <v>2</v>
      </c>
      <c r="M26" s="7">
        <f t="shared" si="0"/>
        <v>0</v>
      </c>
      <c r="N26" s="8">
        <f t="shared" si="1"/>
        <v>0</v>
      </c>
      <c r="R26" s="12">
        <v>1</v>
      </c>
    </row>
    <row r="27" spans="1:18" ht="25.5" x14ac:dyDescent="0.2">
      <c r="A27" s="1" t="s">
        <v>71</v>
      </c>
      <c r="B27" s="1" t="s">
        <v>72</v>
      </c>
      <c r="C27" s="2" t="s">
        <v>73</v>
      </c>
      <c r="D27" s="3" t="s">
        <v>35</v>
      </c>
      <c r="E27" s="4">
        <v>0</v>
      </c>
      <c r="F27" s="4">
        <v>22</v>
      </c>
      <c r="I27" s="7">
        <v>7056156</v>
      </c>
      <c r="J27" s="7">
        <v>7056142</v>
      </c>
      <c r="K27" s="7">
        <v>2</v>
      </c>
      <c r="L27" s="7">
        <v>2</v>
      </c>
      <c r="M27" s="7">
        <f t="shared" si="0"/>
        <v>0</v>
      </c>
      <c r="N27" s="8">
        <f t="shared" si="1"/>
        <v>0</v>
      </c>
      <c r="R27" s="12">
        <v>1</v>
      </c>
    </row>
    <row r="28" spans="1:18" ht="25.5" x14ac:dyDescent="0.2">
      <c r="A28" s="1" t="s">
        <v>74</v>
      </c>
      <c r="B28" s="1" t="s">
        <v>75</v>
      </c>
      <c r="C28" s="2" t="s">
        <v>76</v>
      </c>
      <c r="D28" s="3" t="s">
        <v>35</v>
      </c>
      <c r="E28" s="4">
        <v>0</v>
      </c>
      <c r="F28" s="4">
        <v>22</v>
      </c>
      <c r="I28" s="7">
        <v>7056157</v>
      </c>
      <c r="J28" s="7">
        <v>7056142</v>
      </c>
      <c r="K28" s="7">
        <v>2</v>
      </c>
      <c r="L28" s="7">
        <v>2</v>
      </c>
      <c r="M28" s="7">
        <f t="shared" si="0"/>
        <v>0</v>
      </c>
      <c r="N28" s="8">
        <f t="shared" si="1"/>
        <v>0</v>
      </c>
      <c r="R28" s="12">
        <v>1</v>
      </c>
    </row>
    <row r="29" spans="1:18" x14ac:dyDescent="0.2">
      <c r="A29" s="1" t="s">
        <v>77</v>
      </c>
      <c r="B29" s="1" t="s">
        <v>78</v>
      </c>
      <c r="C29" s="2" t="s">
        <v>79</v>
      </c>
      <c r="D29" s="3" t="s">
        <v>35</v>
      </c>
      <c r="E29" s="4">
        <v>0</v>
      </c>
      <c r="F29" s="4">
        <v>22</v>
      </c>
      <c r="I29" s="7">
        <v>7056158</v>
      </c>
      <c r="J29" s="7">
        <v>7056142</v>
      </c>
      <c r="K29" s="7">
        <v>2</v>
      </c>
      <c r="L29" s="7">
        <v>2</v>
      </c>
      <c r="M29" s="7">
        <f t="shared" si="0"/>
        <v>0</v>
      </c>
      <c r="N29" s="8">
        <f t="shared" si="1"/>
        <v>0</v>
      </c>
      <c r="R29" s="12">
        <v>1</v>
      </c>
    </row>
    <row r="30" spans="1:18" ht="25.5" x14ac:dyDescent="0.2">
      <c r="A30" s="1" t="s">
        <v>80</v>
      </c>
      <c r="B30" s="1" t="s">
        <v>81</v>
      </c>
      <c r="C30" s="2" t="s">
        <v>82</v>
      </c>
      <c r="D30" s="3" t="s">
        <v>35</v>
      </c>
      <c r="E30" s="4">
        <v>0</v>
      </c>
      <c r="F30" s="4">
        <v>22</v>
      </c>
      <c r="I30" s="7">
        <v>7056159</v>
      </c>
      <c r="J30" s="7">
        <v>7056142</v>
      </c>
      <c r="K30" s="7">
        <v>2</v>
      </c>
      <c r="L30" s="7">
        <v>2</v>
      </c>
      <c r="M30" s="7">
        <f t="shared" si="0"/>
        <v>0</v>
      </c>
      <c r="N30" s="8">
        <f t="shared" si="1"/>
        <v>0</v>
      </c>
      <c r="R30" s="12">
        <v>1</v>
      </c>
    </row>
    <row r="31" spans="1:18" x14ac:dyDescent="0.2">
      <c r="A31" s="1" t="s">
        <v>83</v>
      </c>
      <c r="B31" s="1" t="s">
        <v>84</v>
      </c>
      <c r="C31" s="2" t="s">
        <v>85</v>
      </c>
      <c r="D31" s="3" t="s">
        <v>35</v>
      </c>
      <c r="E31" s="4">
        <v>0</v>
      </c>
      <c r="F31" s="4">
        <v>22</v>
      </c>
      <c r="I31" s="7">
        <v>7056160</v>
      </c>
      <c r="J31" s="7">
        <v>7056142</v>
      </c>
      <c r="K31" s="7">
        <v>2</v>
      </c>
      <c r="L31" s="7">
        <v>2</v>
      </c>
      <c r="M31" s="7">
        <f t="shared" si="0"/>
        <v>0</v>
      </c>
      <c r="N31" s="8">
        <f t="shared" si="1"/>
        <v>0</v>
      </c>
      <c r="R31" s="12">
        <v>1</v>
      </c>
    </row>
    <row r="32" spans="1:18" ht="25.5" x14ac:dyDescent="0.2">
      <c r="A32" s="1" t="s">
        <v>86</v>
      </c>
      <c r="B32" s="1" t="s">
        <v>87</v>
      </c>
      <c r="C32" s="2" t="s">
        <v>88</v>
      </c>
      <c r="D32" s="3" t="s">
        <v>35</v>
      </c>
      <c r="E32" s="4">
        <v>0</v>
      </c>
      <c r="F32" s="4">
        <v>22</v>
      </c>
      <c r="I32" s="7">
        <v>7056161</v>
      </c>
      <c r="J32" s="7">
        <v>7056142</v>
      </c>
      <c r="K32" s="7">
        <v>2</v>
      </c>
      <c r="L32" s="7">
        <v>2</v>
      </c>
      <c r="M32" s="7">
        <f t="shared" si="0"/>
        <v>0</v>
      </c>
      <c r="N32" s="8">
        <f t="shared" si="1"/>
        <v>0</v>
      </c>
      <c r="R32" s="12">
        <v>1</v>
      </c>
    </row>
    <row r="33" spans="1:18" ht="25.5" x14ac:dyDescent="0.2">
      <c r="A33" s="1" t="s">
        <v>89</v>
      </c>
      <c r="B33" s="1" t="s">
        <v>90</v>
      </c>
      <c r="C33" s="2" t="s">
        <v>91</v>
      </c>
      <c r="D33" s="3" t="s">
        <v>35</v>
      </c>
      <c r="E33" s="4">
        <v>0</v>
      </c>
      <c r="F33" s="4">
        <v>22</v>
      </c>
      <c r="I33" s="7">
        <v>7056162</v>
      </c>
      <c r="J33" s="7">
        <v>7056142</v>
      </c>
      <c r="K33" s="7">
        <v>2</v>
      </c>
      <c r="L33" s="7">
        <v>2</v>
      </c>
      <c r="M33" s="7">
        <f t="shared" si="0"/>
        <v>0</v>
      </c>
      <c r="N33" s="8">
        <f t="shared" si="1"/>
        <v>0</v>
      </c>
      <c r="R33" s="12">
        <v>1</v>
      </c>
    </row>
    <row r="34" spans="1:18" ht="38.25" x14ac:dyDescent="0.2">
      <c r="A34" s="1" t="s">
        <v>92</v>
      </c>
      <c r="B34" s="1" t="s">
        <v>93</v>
      </c>
      <c r="C34" s="2" t="s">
        <v>94</v>
      </c>
      <c r="D34" s="3" t="s">
        <v>35</v>
      </c>
      <c r="E34" s="4">
        <v>0</v>
      </c>
      <c r="F34" s="4">
        <v>22</v>
      </c>
      <c r="I34" s="7">
        <v>7056163</v>
      </c>
      <c r="J34" s="7">
        <v>7056142</v>
      </c>
      <c r="K34" s="7">
        <v>2</v>
      </c>
      <c r="L34" s="7">
        <v>2</v>
      </c>
      <c r="M34" s="7">
        <f t="shared" si="0"/>
        <v>0</v>
      </c>
      <c r="N34" s="8">
        <f t="shared" si="1"/>
        <v>0</v>
      </c>
      <c r="R34" s="12">
        <v>1</v>
      </c>
    </row>
    <row r="35" spans="1:18" x14ac:dyDescent="0.2">
      <c r="A35" s="1" t="s">
        <v>95</v>
      </c>
      <c r="B35" s="1" t="s">
        <v>96</v>
      </c>
      <c r="C35" s="2" t="s">
        <v>97</v>
      </c>
      <c r="D35" s="3" t="s">
        <v>35</v>
      </c>
      <c r="E35" s="4">
        <v>0</v>
      </c>
      <c r="F35" s="4">
        <v>22</v>
      </c>
      <c r="I35" s="7">
        <v>7056164</v>
      </c>
      <c r="J35" s="7">
        <v>7056142</v>
      </c>
      <c r="K35" s="7">
        <v>2</v>
      </c>
      <c r="L35" s="7">
        <v>2</v>
      </c>
      <c r="M35" s="7">
        <f t="shared" si="0"/>
        <v>0</v>
      </c>
      <c r="N35" s="8">
        <f t="shared" si="1"/>
        <v>0</v>
      </c>
      <c r="R35" s="12">
        <v>1</v>
      </c>
    </row>
    <row r="36" spans="1:18" ht="51" x14ac:dyDescent="0.2">
      <c r="A36" s="1" t="s">
        <v>98</v>
      </c>
      <c r="B36" s="1" t="s">
        <v>99</v>
      </c>
      <c r="C36" s="2" t="s">
        <v>100</v>
      </c>
      <c r="D36" s="3" t="s">
        <v>35</v>
      </c>
      <c r="E36" s="4">
        <v>0</v>
      </c>
      <c r="F36" s="4">
        <v>22</v>
      </c>
      <c r="I36" s="7">
        <v>7056165</v>
      </c>
      <c r="J36" s="7">
        <v>7056142</v>
      </c>
      <c r="K36" s="7">
        <v>2</v>
      </c>
      <c r="L36" s="7">
        <v>2</v>
      </c>
      <c r="M36" s="7">
        <f t="shared" si="0"/>
        <v>0</v>
      </c>
      <c r="N36" s="8">
        <f t="shared" si="1"/>
        <v>0</v>
      </c>
      <c r="R36" s="12">
        <v>1</v>
      </c>
    </row>
    <row r="37" spans="1:18" ht="25.5" x14ac:dyDescent="0.2">
      <c r="A37" s="1" t="s">
        <v>101</v>
      </c>
      <c r="B37" s="1" t="s">
        <v>102</v>
      </c>
      <c r="C37" s="2" t="s">
        <v>103</v>
      </c>
      <c r="D37" s="3" t="s">
        <v>35</v>
      </c>
      <c r="E37" s="4">
        <v>0</v>
      </c>
      <c r="F37" s="4">
        <v>22</v>
      </c>
      <c r="I37" s="7">
        <v>7056166</v>
      </c>
      <c r="J37" s="7">
        <v>7056142</v>
      </c>
      <c r="K37" s="7">
        <v>2</v>
      </c>
      <c r="L37" s="7">
        <v>2</v>
      </c>
      <c r="M37" s="7">
        <f t="shared" si="0"/>
        <v>0</v>
      </c>
      <c r="N37" s="8">
        <f t="shared" si="1"/>
        <v>0</v>
      </c>
      <c r="R37" s="12">
        <v>1</v>
      </c>
    </row>
    <row r="38" spans="1:18" ht="25.5" x14ac:dyDescent="0.2">
      <c r="A38" s="1" t="s">
        <v>104</v>
      </c>
      <c r="B38" s="1" t="s">
        <v>105</v>
      </c>
      <c r="C38" s="2" t="s">
        <v>106</v>
      </c>
      <c r="D38" s="3" t="s">
        <v>35</v>
      </c>
      <c r="E38" s="4">
        <v>0</v>
      </c>
      <c r="F38" s="4">
        <v>22</v>
      </c>
      <c r="I38" s="7">
        <v>7228494</v>
      </c>
      <c r="J38" s="7">
        <v>7056142</v>
      </c>
      <c r="K38" s="7">
        <v>2</v>
      </c>
      <c r="L38" s="7">
        <v>2</v>
      </c>
      <c r="M38" s="7">
        <f t="shared" si="0"/>
        <v>0</v>
      </c>
      <c r="N38" s="8">
        <f t="shared" si="1"/>
        <v>0</v>
      </c>
      <c r="R38" s="12">
        <v>1</v>
      </c>
    </row>
    <row r="39" spans="1:18" ht="76.5" x14ac:dyDescent="0.2">
      <c r="A39" s="1" t="s">
        <v>107</v>
      </c>
      <c r="B39" s="1" t="s">
        <v>108</v>
      </c>
      <c r="C39" s="2" t="s">
        <v>109</v>
      </c>
      <c r="D39" s="3" t="s">
        <v>35</v>
      </c>
      <c r="E39" s="4">
        <v>0</v>
      </c>
      <c r="F39" s="4">
        <v>22</v>
      </c>
      <c r="I39" s="7">
        <v>7056167</v>
      </c>
      <c r="J39" s="7">
        <v>7056142</v>
      </c>
      <c r="K39" s="7">
        <v>2</v>
      </c>
      <c r="L39" s="7">
        <v>2</v>
      </c>
      <c r="M39" s="7">
        <f t="shared" si="0"/>
        <v>0</v>
      </c>
      <c r="N39" s="8">
        <f t="shared" si="1"/>
        <v>0</v>
      </c>
      <c r="R39" s="12">
        <v>1</v>
      </c>
    </row>
    <row r="40" spans="1:18" ht="38.25" x14ac:dyDescent="0.2">
      <c r="A40" s="1" t="s">
        <v>110</v>
      </c>
      <c r="B40" s="1" t="s">
        <v>111</v>
      </c>
      <c r="C40" s="2" t="s">
        <v>112</v>
      </c>
      <c r="D40" s="3" t="s">
        <v>35</v>
      </c>
      <c r="E40" s="4">
        <v>0</v>
      </c>
      <c r="F40" s="4">
        <v>22</v>
      </c>
      <c r="I40" s="7">
        <v>7056168</v>
      </c>
      <c r="J40" s="7">
        <v>7056142</v>
      </c>
      <c r="K40" s="7">
        <v>2</v>
      </c>
      <c r="L40" s="7">
        <v>2</v>
      </c>
      <c r="M40" s="7">
        <f t="shared" si="0"/>
        <v>0</v>
      </c>
      <c r="N40" s="8">
        <f t="shared" si="1"/>
        <v>0</v>
      </c>
      <c r="R40" s="12">
        <v>1</v>
      </c>
    </row>
    <row r="41" spans="1:18" x14ac:dyDescent="0.2">
      <c r="A41" s="1" t="s">
        <v>113</v>
      </c>
      <c r="B41" s="1" t="s">
        <v>114</v>
      </c>
      <c r="C41" s="2" t="s">
        <v>115</v>
      </c>
      <c r="D41" s="3" t="s">
        <v>35</v>
      </c>
      <c r="E41" s="4">
        <v>0</v>
      </c>
      <c r="F41" s="4">
        <v>22</v>
      </c>
      <c r="I41" s="7">
        <v>7228495</v>
      </c>
      <c r="J41" s="7">
        <v>7056142</v>
      </c>
      <c r="K41" s="7">
        <v>2</v>
      </c>
      <c r="L41" s="7">
        <v>2</v>
      </c>
      <c r="M41" s="7">
        <f t="shared" si="0"/>
        <v>0</v>
      </c>
      <c r="N41" s="8">
        <f t="shared" si="1"/>
        <v>0</v>
      </c>
      <c r="R41" s="12">
        <v>1</v>
      </c>
    </row>
    <row r="42" spans="1:18" ht="38.25" x14ac:dyDescent="0.2">
      <c r="A42" s="1" t="s">
        <v>116</v>
      </c>
      <c r="B42" s="1" t="s">
        <v>117</v>
      </c>
      <c r="C42" s="2" t="s">
        <v>118</v>
      </c>
      <c r="D42" s="3" t="s">
        <v>35</v>
      </c>
      <c r="E42" s="4">
        <v>0</v>
      </c>
      <c r="F42" s="4">
        <v>22</v>
      </c>
      <c r="I42" s="7">
        <v>7056169</v>
      </c>
      <c r="J42" s="7">
        <v>7056142</v>
      </c>
      <c r="K42" s="7">
        <v>2</v>
      </c>
      <c r="L42" s="7">
        <v>2</v>
      </c>
      <c r="M42" s="7">
        <f t="shared" si="0"/>
        <v>0</v>
      </c>
      <c r="N42" s="8">
        <f t="shared" si="1"/>
        <v>0</v>
      </c>
      <c r="R42" s="12">
        <v>1</v>
      </c>
    </row>
    <row r="43" spans="1:18" x14ac:dyDescent="0.2">
      <c r="A43" s="1" t="s">
        <v>119</v>
      </c>
      <c r="B43" s="1" t="s">
        <v>120</v>
      </c>
      <c r="C43" s="2" t="s">
        <v>121</v>
      </c>
      <c r="D43" s="3" t="s">
        <v>35</v>
      </c>
      <c r="E43" s="4">
        <v>0</v>
      </c>
      <c r="F43" s="4">
        <v>22</v>
      </c>
      <c r="I43" s="7">
        <v>7056170</v>
      </c>
      <c r="J43" s="7">
        <v>7056142</v>
      </c>
      <c r="K43" s="7">
        <v>2</v>
      </c>
      <c r="L43" s="7">
        <v>2</v>
      </c>
      <c r="M43" s="7">
        <f t="shared" si="0"/>
        <v>0</v>
      </c>
      <c r="N43" s="8">
        <f t="shared" si="1"/>
        <v>0</v>
      </c>
      <c r="R43" s="12">
        <v>1</v>
      </c>
    </row>
    <row r="44" spans="1:18" ht="25.5" x14ac:dyDescent="0.2">
      <c r="A44" s="1" t="s">
        <v>122</v>
      </c>
      <c r="B44" s="1" t="s">
        <v>123</v>
      </c>
      <c r="C44" s="2" t="s">
        <v>124</v>
      </c>
      <c r="D44" s="3" t="s">
        <v>35</v>
      </c>
      <c r="E44" s="4">
        <v>0</v>
      </c>
      <c r="F44" s="4">
        <v>22</v>
      </c>
      <c r="I44" s="7">
        <v>7056171</v>
      </c>
      <c r="J44" s="7">
        <v>7056142</v>
      </c>
      <c r="K44" s="7">
        <v>2</v>
      </c>
      <c r="L44" s="7">
        <v>2</v>
      </c>
      <c r="M44" s="7">
        <f t="shared" si="0"/>
        <v>0</v>
      </c>
      <c r="N44" s="8">
        <f t="shared" si="1"/>
        <v>0</v>
      </c>
      <c r="R44" s="12">
        <v>1</v>
      </c>
    </row>
    <row r="45" spans="1:18" ht="63.75" x14ac:dyDescent="0.2">
      <c r="A45" s="1" t="s">
        <v>125</v>
      </c>
      <c r="B45" s="1" t="s">
        <v>126</v>
      </c>
      <c r="C45" s="2" t="s">
        <v>127</v>
      </c>
      <c r="D45" s="3" t="s">
        <v>35</v>
      </c>
      <c r="E45" s="4">
        <v>0</v>
      </c>
      <c r="F45" s="4">
        <v>22</v>
      </c>
      <c r="I45" s="7">
        <v>7056172</v>
      </c>
      <c r="J45" s="7">
        <v>7056142</v>
      </c>
      <c r="K45" s="7">
        <v>2</v>
      </c>
      <c r="L45" s="7">
        <v>2</v>
      </c>
      <c r="M45" s="7">
        <f t="shared" si="0"/>
        <v>0</v>
      </c>
      <c r="N45" s="8">
        <f t="shared" si="1"/>
        <v>0</v>
      </c>
      <c r="R45" s="12">
        <v>1</v>
      </c>
    </row>
    <row r="46" spans="1:18" ht="51" x14ac:dyDescent="0.2">
      <c r="A46" s="1" t="s">
        <v>128</v>
      </c>
      <c r="B46" s="1" t="s">
        <v>129</v>
      </c>
      <c r="C46" s="2" t="s">
        <v>130</v>
      </c>
      <c r="D46" s="3" t="s">
        <v>35</v>
      </c>
      <c r="E46" s="4">
        <v>0</v>
      </c>
      <c r="F46" s="4">
        <v>22</v>
      </c>
      <c r="I46" s="7">
        <v>7056174</v>
      </c>
      <c r="J46" s="7">
        <v>7056142</v>
      </c>
      <c r="K46" s="7">
        <v>2</v>
      </c>
      <c r="L46" s="7">
        <v>2</v>
      </c>
      <c r="M46" s="7">
        <f t="shared" ref="M46:M65" si="2">ROUND(ROUND(H46,2)*ROUND(E46,2), 2)</f>
        <v>0</v>
      </c>
      <c r="N46" s="8">
        <f t="shared" ref="N46:N65" si="3">H46*E46*(1+F46/100)</f>
        <v>0</v>
      </c>
      <c r="R46" s="12">
        <v>1</v>
      </c>
    </row>
    <row r="47" spans="1:18" ht="89.25" x14ac:dyDescent="0.2">
      <c r="A47" s="1" t="s">
        <v>131</v>
      </c>
      <c r="B47" s="1" t="s">
        <v>132</v>
      </c>
      <c r="C47" s="2" t="s">
        <v>133</v>
      </c>
      <c r="D47" s="3" t="s">
        <v>35</v>
      </c>
      <c r="E47" s="4">
        <v>0</v>
      </c>
      <c r="F47" s="4">
        <v>22</v>
      </c>
      <c r="I47" s="7">
        <v>7056175</v>
      </c>
      <c r="J47" s="7">
        <v>7056142</v>
      </c>
      <c r="K47" s="7">
        <v>2</v>
      </c>
      <c r="L47" s="7">
        <v>2</v>
      </c>
      <c r="M47" s="7">
        <f t="shared" si="2"/>
        <v>0</v>
      </c>
      <c r="N47" s="8">
        <f t="shared" si="3"/>
        <v>0</v>
      </c>
      <c r="R47" s="12">
        <v>1</v>
      </c>
    </row>
    <row r="48" spans="1:18" ht="25.5" x14ac:dyDescent="0.2">
      <c r="A48" s="1" t="s">
        <v>134</v>
      </c>
      <c r="B48" s="1" t="s">
        <v>135</v>
      </c>
      <c r="C48" s="2" t="s">
        <v>136</v>
      </c>
      <c r="D48" s="3" t="s">
        <v>35</v>
      </c>
      <c r="E48" s="4">
        <v>0</v>
      </c>
      <c r="F48" s="4">
        <v>22</v>
      </c>
      <c r="I48" s="7">
        <v>7056176</v>
      </c>
      <c r="J48" s="7">
        <v>7056142</v>
      </c>
      <c r="K48" s="7">
        <v>2</v>
      </c>
      <c r="L48" s="7">
        <v>2</v>
      </c>
      <c r="M48" s="7">
        <f t="shared" si="2"/>
        <v>0</v>
      </c>
      <c r="N48" s="8">
        <f t="shared" si="3"/>
        <v>0</v>
      </c>
      <c r="R48" s="12">
        <v>1</v>
      </c>
    </row>
    <row r="49" spans="1:18" ht="25.5" x14ac:dyDescent="0.2">
      <c r="A49" s="1" t="s">
        <v>137</v>
      </c>
      <c r="B49" s="1" t="s">
        <v>138</v>
      </c>
      <c r="C49" s="2" t="s">
        <v>139</v>
      </c>
      <c r="D49" s="3" t="s">
        <v>35</v>
      </c>
      <c r="E49" s="4">
        <v>0</v>
      </c>
      <c r="F49" s="4">
        <v>22</v>
      </c>
      <c r="I49" s="7">
        <v>7056177</v>
      </c>
      <c r="J49" s="7">
        <v>7056142</v>
      </c>
      <c r="K49" s="7">
        <v>2</v>
      </c>
      <c r="L49" s="7">
        <v>2</v>
      </c>
      <c r="M49" s="7">
        <f t="shared" si="2"/>
        <v>0</v>
      </c>
      <c r="N49" s="8">
        <f t="shared" si="3"/>
        <v>0</v>
      </c>
      <c r="R49" s="12">
        <v>1</v>
      </c>
    </row>
    <row r="50" spans="1:18" ht="25.5" x14ac:dyDescent="0.2">
      <c r="A50" s="1" t="s">
        <v>140</v>
      </c>
      <c r="B50" s="1" t="s">
        <v>141</v>
      </c>
      <c r="C50" s="2" t="s">
        <v>142</v>
      </c>
      <c r="D50" s="3" t="s">
        <v>35</v>
      </c>
      <c r="E50" s="4">
        <v>0</v>
      </c>
      <c r="F50" s="4">
        <v>22</v>
      </c>
      <c r="I50" s="7">
        <v>7056178</v>
      </c>
      <c r="J50" s="7">
        <v>7056142</v>
      </c>
      <c r="K50" s="7">
        <v>2</v>
      </c>
      <c r="L50" s="7">
        <v>2</v>
      </c>
      <c r="M50" s="7">
        <f t="shared" si="2"/>
        <v>0</v>
      </c>
      <c r="N50" s="8">
        <f t="shared" si="3"/>
        <v>0</v>
      </c>
      <c r="R50" s="12">
        <v>1</v>
      </c>
    </row>
    <row r="51" spans="1:18" x14ac:dyDescent="0.2">
      <c r="A51" s="1" t="s">
        <v>143</v>
      </c>
      <c r="B51" s="1" t="s">
        <v>144</v>
      </c>
      <c r="C51" s="2" t="s">
        <v>145</v>
      </c>
      <c r="D51" s="3" t="s">
        <v>35</v>
      </c>
      <c r="E51" s="4">
        <v>0</v>
      </c>
      <c r="F51" s="4">
        <v>22</v>
      </c>
      <c r="I51" s="7">
        <v>7056179</v>
      </c>
      <c r="J51" s="7">
        <v>7056142</v>
      </c>
      <c r="K51" s="7">
        <v>2</v>
      </c>
      <c r="L51" s="7">
        <v>2</v>
      </c>
      <c r="M51" s="7">
        <f t="shared" si="2"/>
        <v>0</v>
      </c>
      <c r="N51" s="8">
        <f t="shared" si="3"/>
        <v>0</v>
      </c>
      <c r="R51" s="12">
        <v>1</v>
      </c>
    </row>
    <row r="52" spans="1:18" x14ac:dyDescent="0.2">
      <c r="A52" s="1" t="s">
        <v>146</v>
      </c>
      <c r="B52" s="1" t="s">
        <v>147</v>
      </c>
      <c r="C52" s="2" t="s">
        <v>148</v>
      </c>
      <c r="D52" s="3" t="s">
        <v>35</v>
      </c>
      <c r="E52" s="4">
        <v>0</v>
      </c>
      <c r="F52" s="4">
        <v>22</v>
      </c>
      <c r="I52" s="7">
        <v>7056180</v>
      </c>
      <c r="J52" s="7">
        <v>7056142</v>
      </c>
      <c r="K52" s="7">
        <v>2</v>
      </c>
      <c r="L52" s="7">
        <v>2</v>
      </c>
      <c r="M52" s="7">
        <f t="shared" si="2"/>
        <v>0</v>
      </c>
      <c r="N52" s="8">
        <f t="shared" si="3"/>
        <v>0</v>
      </c>
      <c r="R52" s="12">
        <v>1</v>
      </c>
    </row>
    <row r="53" spans="1:18" ht="25.5" x14ac:dyDescent="0.2">
      <c r="A53" s="1" t="s">
        <v>149</v>
      </c>
      <c r="B53" s="1" t="s">
        <v>150</v>
      </c>
      <c r="C53" s="2" t="s">
        <v>151</v>
      </c>
      <c r="D53" s="3" t="s">
        <v>35</v>
      </c>
      <c r="E53" s="4">
        <v>0</v>
      </c>
      <c r="F53" s="4">
        <v>22</v>
      </c>
      <c r="I53" s="7">
        <v>7056181</v>
      </c>
      <c r="J53" s="7">
        <v>7056142</v>
      </c>
      <c r="K53" s="7">
        <v>2</v>
      </c>
      <c r="L53" s="7">
        <v>2</v>
      </c>
      <c r="M53" s="7">
        <f t="shared" si="2"/>
        <v>0</v>
      </c>
      <c r="N53" s="8">
        <f t="shared" si="3"/>
        <v>0</v>
      </c>
      <c r="R53" s="12">
        <v>1</v>
      </c>
    </row>
    <row r="54" spans="1:18" x14ac:dyDescent="0.2">
      <c r="A54" s="1" t="s">
        <v>152</v>
      </c>
      <c r="B54" s="1" t="s">
        <v>153</v>
      </c>
      <c r="C54" s="2" t="s">
        <v>154</v>
      </c>
      <c r="D54" s="3" t="s">
        <v>35</v>
      </c>
      <c r="E54" s="4">
        <v>0</v>
      </c>
      <c r="F54" s="4">
        <v>22</v>
      </c>
      <c r="I54" s="7">
        <v>7056182</v>
      </c>
      <c r="J54" s="7">
        <v>7056142</v>
      </c>
      <c r="K54" s="7">
        <v>2</v>
      </c>
      <c r="L54" s="7">
        <v>2</v>
      </c>
      <c r="M54" s="7">
        <f t="shared" si="2"/>
        <v>0</v>
      </c>
      <c r="N54" s="8">
        <f t="shared" si="3"/>
        <v>0</v>
      </c>
      <c r="R54" s="12">
        <v>1</v>
      </c>
    </row>
    <row r="55" spans="1:18" x14ac:dyDescent="0.2">
      <c r="A55" s="1" t="s">
        <v>155</v>
      </c>
      <c r="B55" s="1" t="s">
        <v>156</v>
      </c>
      <c r="C55" s="2" t="s">
        <v>157</v>
      </c>
      <c r="D55" s="3" t="s">
        <v>35</v>
      </c>
      <c r="E55" s="4">
        <v>0</v>
      </c>
      <c r="F55" s="4">
        <v>22</v>
      </c>
      <c r="I55" s="7">
        <v>7056183</v>
      </c>
      <c r="J55" s="7">
        <v>7056142</v>
      </c>
      <c r="K55" s="7">
        <v>2</v>
      </c>
      <c r="L55" s="7">
        <v>2</v>
      </c>
      <c r="M55" s="7">
        <f t="shared" si="2"/>
        <v>0</v>
      </c>
      <c r="N55" s="8">
        <f t="shared" si="3"/>
        <v>0</v>
      </c>
      <c r="R55" s="12">
        <v>1</v>
      </c>
    </row>
    <row r="56" spans="1:18" ht="38.25" x14ac:dyDescent="0.2">
      <c r="A56" s="1" t="s">
        <v>158</v>
      </c>
      <c r="B56" s="1" t="s">
        <v>159</v>
      </c>
      <c r="C56" s="2" t="s">
        <v>160</v>
      </c>
      <c r="D56" s="3" t="s">
        <v>35</v>
      </c>
      <c r="E56" s="4">
        <v>0</v>
      </c>
      <c r="F56" s="4">
        <v>22</v>
      </c>
      <c r="I56" s="7">
        <v>7056185</v>
      </c>
      <c r="J56" s="7">
        <v>7056142</v>
      </c>
      <c r="K56" s="7">
        <v>2</v>
      </c>
      <c r="L56" s="7">
        <v>2</v>
      </c>
      <c r="M56" s="7">
        <f t="shared" si="2"/>
        <v>0</v>
      </c>
      <c r="N56" s="8">
        <f t="shared" si="3"/>
        <v>0</v>
      </c>
      <c r="R56" s="12">
        <v>1</v>
      </c>
    </row>
    <row r="57" spans="1:18" ht="25.5" x14ac:dyDescent="0.2">
      <c r="A57" s="1" t="s">
        <v>161</v>
      </c>
      <c r="B57" s="1" t="s">
        <v>162</v>
      </c>
      <c r="C57" s="2" t="s">
        <v>163</v>
      </c>
      <c r="D57" s="3" t="s">
        <v>35</v>
      </c>
      <c r="E57" s="4">
        <v>0</v>
      </c>
      <c r="F57" s="4">
        <v>22</v>
      </c>
      <c r="I57" s="7">
        <v>7056186</v>
      </c>
      <c r="J57" s="7">
        <v>7056142</v>
      </c>
      <c r="K57" s="7">
        <v>2</v>
      </c>
      <c r="L57" s="7">
        <v>2</v>
      </c>
      <c r="M57" s="7">
        <f t="shared" si="2"/>
        <v>0</v>
      </c>
      <c r="N57" s="8">
        <f t="shared" si="3"/>
        <v>0</v>
      </c>
      <c r="R57" s="12">
        <v>1</v>
      </c>
    </row>
    <row r="58" spans="1:18" ht="25.5" x14ac:dyDescent="0.2">
      <c r="A58" s="1" t="s">
        <v>164</v>
      </c>
      <c r="B58" s="1" t="s">
        <v>165</v>
      </c>
      <c r="C58" s="2" t="s">
        <v>166</v>
      </c>
      <c r="D58" s="3" t="s">
        <v>35</v>
      </c>
      <c r="E58" s="4">
        <v>0</v>
      </c>
      <c r="F58" s="4">
        <v>22</v>
      </c>
      <c r="I58" s="7">
        <v>7056187</v>
      </c>
      <c r="J58" s="7">
        <v>7056142</v>
      </c>
      <c r="K58" s="7">
        <v>2</v>
      </c>
      <c r="L58" s="7">
        <v>2</v>
      </c>
      <c r="M58" s="7">
        <f t="shared" si="2"/>
        <v>0</v>
      </c>
      <c r="N58" s="8">
        <f t="shared" si="3"/>
        <v>0</v>
      </c>
      <c r="R58" s="12">
        <v>1</v>
      </c>
    </row>
    <row r="59" spans="1:18" x14ac:dyDescent="0.2">
      <c r="A59" s="1" t="s">
        <v>167</v>
      </c>
      <c r="B59" s="1" t="s">
        <v>168</v>
      </c>
      <c r="C59" s="2" t="s">
        <v>169</v>
      </c>
      <c r="D59" s="3" t="s">
        <v>35</v>
      </c>
      <c r="E59" s="4">
        <v>0</v>
      </c>
      <c r="F59" s="4">
        <v>22</v>
      </c>
      <c r="I59" s="7">
        <v>7056188</v>
      </c>
      <c r="J59" s="7">
        <v>7056142</v>
      </c>
      <c r="K59" s="7">
        <v>2</v>
      </c>
      <c r="L59" s="7">
        <v>2</v>
      </c>
      <c r="M59" s="7">
        <f t="shared" si="2"/>
        <v>0</v>
      </c>
      <c r="N59" s="8">
        <f t="shared" si="3"/>
        <v>0</v>
      </c>
      <c r="R59" s="12">
        <v>1</v>
      </c>
    </row>
    <row r="60" spans="1:18" ht="25.5" x14ac:dyDescent="0.2">
      <c r="A60" s="1" t="s">
        <v>170</v>
      </c>
      <c r="B60" s="1" t="s">
        <v>171</v>
      </c>
      <c r="C60" s="2" t="s">
        <v>172</v>
      </c>
      <c r="D60" s="3" t="s">
        <v>35</v>
      </c>
      <c r="E60" s="4">
        <v>0</v>
      </c>
      <c r="F60" s="4">
        <v>22</v>
      </c>
      <c r="I60" s="7">
        <v>7056189</v>
      </c>
      <c r="J60" s="7">
        <v>7056142</v>
      </c>
      <c r="K60" s="7">
        <v>2</v>
      </c>
      <c r="L60" s="7">
        <v>2</v>
      </c>
      <c r="M60" s="7">
        <f t="shared" si="2"/>
        <v>0</v>
      </c>
      <c r="N60" s="8">
        <f t="shared" si="3"/>
        <v>0</v>
      </c>
      <c r="R60" s="12">
        <v>1</v>
      </c>
    </row>
    <row r="61" spans="1:18" ht="38.25" x14ac:dyDescent="0.2">
      <c r="A61" s="1" t="s">
        <v>173</v>
      </c>
      <c r="B61" s="1" t="s">
        <v>174</v>
      </c>
      <c r="C61" s="2" t="s">
        <v>175</v>
      </c>
      <c r="D61" s="3" t="s">
        <v>35</v>
      </c>
      <c r="E61" s="4">
        <v>0</v>
      </c>
      <c r="F61" s="4">
        <v>22</v>
      </c>
      <c r="I61" s="7">
        <v>7056191</v>
      </c>
      <c r="J61" s="7">
        <v>7056142</v>
      </c>
      <c r="K61" s="7">
        <v>2</v>
      </c>
      <c r="L61" s="7">
        <v>2</v>
      </c>
      <c r="M61" s="7">
        <f t="shared" si="2"/>
        <v>0</v>
      </c>
      <c r="N61" s="8">
        <f t="shared" si="3"/>
        <v>0</v>
      </c>
      <c r="R61" s="12">
        <v>1</v>
      </c>
    </row>
    <row r="62" spans="1:18" ht="25.5" x14ac:dyDescent="0.2">
      <c r="A62" s="1" t="s">
        <v>176</v>
      </c>
      <c r="B62" s="1" t="s">
        <v>177</v>
      </c>
      <c r="C62" s="2" t="s">
        <v>178</v>
      </c>
      <c r="D62" s="3" t="s">
        <v>35</v>
      </c>
      <c r="E62" s="4">
        <v>0</v>
      </c>
      <c r="F62" s="4">
        <v>22</v>
      </c>
      <c r="I62" s="7">
        <v>7056192</v>
      </c>
      <c r="J62" s="7">
        <v>7056142</v>
      </c>
      <c r="K62" s="7">
        <v>2</v>
      </c>
      <c r="L62" s="7">
        <v>2</v>
      </c>
      <c r="M62" s="7">
        <f t="shared" si="2"/>
        <v>0</v>
      </c>
      <c r="N62" s="8">
        <f t="shared" si="3"/>
        <v>0</v>
      </c>
      <c r="R62" s="12">
        <v>1</v>
      </c>
    </row>
    <row r="63" spans="1:18" ht="76.5" x14ac:dyDescent="0.2">
      <c r="A63" s="1" t="s">
        <v>179</v>
      </c>
      <c r="B63" s="1" t="s">
        <v>180</v>
      </c>
      <c r="C63" s="2" t="s">
        <v>181</v>
      </c>
      <c r="D63" s="3" t="s">
        <v>35</v>
      </c>
      <c r="E63" s="4">
        <v>0</v>
      </c>
      <c r="F63" s="4">
        <v>22</v>
      </c>
      <c r="I63" s="7">
        <v>7056193</v>
      </c>
      <c r="J63" s="7">
        <v>7056142</v>
      </c>
      <c r="K63" s="7">
        <v>2</v>
      </c>
      <c r="L63" s="7">
        <v>2</v>
      </c>
      <c r="M63" s="7">
        <f t="shared" si="2"/>
        <v>0</v>
      </c>
      <c r="N63" s="8">
        <f t="shared" si="3"/>
        <v>0</v>
      </c>
      <c r="R63" s="12">
        <v>1</v>
      </c>
    </row>
    <row r="64" spans="1:18" x14ac:dyDescent="0.2">
      <c r="A64" s="1" t="s">
        <v>182</v>
      </c>
      <c r="B64" s="1" t="s">
        <v>183</v>
      </c>
      <c r="C64" s="2" t="s">
        <v>184</v>
      </c>
      <c r="D64" s="3" t="s">
        <v>35</v>
      </c>
      <c r="E64" s="4">
        <v>0</v>
      </c>
      <c r="F64" s="4">
        <v>22</v>
      </c>
      <c r="I64" s="7">
        <v>7056194</v>
      </c>
      <c r="J64" s="7">
        <v>7056142</v>
      </c>
      <c r="K64" s="7">
        <v>2</v>
      </c>
      <c r="L64" s="7">
        <v>2</v>
      </c>
      <c r="M64" s="7">
        <f t="shared" si="2"/>
        <v>0</v>
      </c>
      <c r="N64" s="8">
        <f t="shared" si="3"/>
        <v>0</v>
      </c>
      <c r="R64" s="12">
        <v>1</v>
      </c>
    </row>
    <row r="65" spans="1:18" x14ac:dyDescent="0.2">
      <c r="A65" s="1" t="s">
        <v>185</v>
      </c>
      <c r="B65" s="1" t="s">
        <v>186</v>
      </c>
      <c r="C65" s="2" t="s">
        <v>187</v>
      </c>
      <c r="D65" s="3" t="s">
        <v>35</v>
      </c>
      <c r="E65" s="4">
        <v>0</v>
      </c>
      <c r="F65" s="4">
        <v>22</v>
      </c>
      <c r="I65" s="7">
        <v>7056195</v>
      </c>
      <c r="J65" s="7">
        <v>7056142</v>
      </c>
      <c r="K65" s="7">
        <v>2</v>
      </c>
      <c r="L65" s="7">
        <v>2</v>
      </c>
      <c r="M65" s="7">
        <f t="shared" si="2"/>
        <v>0</v>
      </c>
      <c r="N65" s="8">
        <f t="shared" si="3"/>
        <v>0</v>
      </c>
      <c r="R65" s="12">
        <v>1</v>
      </c>
    </row>
    <row r="66" spans="1:18" x14ac:dyDescent="0.2">
      <c r="A66" s="1" t="s">
        <v>188</v>
      </c>
      <c r="B66" s="1" t="s">
        <v>189</v>
      </c>
      <c r="C66" s="2" t="s">
        <v>190</v>
      </c>
      <c r="E66" s="4">
        <v>0</v>
      </c>
      <c r="F66" s="4">
        <v>22</v>
      </c>
      <c r="H66" s="167"/>
      <c r="I66" s="7">
        <v>7058884</v>
      </c>
      <c r="J66" s="7">
        <v>-1</v>
      </c>
      <c r="K66" s="7">
        <v>1</v>
      </c>
      <c r="L66" s="7">
        <v>1</v>
      </c>
      <c r="M66" s="7">
        <f>M67+M1083+M4014</f>
        <v>0</v>
      </c>
      <c r="N66" s="8">
        <f>N67+N1083+N4014</f>
        <v>0</v>
      </c>
      <c r="R66" s="12">
        <v>1</v>
      </c>
    </row>
    <row r="67" spans="1:18" x14ac:dyDescent="0.2">
      <c r="A67" s="1" t="s">
        <v>191</v>
      </c>
      <c r="B67" s="1" t="s">
        <v>189</v>
      </c>
      <c r="C67" s="2" t="s">
        <v>192</v>
      </c>
      <c r="E67" s="4">
        <v>0</v>
      </c>
      <c r="F67" s="4">
        <v>22</v>
      </c>
      <c r="H67" s="167"/>
      <c r="I67" s="7">
        <v>7058885</v>
      </c>
      <c r="J67" s="7">
        <v>7058884</v>
      </c>
      <c r="K67" s="7">
        <v>1</v>
      </c>
      <c r="L67" s="7">
        <v>2</v>
      </c>
      <c r="M67" s="7">
        <f>M68+M412+M700+M796</f>
        <v>0</v>
      </c>
      <c r="N67" s="8">
        <f>N68+N412+N700+N796</f>
        <v>0</v>
      </c>
      <c r="R67" s="12">
        <v>1</v>
      </c>
    </row>
    <row r="68" spans="1:18" x14ac:dyDescent="0.2">
      <c r="A68" s="1" t="s">
        <v>193</v>
      </c>
      <c r="B68" s="1" t="s">
        <v>189</v>
      </c>
      <c r="C68" s="2" t="s">
        <v>194</v>
      </c>
      <c r="E68" s="4">
        <v>0</v>
      </c>
      <c r="F68" s="4">
        <v>22</v>
      </c>
      <c r="H68" s="167"/>
      <c r="I68" s="7">
        <v>7058887</v>
      </c>
      <c r="J68" s="7">
        <v>7058885</v>
      </c>
      <c r="K68" s="7">
        <v>1</v>
      </c>
      <c r="L68" s="7">
        <v>3</v>
      </c>
      <c r="M68" s="7">
        <f>M69+M222</f>
        <v>0</v>
      </c>
      <c r="N68" s="8">
        <f>N69+N222</f>
        <v>0</v>
      </c>
      <c r="R68" s="12">
        <v>1</v>
      </c>
    </row>
    <row r="69" spans="1:18" x14ac:dyDescent="0.2">
      <c r="A69" s="1" t="s">
        <v>195</v>
      </c>
      <c r="B69" s="1" t="s">
        <v>196</v>
      </c>
      <c r="C69" s="2" t="s">
        <v>197</v>
      </c>
      <c r="E69" s="4">
        <v>0</v>
      </c>
      <c r="F69" s="4">
        <v>22</v>
      </c>
      <c r="H69" s="167"/>
      <c r="I69" s="7">
        <v>7060154</v>
      </c>
      <c r="J69" s="7">
        <v>7058887</v>
      </c>
      <c r="K69" s="7">
        <v>1</v>
      </c>
      <c r="L69" s="7">
        <v>4</v>
      </c>
      <c r="M69" s="7">
        <f>M70+M181</f>
        <v>0</v>
      </c>
      <c r="N69" s="8">
        <f>N70+N181</f>
        <v>0</v>
      </c>
      <c r="R69" s="12">
        <v>1</v>
      </c>
    </row>
    <row r="70" spans="1:18" x14ac:dyDescent="0.2">
      <c r="A70" s="1" t="s">
        <v>198</v>
      </c>
      <c r="B70" s="1" t="s">
        <v>199</v>
      </c>
      <c r="C70" s="2" t="s">
        <v>200</v>
      </c>
      <c r="E70" s="4">
        <v>0</v>
      </c>
      <c r="F70" s="4">
        <v>22</v>
      </c>
      <c r="H70" s="167"/>
      <c r="I70" s="7">
        <v>7056198</v>
      </c>
      <c r="J70" s="7">
        <v>7060154</v>
      </c>
      <c r="K70" s="7">
        <v>1</v>
      </c>
      <c r="L70" s="7">
        <v>5</v>
      </c>
      <c r="M70" s="7">
        <f>M71+M105+M117+M135+M146+M164+M171</f>
        <v>0</v>
      </c>
      <c r="N70" s="8">
        <f>N71+N105+N117+N135+N146+N164+N171</f>
        <v>0</v>
      </c>
      <c r="R70" s="12">
        <v>1</v>
      </c>
    </row>
    <row r="71" spans="1:18" x14ac:dyDescent="0.2">
      <c r="A71" s="1" t="s">
        <v>201</v>
      </c>
      <c r="B71" s="1" t="s">
        <v>202</v>
      </c>
      <c r="C71" s="2" t="s">
        <v>203</v>
      </c>
      <c r="E71" s="4">
        <v>0</v>
      </c>
      <c r="F71" s="4">
        <v>22</v>
      </c>
      <c r="H71" s="167"/>
      <c r="I71" s="7">
        <v>7056199</v>
      </c>
      <c r="J71" s="7">
        <v>7056198</v>
      </c>
      <c r="K71" s="7">
        <v>1</v>
      </c>
      <c r="L71" s="7">
        <v>6</v>
      </c>
      <c r="M71" s="7">
        <f>M72+M73+M74+M75+M76+M77+M78+M79+M80+M81+M82+M83+M84+M85+M86+M87+M88+M89+M90+M91+M92+M93+M94+M95+M96+M97+M98+M99+M100+M101+M102+M103+M104</f>
        <v>0</v>
      </c>
      <c r="N71" s="8">
        <f>N72+N73+N74+N75+N76+N77+N78+N79+N80+N81+N82+N83+N84+N85+N86+N87+N88+N89+N90+N91+N92+N93+N94+N95+N96+N97+N98+N99+N100+N101+N102+N103+N104</f>
        <v>0</v>
      </c>
      <c r="R71" s="12">
        <v>1</v>
      </c>
    </row>
    <row r="72" spans="1:18" x14ac:dyDescent="0.2">
      <c r="A72" s="1" t="s">
        <v>204</v>
      </c>
      <c r="C72" s="2" t="s">
        <v>205</v>
      </c>
      <c r="D72" s="3" t="s">
        <v>35</v>
      </c>
      <c r="E72" s="4">
        <v>0</v>
      </c>
      <c r="F72" s="4">
        <v>22</v>
      </c>
      <c r="I72" s="7">
        <v>7056200</v>
      </c>
      <c r="J72" s="7">
        <v>7056199</v>
      </c>
      <c r="K72" s="7">
        <v>2</v>
      </c>
      <c r="L72" s="7">
        <v>7</v>
      </c>
      <c r="M72" s="7">
        <f t="shared" ref="M72:M104" si="4">ROUND(ROUND(H72,2)*ROUND(E72,2), 2)</f>
        <v>0</v>
      </c>
      <c r="N72" s="8">
        <f t="shared" ref="N72:N104" si="5">H72*E72*(1+F72/100)</f>
        <v>0</v>
      </c>
      <c r="R72" s="12">
        <v>1</v>
      </c>
    </row>
    <row r="73" spans="1:18" ht="25.5" x14ac:dyDescent="0.2">
      <c r="A73" s="1" t="s">
        <v>206</v>
      </c>
      <c r="C73" s="2" t="s">
        <v>207</v>
      </c>
      <c r="D73" s="3" t="s">
        <v>35</v>
      </c>
      <c r="E73" s="4">
        <v>0</v>
      </c>
      <c r="F73" s="4">
        <v>22</v>
      </c>
      <c r="I73" s="7">
        <v>7056201</v>
      </c>
      <c r="J73" s="7">
        <v>7056199</v>
      </c>
      <c r="K73" s="7">
        <v>2</v>
      </c>
      <c r="L73" s="7">
        <v>7</v>
      </c>
      <c r="M73" s="7">
        <f t="shared" si="4"/>
        <v>0</v>
      </c>
      <c r="N73" s="8">
        <f t="shared" si="5"/>
        <v>0</v>
      </c>
      <c r="R73" s="12">
        <v>1</v>
      </c>
    </row>
    <row r="74" spans="1:18" x14ac:dyDescent="0.2">
      <c r="A74" s="1" t="s">
        <v>208</v>
      </c>
      <c r="C74" s="2" t="s">
        <v>209</v>
      </c>
      <c r="D74" s="3" t="s">
        <v>35</v>
      </c>
      <c r="E74" s="4">
        <v>0</v>
      </c>
      <c r="F74" s="4">
        <v>22</v>
      </c>
      <c r="I74" s="7">
        <v>7056202</v>
      </c>
      <c r="J74" s="7">
        <v>7056199</v>
      </c>
      <c r="K74" s="7">
        <v>2</v>
      </c>
      <c r="L74" s="7">
        <v>7</v>
      </c>
      <c r="M74" s="7">
        <f t="shared" si="4"/>
        <v>0</v>
      </c>
      <c r="N74" s="8">
        <f t="shared" si="5"/>
        <v>0</v>
      </c>
      <c r="R74" s="12">
        <v>1</v>
      </c>
    </row>
    <row r="75" spans="1:18" x14ac:dyDescent="0.2">
      <c r="A75" s="1" t="s">
        <v>210</v>
      </c>
      <c r="C75" s="2" t="s">
        <v>211</v>
      </c>
      <c r="D75" s="3" t="s">
        <v>35</v>
      </c>
      <c r="E75" s="4">
        <v>0</v>
      </c>
      <c r="F75" s="4">
        <v>22</v>
      </c>
      <c r="I75" s="7">
        <v>7056203</v>
      </c>
      <c r="J75" s="7">
        <v>7056199</v>
      </c>
      <c r="K75" s="7">
        <v>2</v>
      </c>
      <c r="L75" s="7">
        <v>7</v>
      </c>
      <c r="M75" s="7">
        <f t="shared" si="4"/>
        <v>0</v>
      </c>
      <c r="N75" s="8">
        <f t="shared" si="5"/>
        <v>0</v>
      </c>
      <c r="R75" s="12">
        <v>1</v>
      </c>
    </row>
    <row r="76" spans="1:18" ht="38.25" x14ac:dyDescent="0.2">
      <c r="A76" s="1" t="s">
        <v>212</v>
      </c>
      <c r="C76" s="2" t="s">
        <v>213</v>
      </c>
      <c r="D76" s="3" t="s">
        <v>35</v>
      </c>
      <c r="E76" s="4">
        <v>0</v>
      </c>
      <c r="F76" s="4">
        <v>22</v>
      </c>
      <c r="I76" s="7">
        <v>7056204</v>
      </c>
      <c r="J76" s="7">
        <v>7056199</v>
      </c>
      <c r="K76" s="7">
        <v>2</v>
      </c>
      <c r="L76" s="7">
        <v>7</v>
      </c>
      <c r="M76" s="7">
        <f t="shared" si="4"/>
        <v>0</v>
      </c>
      <c r="N76" s="8">
        <f t="shared" si="5"/>
        <v>0</v>
      </c>
      <c r="R76" s="12">
        <v>1</v>
      </c>
    </row>
    <row r="77" spans="1:18" ht="51" x14ac:dyDescent="0.2">
      <c r="A77" s="1" t="s">
        <v>214</v>
      </c>
      <c r="C77" s="2" t="s">
        <v>215</v>
      </c>
      <c r="D77" s="3" t="s">
        <v>35</v>
      </c>
      <c r="E77" s="4">
        <v>0</v>
      </c>
      <c r="F77" s="4">
        <v>22</v>
      </c>
      <c r="I77" s="7">
        <v>7056205</v>
      </c>
      <c r="J77" s="7">
        <v>7056199</v>
      </c>
      <c r="K77" s="7">
        <v>2</v>
      </c>
      <c r="L77" s="7">
        <v>7</v>
      </c>
      <c r="M77" s="7">
        <f t="shared" si="4"/>
        <v>0</v>
      </c>
      <c r="N77" s="8">
        <f t="shared" si="5"/>
        <v>0</v>
      </c>
      <c r="R77" s="12">
        <v>1</v>
      </c>
    </row>
    <row r="78" spans="1:18" x14ac:dyDescent="0.2">
      <c r="A78" s="1" t="s">
        <v>216</v>
      </c>
      <c r="C78" s="2" t="s">
        <v>217</v>
      </c>
      <c r="D78" s="3" t="s">
        <v>35</v>
      </c>
      <c r="E78" s="4">
        <v>0</v>
      </c>
      <c r="F78" s="4">
        <v>22</v>
      </c>
      <c r="I78" s="7">
        <v>7056206</v>
      </c>
      <c r="J78" s="7">
        <v>7056199</v>
      </c>
      <c r="K78" s="7">
        <v>2</v>
      </c>
      <c r="L78" s="7">
        <v>7</v>
      </c>
      <c r="M78" s="7">
        <f t="shared" si="4"/>
        <v>0</v>
      </c>
      <c r="N78" s="8">
        <f t="shared" si="5"/>
        <v>0</v>
      </c>
      <c r="R78" s="12">
        <v>1</v>
      </c>
    </row>
    <row r="79" spans="1:18" ht="38.25" x14ac:dyDescent="0.2">
      <c r="A79" s="1" t="s">
        <v>218</v>
      </c>
      <c r="C79" s="2" t="s">
        <v>219</v>
      </c>
      <c r="D79" s="3" t="s">
        <v>35</v>
      </c>
      <c r="E79" s="4">
        <v>0</v>
      </c>
      <c r="F79" s="4">
        <v>22</v>
      </c>
      <c r="I79" s="7">
        <v>7056207</v>
      </c>
      <c r="J79" s="7">
        <v>7056199</v>
      </c>
      <c r="K79" s="7">
        <v>2</v>
      </c>
      <c r="L79" s="7">
        <v>7</v>
      </c>
      <c r="M79" s="7">
        <f t="shared" si="4"/>
        <v>0</v>
      </c>
      <c r="N79" s="8">
        <f t="shared" si="5"/>
        <v>0</v>
      </c>
      <c r="R79" s="12">
        <v>1</v>
      </c>
    </row>
    <row r="80" spans="1:18" ht="25.5" x14ac:dyDescent="0.2">
      <c r="A80" s="1" t="s">
        <v>220</v>
      </c>
      <c r="C80" s="2" t="s">
        <v>221</v>
      </c>
      <c r="D80" s="3" t="s">
        <v>35</v>
      </c>
      <c r="E80" s="4">
        <v>0</v>
      </c>
      <c r="F80" s="4">
        <v>22</v>
      </c>
      <c r="I80" s="7">
        <v>7056208</v>
      </c>
      <c r="J80" s="7">
        <v>7056199</v>
      </c>
      <c r="K80" s="7">
        <v>2</v>
      </c>
      <c r="L80" s="7">
        <v>7</v>
      </c>
      <c r="M80" s="7">
        <f t="shared" si="4"/>
        <v>0</v>
      </c>
      <c r="N80" s="8">
        <f t="shared" si="5"/>
        <v>0</v>
      </c>
      <c r="R80" s="12">
        <v>1</v>
      </c>
    </row>
    <row r="81" spans="1:18" x14ac:dyDescent="0.2">
      <c r="A81" s="1" t="s">
        <v>222</v>
      </c>
      <c r="C81" s="2" t="s">
        <v>223</v>
      </c>
      <c r="D81" s="3" t="s">
        <v>35</v>
      </c>
      <c r="E81" s="4">
        <v>0</v>
      </c>
      <c r="F81" s="4">
        <v>22</v>
      </c>
      <c r="I81" s="7">
        <v>7056209</v>
      </c>
      <c r="J81" s="7">
        <v>7056199</v>
      </c>
      <c r="K81" s="7">
        <v>2</v>
      </c>
      <c r="L81" s="7">
        <v>7</v>
      </c>
      <c r="M81" s="7">
        <f t="shared" si="4"/>
        <v>0</v>
      </c>
      <c r="N81" s="8">
        <f t="shared" si="5"/>
        <v>0</v>
      </c>
      <c r="R81" s="12">
        <v>1</v>
      </c>
    </row>
    <row r="82" spans="1:18" ht="51" x14ac:dyDescent="0.2">
      <c r="A82" s="1" t="s">
        <v>224</v>
      </c>
      <c r="C82" s="2" t="s">
        <v>225</v>
      </c>
      <c r="D82" s="3" t="s">
        <v>35</v>
      </c>
      <c r="E82" s="4">
        <v>0</v>
      </c>
      <c r="F82" s="4">
        <v>22</v>
      </c>
      <c r="I82" s="7">
        <v>7056210</v>
      </c>
      <c r="J82" s="7">
        <v>7056199</v>
      </c>
      <c r="K82" s="7">
        <v>2</v>
      </c>
      <c r="L82" s="7">
        <v>7</v>
      </c>
      <c r="M82" s="7">
        <f t="shared" si="4"/>
        <v>0</v>
      </c>
      <c r="N82" s="8">
        <f t="shared" si="5"/>
        <v>0</v>
      </c>
      <c r="R82" s="12">
        <v>1</v>
      </c>
    </row>
    <row r="83" spans="1:18" ht="38.25" x14ac:dyDescent="0.2">
      <c r="A83" s="1" t="s">
        <v>226</v>
      </c>
      <c r="B83" s="1" t="s">
        <v>30</v>
      </c>
      <c r="C83" s="2" t="s">
        <v>227</v>
      </c>
      <c r="D83" s="3" t="s">
        <v>228</v>
      </c>
      <c r="E83" s="4">
        <v>1</v>
      </c>
      <c r="F83" s="4">
        <v>22</v>
      </c>
      <c r="I83" s="7">
        <v>7056211</v>
      </c>
      <c r="J83" s="7">
        <v>7056199</v>
      </c>
      <c r="K83" s="7">
        <v>2</v>
      </c>
      <c r="L83" s="7">
        <v>7</v>
      </c>
      <c r="M83" s="7">
        <f t="shared" si="4"/>
        <v>0</v>
      </c>
      <c r="N83" s="8">
        <f t="shared" si="5"/>
        <v>0</v>
      </c>
      <c r="R83" s="12">
        <v>1</v>
      </c>
    </row>
    <row r="84" spans="1:18" ht="51" x14ac:dyDescent="0.2">
      <c r="A84" s="1" t="s">
        <v>229</v>
      </c>
      <c r="B84" s="1" t="s">
        <v>188</v>
      </c>
      <c r="C84" s="2" t="s">
        <v>230</v>
      </c>
      <c r="D84" s="3" t="s">
        <v>231</v>
      </c>
      <c r="E84" s="4">
        <v>9</v>
      </c>
      <c r="F84" s="4">
        <v>22</v>
      </c>
      <c r="I84" s="7">
        <v>7056212</v>
      </c>
      <c r="J84" s="7">
        <v>7056199</v>
      </c>
      <c r="K84" s="7">
        <v>2</v>
      </c>
      <c r="L84" s="7">
        <v>7</v>
      </c>
      <c r="M84" s="7">
        <f t="shared" si="4"/>
        <v>0</v>
      </c>
      <c r="N84" s="8">
        <f t="shared" si="5"/>
        <v>0</v>
      </c>
      <c r="R84" s="12">
        <v>1</v>
      </c>
    </row>
    <row r="85" spans="1:18" ht="51" x14ac:dyDescent="0.2">
      <c r="A85" s="1" t="s">
        <v>232</v>
      </c>
      <c r="B85" s="1" t="s">
        <v>233</v>
      </c>
      <c r="C85" s="2" t="s">
        <v>234</v>
      </c>
      <c r="D85" s="3" t="s">
        <v>231</v>
      </c>
      <c r="E85" s="4">
        <v>2</v>
      </c>
      <c r="F85" s="4">
        <v>22</v>
      </c>
      <c r="I85" s="7">
        <v>7056213</v>
      </c>
      <c r="J85" s="7">
        <v>7056199</v>
      </c>
      <c r="K85" s="7">
        <v>2</v>
      </c>
      <c r="L85" s="7">
        <v>7</v>
      </c>
      <c r="M85" s="7">
        <f t="shared" si="4"/>
        <v>0</v>
      </c>
      <c r="N85" s="8">
        <f t="shared" si="5"/>
        <v>0</v>
      </c>
      <c r="R85" s="12">
        <v>1</v>
      </c>
    </row>
    <row r="86" spans="1:18" ht="102" x14ac:dyDescent="0.2">
      <c r="A86" s="1" t="s">
        <v>235</v>
      </c>
      <c r="B86" s="1" t="s">
        <v>236</v>
      </c>
      <c r="C86" s="2" t="s">
        <v>237</v>
      </c>
      <c r="D86" s="3" t="s">
        <v>228</v>
      </c>
      <c r="E86" s="4">
        <v>1</v>
      </c>
      <c r="F86" s="4">
        <v>22</v>
      </c>
      <c r="I86" s="7">
        <v>7056214</v>
      </c>
      <c r="J86" s="7">
        <v>7056199</v>
      </c>
      <c r="K86" s="7">
        <v>2</v>
      </c>
      <c r="L86" s="7">
        <v>7</v>
      </c>
      <c r="M86" s="7">
        <f t="shared" si="4"/>
        <v>0</v>
      </c>
      <c r="N86" s="8">
        <f t="shared" si="5"/>
        <v>0</v>
      </c>
      <c r="R86" s="12">
        <v>1</v>
      </c>
    </row>
    <row r="87" spans="1:18" ht="102" x14ac:dyDescent="0.2">
      <c r="A87" s="1" t="s">
        <v>238</v>
      </c>
      <c r="B87" s="1" t="s">
        <v>239</v>
      </c>
      <c r="C87" s="2" t="s">
        <v>240</v>
      </c>
      <c r="D87" s="3" t="s">
        <v>241</v>
      </c>
      <c r="E87" s="4">
        <v>200</v>
      </c>
      <c r="F87" s="4">
        <v>22</v>
      </c>
      <c r="I87" s="7">
        <v>7056215</v>
      </c>
      <c r="J87" s="7">
        <v>7056199</v>
      </c>
      <c r="K87" s="7">
        <v>2</v>
      </c>
      <c r="L87" s="7">
        <v>7</v>
      </c>
      <c r="M87" s="7">
        <f t="shared" si="4"/>
        <v>0</v>
      </c>
      <c r="N87" s="8">
        <f t="shared" si="5"/>
        <v>0</v>
      </c>
      <c r="R87" s="12">
        <v>1</v>
      </c>
    </row>
    <row r="88" spans="1:18" x14ac:dyDescent="0.2">
      <c r="A88" s="1" t="s">
        <v>242</v>
      </c>
      <c r="B88" s="1" t="s">
        <v>243</v>
      </c>
      <c r="C88" s="2" t="s">
        <v>244</v>
      </c>
      <c r="D88" s="3" t="s">
        <v>245</v>
      </c>
      <c r="E88" s="4">
        <v>5</v>
      </c>
      <c r="F88" s="4">
        <v>22</v>
      </c>
      <c r="I88" s="7">
        <v>7056216</v>
      </c>
      <c r="J88" s="7">
        <v>7056199</v>
      </c>
      <c r="K88" s="7">
        <v>2</v>
      </c>
      <c r="L88" s="7">
        <v>7</v>
      </c>
      <c r="M88" s="7">
        <f t="shared" si="4"/>
        <v>0</v>
      </c>
      <c r="N88" s="8">
        <f t="shared" si="5"/>
        <v>0</v>
      </c>
      <c r="R88" s="12">
        <v>1</v>
      </c>
    </row>
    <row r="89" spans="1:18" ht="63.75" x14ac:dyDescent="0.2">
      <c r="A89" s="1" t="s">
        <v>246</v>
      </c>
      <c r="B89" s="1" t="s">
        <v>247</v>
      </c>
      <c r="C89" s="2" t="s">
        <v>248</v>
      </c>
      <c r="D89" s="3" t="s">
        <v>35</v>
      </c>
      <c r="E89" s="4">
        <v>0</v>
      </c>
      <c r="F89" s="4">
        <v>22</v>
      </c>
      <c r="I89" s="7">
        <v>7056217</v>
      </c>
      <c r="J89" s="7">
        <v>7056199</v>
      </c>
      <c r="K89" s="7">
        <v>2</v>
      </c>
      <c r="L89" s="7">
        <v>7</v>
      </c>
      <c r="M89" s="7">
        <f t="shared" si="4"/>
        <v>0</v>
      </c>
      <c r="N89" s="8">
        <f t="shared" si="5"/>
        <v>0</v>
      </c>
      <c r="R89" s="12">
        <v>1</v>
      </c>
    </row>
    <row r="90" spans="1:18" ht="89.25" x14ac:dyDescent="0.2">
      <c r="A90" s="1" t="s">
        <v>249</v>
      </c>
      <c r="C90" s="2" t="s">
        <v>250</v>
      </c>
      <c r="D90" s="3" t="s">
        <v>231</v>
      </c>
      <c r="E90" s="4">
        <v>2</v>
      </c>
      <c r="F90" s="4">
        <v>22</v>
      </c>
      <c r="I90" s="7">
        <v>7056218</v>
      </c>
      <c r="J90" s="7">
        <v>7056199</v>
      </c>
      <c r="K90" s="7">
        <v>2</v>
      </c>
      <c r="L90" s="7">
        <v>7</v>
      </c>
      <c r="M90" s="7">
        <f t="shared" si="4"/>
        <v>0</v>
      </c>
      <c r="N90" s="8">
        <f t="shared" si="5"/>
        <v>0</v>
      </c>
      <c r="R90" s="12">
        <v>1</v>
      </c>
    </row>
    <row r="91" spans="1:18" ht="89.25" x14ac:dyDescent="0.2">
      <c r="A91" s="1" t="s">
        <v>251</v>
      </c>
      <c r="C91" s="2" t="s">
        <v>252</v>
      </c>
      <c r="D91" s="3" t="s">
        <v>231</v>
      </c>
      <c r="E91" s="4">
        <v>1</v>
      </c>
      <c r="F91" s="4">
        <v>22</v>
      </c>
      <c r="I91" s="7">
        <v>7056219</v>
      </c>
      <c r="J91" s="7">
        <v>7056199</v>
      </c>
      <c r="K91" s="7">
        <v>2</v>
      </c>
      <c r="L91" s="7">
        <v>7</v>
      </c>
      <c r="M91" s="7">
        <f t="shared" si="4"/>
        <v>0</v>
      </c>
      <c r="N91" s="8">
        <f t="shared" si="5"/>
        <v>0</v>
      </c>
      <c r="R91" s="12">
        <v>1</v>
      </c>
    </row>
    <row r="92" spans="1:18" ht="89.25" x14ac:dyDescent="0.2">
      <c r="A92" s="1" t="s">
        <v>253</v>
      </c>
      <c r="C92" s="2" t="s">
        <v>254</v>
      </c>
      <c r="D92" s="3" t="s">
        <v>231</v>
      </c>
      <c r="E92" s="4">
        <v>1</v>
      </c>
      <c r="F92" s="4">
        <v>22</v>
      </c>
      <c r="I92" s="7">
        <v>7056220</v>
      </c>
      <c r="J92" s="7">
        <v>7056199</v>
      </c>
      <c r="K92" s="7">
        <v>2</v>
      </c>
      <c r="L92" s="7">
        <v>7</v>
      </c>
      <c r="M92" s="7">
        <f t="shared" si="4"/>
        <v>0</v>
      </c>
      <c r="N92" s="8">
        <f t="shared" si="5"/>
        <v>0</v>
      </c>
      <c r="R92" s="12">
        <v>1</v>
      </c>
    </row>
    <row r="93" spans="1:18" ht="89.25" x14ac:dyDescent="0.2">
      <c r="A93" s="1" t="s">
        <v>255</v>
      </c>
      <c r="C93" s="2" t="s">
        <v>256</v>
      </c>
      <c r="D93" s="3" t="s">
        <v>231</v>
      </c>
      <c r="E93" s="4">
        <v>1</v>
      </c>
      <c r="F93" s="4">
        <v>22</v>
      </c>
      <c r="I93" s="7">
        <v>7056221</v>
      </c>
      <c r="J93" s="7">
        <v>7056199</v>
      </c>
      <c r="K93" s="7">
        <v>2</v>
      </c>
      <c r="L93" s="7">
        <v>7</v>
      </c>
      <c r="M93" s="7">
        <f t="shared" si="4"/>
        <v>0</v>
      </c>
      <c r="N93" s="8">
        <f t="shared" si="5"/>
        <v>0</v>
      </c>
      <c r="R93" s="12">
        <v>1</v>
      </c>
    </row>
    <row r="94" spans="1:18" ht="89.25" x14ac:dyDescent="0.2">
      <c r="A94" s="1" t="s">
        <v>257</v>
      </c>
      <c r="C94" s="2" t="s">
        <v>258</v>
      </c>
      <c r="D94" s="3" t="s">
        <v>231</v>
      </c>
      <c r="E94" s="4">
        <v>1</v>
      </c>
      <c r="F94" s="4">
        <v>22</v>
      </c>
      <c r="I94" s="7">
        <v>7056222</v>
      </c>
      <c r="J94" s="7">
        <v>7056199</v>
      </c>
      <c r="K94" s="7">
        <v>2</v>
      </c>
      <c r="L94" s="7">
        <v>7</v>
      </c>
      <c r="M94" s="7">
        <f t="shared" si="4"/>
        <v>0</v>
      </c>
      <c r="N94" s="8">
        <f t="shared" si="5"/>
        <v>0</v>
      </c>
      <c r="R94" s="12">
        <v>1</v>
      </c>
    </row>
    <row r="95" spans="1:18" ht="89.25" x14ac:dyDescent="0.2">
      <c r="A95" s="1" t="s">
        <v>259</v>
      </c>
      <c r="C95" s="2" t="s">
        <v>260</v>
      </c>
      <c r="D95" s="3" t="s">
        <v>231</v>
      </c>
      <c r="E95" s="4">
        <v>2</v>
      </c>
      <c r="F95" s="4">
        <v>22</v>
      </c>
      <c r="I95" s="7">
        <v>7056223</v>
      </c>
      <c r="J95" s="7">
        <v>7056199</v>
      </c>
      <c r="K95" s="7">
        <v>2</v>
      </c>
      <c r="L95" s="7">
        <v>7</v>
      </c>
      <c r="M95" s="7">
        <f t="shared" si="4"/>
        <v>0</v>
      </c>
      <c r="N95" s="8">
        <f t="shared" si="5"/>
        <v>0</v>
      </c>
      <c r="R95" s="12">
        <v>1</v>
      </c>
    </row>
    <row r="96" spans="1:18" ht="89.25" x14ac:dyDescent="0.2">
      <c r="A96" s="1" t="s">
        <v>261</v>
      </c>
      <c r="C96" s="2" t="s">
        <v>262</v>
      </c>
      <c r="D96" s="3" t="s">
        <v>231</v>
      </c>
      <c r="E96" s="4">
        <v>2</v>
      </c>
      <c r="F96" s="4">
        <v>22</v>
      </c>
      <c r="I96" s="7">
        <v>7056224</v>
      </c>
      <c r="J96" s="7">
        <v>7056199</v>
      </c>
      <c r="K96" s="7">
        <v>2</v>
      </c>
      <c r="L96" s="7">
        <v>7</v>
      </c>
      <c r="M96" s="7">
        <f t="shared" si="4"/>
        <v>0</v>
      </c>
      <c r="N96" s="8">
        <f t="shared" si="5"/>
        <v>0</v>
      </c>
      <c r="R96" s="12">
        <v>1</v>
      </c>
    </row>
    <row r="97" spans="1:18" ht="89.25" x14ac:dyDescent="0.2">
      <c r="A97" s="1" t="s">
        <v>263</v>
      </c>
      <c r="C97" s="2" t="s">
        <v>264</v>
      </c>
      <c r="D97" s="3" t="s">
        <v>231</v>
      </c>
      <c r="E97" s="4">
        <v>13</v>
      </c>
      <c r="F97" s="4">
        <v>22</v>
      </c>
      <c r="I97" s="7">
        <v>7056225</v>
      </c>
      <c r="J97" s="7">
        <v>7056199</v>
      </c>
      <c r="K97" s="7">
        <v>2</v>
      </c>
      <c r="L97" s="7">
        <v>7</v>
      </c>
      <c r="M97" s="7">
        <f t="shared" si="4"/>
        <v>0</v>
      </c>
      <c r="N97" s="8">
        <f t="shared" si="5"/>
        <v>0</v>
      </c>
      <c r="R97" s="12">
        <v>1</v>
      </c>
    </row>
    <row r="98" spans="1:18" ht="51" x14ac:dyDescent="0.2">
      <c r="A98" s="1" t="s">
        <v>265</v>
      </c>
      <c r="B98" s="1" t="s">
        <v>266</v>
      </c>
      <c r="C98" s="2" t="s">
        <v>267</v>
      </c>
      <c r="D98" s="3" t="s">
        <v>268</v>
      </c>
      <c r="E98" s="4">
        <v>29</v>
      </c>
      <c r="F98" s="4">
        <v>22</v>
      </c>
      <c r="I98" s="7">
        <v>7056226</v>
      </c>
      <c r="J98" s="7">
        <v>7056199</v>
      </c>
      <c r="K98" s="7">
        <v>2</v>
      </c>
      <c r="L98" s="7">
        <v>7</v>
      </c>
      <c r="M98" s="7">
        <f t="shared" si="4"/>
        <v>0</v>
      </c>
      <c r="N98" s="8">
        <f t="shared" si="5"/>
        <v>0</v>
      </c>
      <c r="R98" s="12">
        <v>1</v>
      </c>
    </row>
    <row r="99" spans="1:18" ht="51" x14ac:dyDescent="0.2">
      <c r="A99" s="1" t="s">
        <v>269</v>
      </c>
      <c r="B99" s="1" t="s">
        <v>270</v>
      </c>
      <c r="C99" s="2" t="s">
        <v>271</v>
      </c>
      <c r="D99" s="3" t="s">
        <v>241</v>
      </c>
      <c r="E99" s="4">
        <v>94</v>
      </c>
      <c r="F99" s="4">
        <v>22</v>
      </c>
      <c r="I99" s="7">
        <v>7056227</v>
      </c>
      <c r="J99" s="7">
        <v>7056199</v>
      </c>
      <c r="K99" s="7">
        <v>2</v>
      </c>
      <c r="L99" s="7">
        <v>7</v>
      </c>
      <c r="M99" s="7">
        <f t="shared" si="4"/>
        <v>0</v>
      </c>
      <c r="N99" s="8">
        <f t="shared" si="5"/>
        <v>0</v>
      </c>
      <c r="R99" s="12">
        <v>1</v>
      </c>
    </row>
    <row r="100" spans="1:18" ht="63.75" x14ac:dyDescent="0.2">
      <c r="A100" s="1" t="s">
        <v>272</v>
      </c>
      <c r="B100" s="1" t="s">
        <v>66</v>
      </c>
      <c r="C100" s="2" t="s">
        <v>273</v>
      </c>
      <c r="D100" s="3" t="s">
        <v>228</v>
      </c>
      <c r="E100" s="4">
        <v>1</v>
      </c>
      <c r="F100" s="4">
        <v>22</v>
      </c>
      <c r="I100" s="7">
        <v>7056228</v>
      </c>
      <c r="J100" s="7">
        <v>7056199</v>
      </c>
      <c r="K100" s="7">
        <v>2</v>
      </c>
      <c r="L100" s="7">
        <v>7</v>
      </c>
      <c r="M100" s="7">
        <f t="shared" si="4"/>
        <v>0</v>
      </c>
      <c r="N100" s="8">
        <f t="shared" si="5"/>
        <v>0</v>
      </c>
      <c r="R100" s="12">
        <v>1</v>
      </c>
    </row>
    <row r="101" spans="1:18" ht="51" x14ac:dyDescent="0.2">
      <c r="A101" s="1" t="s">
        <v>274</v>
      </c>
      <c r="B101" s="1" t="s">
        <v>69</v>
      </c>
      <c r="C101" s="2" t="s">
        <v>275</v>
      </c>
      <c r="D101" s="3" t="s">
        <v>35</v>
      </c>
      <c r="E101" s="4">
        <v>0</v>
      </c>
      <c r="F101" s="4">
        <v>22</v>
      </c>
      <c r="I101" s="7">
        <v>7056229</v>
      </c>
      <c r="J101" s="7">
        <v>7056199</v>
      </c>
      <c r="K101" s="7">
        <v>2</v>
      </c>
      <c r="L101" s="7">
        <v>7</v>
      </c>
      <c r="M101" s="7">
        <f t="shared" si="4"/>
        <v>0</v>
      </c>
      <c r="N101" s="8">
        <f t="shared" si="5"/>
        <v>0</v>
      </c>
      <c r="R101" s="12">
        <v>1</v>
      </c>
    </row>
    <row r="102" spans="1:18" ht="63.75" x14ac:dyDescent="0.2">
      <c r="A102" s="1" t="s">
        <v>276</v>
      </c>
      <c r="C102" s="2" t="s">
        <v>277</v>
      </c>
      <c r="D102" s="3" t="s">
        <v>245</v>
      </c>
      <c r="E102" s="4">
        <v>50</v>
      </c>
      <c r="F102" s="4">
        <v>22</v>
      </c>
      <c r="I102" s="7">
        <v>7056230</v>
      </c>
      <c r="J102" s="7">
        <v>7056199</v>
      </c>
      <c r="K102" s="7">
        <v>2</v>
      </c>
      <c r="L102" s="7">
        <v>7</v>
      </c>
      <c r="M102" s="7">
        <f t="shared" si="4"/>
        <v>0</v>
      </c>
      <c r="N102" s="8">
        <f t="shared" si="5"/>
        <v>0</v>
      </c>
      <c r="R102" s="12">
        <v>1</v>
      </c>
    </row>
    <row r="103" spans="1:18" ht="63.75" x14ac:dyDescent="0.2">
      <c r="A103" s="1" t="s">
        <v>278</v>
      </c>
      <c r="C103" s="2" t="s">
        <v>279</v>
      </c>
      <c r="D103" s="3" t="s">
        <v>245</v>
      </c>
      <c r="E103" s="4">
        <v>50</v>
      </c>
      <c r="F103" s="4">
        <v>22</v>
      </c>
      <c r="I103" s="7">
        <v>7056231</v>
      </c>
      <c r="J103" s="7">
        <v>7056199</v>
      </c>
      <c r="K103" s="7">
        <v>2</v>
      </c>
      <c r="L103" s="7">
        <v>7</v>
      </c>
      <c r="M103" s="7">
        <f t="shared" si="4"/>
        <v>0</v>
      </c>
      <c r="N103" s="8">
        <f t="shared" si="5"/>
        <v>0</v>
      </c>
      <c r="R103" s="12">
        <v>1</v>
      </c>
    </row>
    <row r="104" spans="1:18" ht="63.75" x14ac:dyDescent="0.2">
      <c r="A104" s="1" t="s">
        <v>280</v>
      </c>
      <c r="C104" s="2" t="s">
        <v>281</v>
      </c>
      <c r="D104" s="3" t="s">
        <v>245</v>
      </c>
      <c r="E104" s="4">
        <v>50</v>
      </c>
      <c r="F104" s="4">
        <v>22</v>
      </c>
      <c r="I104" s="7">
        <v>7056232</v>
      </c>
      <c r="J104" s="7">
        <v>7056199</v>
      </c>
      <c r="K104" s="7">
        <v>2</v>
      </c>
      <c r="L104" s="7">
        <v>7</v>
      </c>
      <c r="M104" s="7">
        <f t="shared" si="4"/>
        <v>0</v>
      </c>
      <c r="N104" s="8">
        <f t="shared" si="5"/>
        <v>0</v>
      </c>
      <c r="R104" s="12">
        <v>1</v>
      </c>
    </row>
    <row r="105" spans="1:18" x14ac:dyDescent="0.2">
      <c r="A105" s="1" t="s">
        <v>282</v>
      </c>
      <c r="B105" s="1" t="s">
        <v>283</v>
      </c>
      <c r="C105" s="2" t="s">
        <v>284</v>
      </c>
      <c r="E105" s="4">
        <v>0</v>
      </c>
      <c r="F105" s="4">
        <v>22</v>
      </c>
      <c r="H105" s="167"/>
      <c r="I105" s="7">
        <v>7056233</v>
      </c>
      <c r="J105" s="7">
        <v>7056198</v>
      </c>
      <c r="K105" s="7">
        <v>1</v>
      </c>
      <c r="L105" s="7">
        <v>6</v>
      </c>
      <c r="M105" s="7">
        <f>M106+M107+M108+M109+M110+M111+M112+M113+M114+M115+M116</f>
        <v>0</v>
      </c>
      <c r="N105" s="8">
        <f>N106+N107+N108+N109+N110+N111+N112+N113+N114+N115+N116</f>
        <v>0</v>
      </c>
      <c r="R105" s="12">
        <v>1</v>
      </c>
    </row>
    <row r="106" spans="1:18" x14ac:dyDescent="0.2">
      <c r="A106" s="1" t="s">
        <v>285</v>
      </c>
      <c r="C106" s="2" t="s">
        <v>286</v>
      </c>
      <c r="D106" s="3" t="s">
        <v>35</v>
      </c>
      <c r="E106" s="4">
        <v>0</v>
      </c>
      <c r="F106" s="4">
        <v>22</v>
      </c>
      <c r="I106" s="7">
        <v>7056234</v>
      </c>
      <c r="J106" s="7">
        <v>7056233</v>
      </c>
      <c r="K106" s="7">
        <v>2</v>
      </c>
      <c r="L106" s="7">
        <v>7</v>
      </c>
      <c r="M106" s="7">
        <f t="shared" ref="M106:M116" si="6">ROUND(ROUND(H106,2)*ROUND(E106,2), 2)</f>
        <v>0</v>
      </c>
      <c r="N106" s="8">
        <f t="shared" ref="N106:N116" si="7">H106*E106*(1+F106/100)</f>
        <v>0</v>
      </c>
      <c r="R106" s="12">
        <v>1</v>
      </c>
    </row>
    <row r="107" spans="1:18" x14ac:dyDescent="0.2">
      <c r="A107" s="1" t="s">
        <v>287</v>
      </c>
      <c r="C107" s="2" t="s">
        <v>288</v>
      </c>
      <c r="D107" s="3" t="s">
        <v>35</v>
      </c>
      <c r="E107" s="4">
        <v>0</v>
      </c>
      <c r="F107" s="4">
        <v>22</v>
      </c>
      <c r="I107" s="7">
        <v>7056235</v>
      </c>
      <c r="J107" s="7">
        <v>7056233</v>
      </c>
      <c r="K107" s="7">
        <v>2</v>
      </c>
      <c r="L107" s="7">
        <v>7</v>
      </c>
      <c r="M107" s="7">
        <f t="shared" si="6"/>
        <v>0</v>
      </c>
      <c r="N107" s="8">
        <f t="shared" si="7"/>
        <v>0</v>
      </c>
      <c r="R107" s="12">
        <v>1</v>
      </c>
    </row>
    <row r="108" spans="1:18" x14ac:dyDescent="0.2">
      <c r="A108" s="1" t="s">
        <v>289</v>
      </c>
      <c r="C108" s="2" t="s">
        <v>290</v>
      </c>
      <c r="D108" s="3" t="s">
        <v>35</v>
      </c>
      <c r="E108" s="4">
        <v>0</v>
      </c>
      <c r="F108" s="4">
        <v>22</v>
      </c>
      <c r="I108" s="7">
        <v>7056236</v>
      </c>
      <c r="J108" s="7">
        <v>7056233</v>
      </c>
      <c r="K108" s="7">
        <v>2</v>
      </c>
      <c r="L108" s="7">
        <v>7</v>
      </c>
      <c r="M108" s="7">
        <f t="shared" si="6"/>
        <v>0</v>
      </c>
      <c r="N108" s="8">
        <f t="shared" si="7"/>
        <v>0</v>
      </c>
      <c r="R108" s="12">
        <v>1</v>
      </c>
    </row>
    <row r="109" spans="1:18" ht="25.5" x14ac:dyDescent="0.2">
      <c r="A109" s="1" t="s">
        <v>291</v>
      </c>
      <c r="C109" s="2" t="s">
        <v>292</v>
      </c>
      <c r="D109" s="3" t="s">
        <v>35</v>
      </c>
      <c r="E109" s="4">
        <v>0</v>
      </c>
      <c r="F109" s="4">
        <v>22</v>
      </c>
      <c r="I109" s="7">
        <v>7056237</v>
      </c>
      <c r="J109" s="7">
        <v>7056233</v>
      </c>
      <c r="K109" s="7">
        <v>2</v>
      </c>
      <c r="L109" s="7">
        <v>7</v>
      </c>
      <c r="M109" s="7">
        <f t="shared" si="6"/>
        <v>0</v>
      </c>
      <c r="N109" s="8">
        <f t="shared" si="7"/>
        <v>0</v>
      </c>
      <c r="R109" s="12">
        <v>1</v>
      </c>
    </row>
    <row r="110" spans="1:18" ht="25.5" x14ac:dyDescent="0.2">
      <c r="A110" s="1" t="s">
        <v>293</v>
      </c>
      <c r="C110" s="2" t="s">
        <v>294</v>
      </c>
      <c r="D110" s="3" t="s">
        <v>35</v>
      </c>
      <c r="E110" s="4">
        <v>0</v>
      </c>
      <c r="F110" s="4">
        <v>22</v>
      </c>
      <c r="I110" s="7">
        <v>7056238</v>
      </c>
      <c r="J110" s="7">
        <v>7056233</v>
      </c>
      <c r="K110" s="7">
        <v>2</v>
      </c>
      <c r="L110" s="7">
        <v>7</v>
      </c>
      <c r="M110" s="7">
        <f t="shared" si="6"/>
        <v>0</v>
      </c>
      <c r="N110" s="8">
        <f t="shared" si="7"/>
        <v>0</v>
      </c>
      <c r="R110" s="12">
        <v>1</v>
      </c>
    </row>
    <row r="111" spans="1:18" ht="38.25" x14ac:dyDescent="0.2">
      <c r="A111" s="1" t="s">
        <v>295</v>
      </c>
      <c r="C111" s="2" t="s">
        <v>296</v>
      </c>
      <c r="D111" s="3" t="s">
        <v>35</v>
      </c>
      <c r="E111" s="4">
        <v>0</v>
      </c>
      <c r="F111" s="4">
        <v>22</v>
      </c>
      <c r="I111" s="7">
        <v>7056239</v>
      </c>
      <c r="J111" s="7">
        <v>7056233</v>
      </c>
      <c r="K111" s="7">
        <v>2</v>
      </c>
      <c r="L111" s="7">
        <v>7</v>
      </c>
      <c r="M111" s="7">
        <f t="shared" si="6"/>
        <v>0</v>
      </c>
      <c r="N111" s="8">
        <f t="shared" si="7"/>
        <v>0</v>
      </c>
      <c r="R111" s="12">
        <v>1</v>
      </c>
    </row>
    <row r="112" spans="1:18" ht="25.5" x14ac:dyDescent="0.2">
      <c r="A112" s="1" t="s">
        <v>297</v>
      </c>
      <c r="C112" s="2" t="s">
        <v>298</v>
      </c>
      <c r="D112" s="3" t="s">
        <v>35</v>
      </c>
      <c r="E112" s="4">
        <v>0</v>
      </c>
      <c r="F112" s="4">
        <v>22</v>
      </c>
      <c r="I112" s="7">
        <v>7056240</v>
      </c>
      <c r="J112" s="7">
        <v>7056233</v>
      </c>
      <c r="K112" s="7">
        <v>2</v>
      </c>
      <c r="L112" s="7">
        <v>7</v>
      </c>
      <c r="M112" s="7">
        <f t="shared" si="6"/>
        <v>0</v>
      </c>
      <c r="N112" s="8">
        <f t="shared" si="7"/>
        <v>0</v>
      </c>
      <c r="R112" s="12">
        <v>1</v>
      </c>
    </row>
    <row r="113" spans="1:18" ht="51" x14ac:dyDescent="0.2">
      <c r="A113" s="1" t="s">
        <v>299</v>
      </c>
      <c r="B113" s="1" t="s">
        <v>30</v>
      </c>
      <c r="C113" s="2" t="s">
        <v>300</v>
      </c>
      <c r="D113" s="3" t="s">
        <v>35</v>
      </c>
      <c r="E113" s="4">
        <v>0</v>
      </c>
      <c r="F113" s="4">
        <v>22</v>
      </c>
      <c r="I113" s="7">
        <v>7056241</v>
      </c>
      <c r="J113" s="7">
        <v>7056233</v>
      </c>
      <c r="K113" s="7">
        <v>2</v>
      </c>
      <c r="L113" s="7">
        <v>7</v>
      </c>
      <c r="M113" s="7">
        <f t="shared" si="6"/>
        <v>0</v>
      </c>
      <c r="N113" s="8">
        <f t="shared" si="7"/>
        <v>0</v>
      </c>
      <c r="R113" s="12">
        <v>1</v>
      </c>
    </row>
    <row r="114" spans="1:18" ht="51" x14ac:dyDescent="0.2">
      <c r="A114" s="1" t="s">
        <v>301</v>
      </c>
      <c r="C114" s="2" t="s">
        <v>302</v>
      </c>
      <c r="D114" s="3" t="s">
        <v>268</v>
      </c>
      <c r="E114" s="4">
        <v>2</v>
      </c>
      <c r="F114" s="4">
        <v>22</v>
      </c>
      <c r="I114" s="7">
        <v>7056242</v>
      </c>
      <c r="J114" s="7">
        <v>7056233</v>
      </c>
      <c r="K114" s="7">
        <v>2</v>
      </c>
      <c r="L114" s="7">
        <v>7</v>
      </c>
      <c r="M114" s="7">
        <f t="shared" si="6"/>
        <v>0</v>
      </c>
      <c r="N114" s="8">
        <f t="shared" si="7"/>
        <v>0</v>
      </c>
      <c r="R114" s="12">
        <v>1</v>
      </c>
    </row>
    <row r="115" spans="1:18" ht="25.5" x14ac:dyDescent="0.2">
      <c r="A115" s="1" t="s">
        <v>303</v>
      </c>
      <c r="B115" s="1" t="s">
        <v>188</v>
      </c>
      <c r="C115" s="2" t="s">
        <v>304</v>
      </c>
      <c r="D115" s="3" t="s">
        <v>241</v>
      </c>
      <c r="E115" s="4">
        <v>2</v>
      </c>
      <c r="F115" s="4">
        <v>22</v>
      </c>
      <c r="I115" s="7">
        <v>7056243</v>
      </c>
      <c r="J115" s="7">
        <v>7056233</v>
      </c>
      <c r="K115" s="7">
        <v>2</v>
      </c>
      <c r="L115" s="7">
        <v>7</v>
      </c>
      <c r="M115" s="7">
        <f t="shared" si="6"/>
        <v>0</v>
      </c>
      <c r="N115" s="8">
        <f t="shared" si="7"/>
        <v>0</v>
      </c>
      <c r="R115" s="12">
        <v>1</v>
      </c>
    </row>
    <row r="116" spans="1:18" ht="25.5" x14ac:dyDescent="0.2">
      <c r="A116" s="1" t="s">
        <v>305</v>
      </c>
      <c r="B116" s="1" t="s">
        <v>233</v>
      </c>
      <c r="C116" s="2" t="s">
        <v>306</v>
      </c>
      <c r="D116" s="3" t="s">
        <v>268</v>
      </c>
      <c r="E116" s="4">
        <v>1</v>
      </c>
      <c r="F116" s="4">
        <v>22</v>
      </c>
      <c r="I116" s="7">
        <v>7056244</v>
      </c>
      <c r="J116" s="7">
        <v>7056233</v>
      </c>
      <c r="K116" s="7">
        <v>2</v>
      </c>
      <c r="L116" s="7">
        <v>7</v>
      </c>
      <c r="M116" s="7">
        <f t="shared" si="6"/>
        <v>0</v>
      </c>
      <c r="N116" s="8">
        <f t="shared" si="7"/>
        <v>0</v>
      </c>
      <c r="R116" s="12">
        <v>1</v>
      </c>
    </row>
    <row r="117" spans="1:18" x14ac:dyDescent="0.2">
      <c r="A117" s="1" t="s">
        <v>307</v>
      </c>
      <c r="B117" s="1" t="s">
        <v>308</v>
      </c>
      <c r="C117" s="2" t="s">
        <v>309</v>
      </c>
      <c r="E117" s="4">
        <v>0</v>
      </c>
      <c r="F117" s="4">
        <v>22</v>
      </c>
      <c r="H117" s="167"/>
      <c r="I117" s="7">
        <v>7056245</v>
      </c>
      <c r="J117" s="7">
        <v>7056198</v>
      </c>
      <c r="K117" s="7">
        <v>1</v>
      </c>
      <c r="L117" s="7">
        <v>6</v>
      </c>
      <c r="M117" s="7">
        <f>M118+M119+M120+M121+M122+M123+M124+M125+M126+M127+M128+M129+M130+M131+M132+M133+M134</f>
        <v>0</v>
      </c>
      <c r="N117" s="8">
        <f>N118+N119+N120+N121+N122+N123+N124+N125+N126+N127+N128+N129+N130+N131+N132+N133+N134</f>
        <v>0</v>
      </c>
      <c r="R117" s="12">
        <v>1</v>
      </c>
    </row>
    <row r="118" spans="1:18" x14ac:dyDescent="0.2">
      <c r="A118" s="1" t="s">
        <v>310</v>
      </c>
      <c r="C118" s="2" t="s">
        <v>286</v>
      </c>
      <c r="D118" s="3" t="s">
        <v>35</v>
      </c>
      <c r="E118" s="4">
        <v>0</v>
      </c>
      <c r="F118" s="4">
        <v>22</v>
      </c>
      <c r="I118" s="7">
        <v>7056246</v>
      </c>
      <c r="J118" s="7">
        <v>7056245</v>
      </c>
      <c r="K118" s="7">
        <v>2</v>
      </c>
      <c r="L118" s="7">
        <v>7</v>
      </c>
      <c r="M118" s="7">
        <f t="shared" ref="M118:M134" si="8">ROUND(ROUND(H118,2)*ROUND(E118,2), 2)</f>
        <v>0</v>
      </c>
      <c r="N118" s="8">
        <f t="shared" ref="N118:N134" si="9">H118*E118*(1+F118/100)</f>
        <v>0</v>
      </c>
      <c r="R118" s="12">
        <v>1</v>
      </c>
    </row>
    <row r="119" spans="1:18" ht="25.5" x14ac:dyDescent="0.2">
      <c r="A119" s="1" t="s">
        <v>311</v>
      </c>
      <c r="C119" s="2" t="s">
        <v>312</v>
      </c>
      <c r="D119" s="3" t="s">
        <v>35</v>
      </c>
      <c r="E119" s="4">
        <v>0</v>
      </c>
      <c r="F119" s="4">
        <v>22</v>
      </c>
      <c r="I119" s="7">
        <v>7056247</v>
      </c>
      <c r="J119" s="7">
        <v>7056245</v>
      </c>
      <c r="K119" s="7">
        <v>2</v>
      </c>
      <c r="L119" s="7">
        <v>7</v>
      </c>
      <c r="M119" s="7">
        <f t="shared" si="8"/>
        <v>0</v>
      </c>
      <c r="N119" s="8">
        <f t="shared" si="9"/>
        <v>0</v>
      </c>
      <c r="R119" s="12">
        <v>1</v>
      </c>
    </row>
    <row r="120" spans="1:18" ht="38.25" x14ac:dyDescent="0.2">
      <c r="A120" s="1" t="s">
        <v>313</v>
      </c>
      <c r="C120" s="2" t="s">
        <v>314</v>
      </c>
      <c r="D120" s="3" t="s">
        <v>35</v>
      </c>
      <c r="E120" s="4">
        <v>0</v>
      </c>
      <c r="F120" s="4">
        <v>22</v>
      </c>
      <c r="I120" s="7">
        <v>7056248</v>
      </c>
      <c r="J120" s="7">
        <v>7056245</v>
      </c>
      <c r="K120" s="7">
        <v>2</v>
      </c>
      <c r="L120" s="7">
        <v>7</v>
      </c>
      <c r="M120" s="7">
        <f t="shared" si="8"/>
        <v>0</v>
      </c>
      <c r="N120" s="8">
        <f t="shared" si="9"/>
        <v>0</v>
      </c>
      <c r="R120" s="12">
        <v>1</v>
      </c>
    </row>
    <row r="121" spans="1:18" ht="38.25" x14ac:dyDescent="0.2">
      <c r="A121" s="1" t="s">
        <v>315</v>
      </c>
      <c r="C121" s="2" t="s">
        <v>316</v>
      </c>
      <c r="D121" s="3" t="s">
        <v>35</v>
      </c>
      <c r="E121" s="4">
        <v>0</v>
      </c>
      <c r="F121" s="4">
        <v>22</v>
      </c>
      <c r="I121" s="7">
        <v>7056249</v>
      </c>
      <c r="J121" s="7">
        <v>7056245</v>
      </c>
      <c r="K121" s="7">
        <v>2</v>
      </c>
      <c r="L121" s="7">
        <v>7</v>
      </c>
      <c r="M121" s="7">
        <f t="shared" si="8"/>
        <v>0</v>
      </c>
      <c r="N121" s="8">
        <f t="shared" si="9"/>
        <v>0</v>
      </c>
      <c r="R121" s="12">
        <v>1</v>
      </c>
    </row>
    <row r="122" spans="1:18" x14ac:dyDescent="0.2">
      <c r="A122" s="1" t="s">
        <v>317</v>
      </c>
      <c r="B122" s="1" t="s">
        <v>30</v>
      </c>
      <c r="C122" s="2" t="s">
        <v>318</v>
      </c>
      <c r="D122" s="3" t="s">
        <v>35</v>
      </c>
      <c r="E122" s="4">
        <v>0</v>
      </c>
      <c r="F122" s="4">
        <v>22</v>
      </c>
      <c r="I122" s="7">
        <v>7056250</v>
      </c>
      <c r="J122" s="7">
        <v>7056245</v>
      </c>
      <c r="K122" s="7">
        <v>2</v>
      </c>
      <c r="L122" s="7">
        <v>7</v>
      </c>
      <c r="M122" s="7">
        <f t="shared" si="8"/>
        <v>0</v>
      </c>
      <c r="N122" s="8">
        <f t="shared" si="9"/>
        <v>0</v>
      </c>
      <c r="R122" s="12">
        <v>1</v>
      </c>
    </row>
    <row r="123" spans="1:18" ht="25.5" x14ac:dyDescent="0.2">
      <c r="A123" s="1" t="s">
        <v>319</v>
      </c>
      <c r="C123" s="2" t="s">
        <v>320</v>
      </c>
      <c r="D123" s="3" t="s">
        <v>268</v>
      </c>
      <c r="E123" s="4">
        <v>0.5</v>
      </c>
      <c r="F123" s="4">
        <v>22</v>
      </c>
      <c r="I123" s="7">
        <v>7056251</v>
      </c>
      <c r="J123" s="7">
        <v>7056245</v>
      </c>
      <c r="K123" s="7">
        <v>2</v>
      </c>
      <c r="L123" s="7">
        <v>7</v>
      </c>
      <c r="M123" s="7">
        <f t="shared" si="8"/>
        <v>0</v>
      </c>
      <c r="N123" s="8">
        <f t="shared" si="9"/>
        <v>0</v>
      </c>
      <c r="R123" s="12">
        <v>1</v>
      </c>
    </row>
    <row r="124" spans="1:18" ht="38.25" x14ac:dyDescent="0.2">
      <c r="A124" s="1" t="s">
        <v>321</v>
      </c>
      <c r="B124" s="1" t="s">
        <v>188</v>
      </c>
      <c r="C124" s="2" t="s">
        <v>322</v>
      </c>
      <c r="D124" s="3" t="s">
        <v>35</v>
      </c>
      <c r="E124" s="4">
        <v>0</v>
      </c>
      <c r="F124" s="4">
        <v>22</v>
      </c>
      <c r="I124" s="7">
        <v>7056252</v>
      </c>
      <c r="J124" s="7">
        <v>7056245</v>
      </c>
      <c r="K124" s="7">
        <v>2</v>
      </c>
      <c r="L124" s="7">
        <v>7</v>
      </c>
      <c r="M124" s="7">
        <f t="shared" si="8"/>
        <v>0</v>
      </c>
      <c r="N124" s="8">
        <f t="shared" si="9"/>
        <v>0</v>
      </c>
      <c r="R124" s="12">
        <v>1</v>
      </c>
    </row>
    <row r="125" spans="1:18" ht="51" x14ac:dyDescent="0.2">
      <c r="A125" s="1" t="s">
        <v>323</v>
      </c>
      <c r="C125" s="2" t="s">
        <v>324</v>
      </c>
      <c r="D125" s="3" t="s">
        <v>268</v>
      </c>
      <c r="E125" s="4">
        <v>1</v>
      </c>
      <c r="F125" s="4">
        <v>22</v>
      </c>
      <c r="I125" s="7">
        <v>7056253</v>
      </c>
      <c r="J125" s="7">
        <v>7056245</v>
      </c>
      <c r="K125" s="7">
        <v>2</v>
      </c>
      <c r="L125" s="7">
        <v>7</v>
      </c>
      <c r="M125" s="7">
        <f t="shared" si="8"/>
        <v>0</v>
      </c>
      <c r="N125" s="8">
        <f t="shared" si="9"/>
        <v>0</v>
      </c>
      <c r="R125" s="12">
        <v>1</v>
      </c>
    </row>
    <row r="126" spans="1:18" ht="25.5" x14ac:dyDescent="0.2">
      <c r="A126" s="1" t="s">
        <v>325</v>
      </c>
      <c r="B126" s="1" t="s">
        <v>233</v>
      </c>
      <c r="C126" s="2" t="s">
        <v>326</v>
      </c>
      <c r="D126" s="3" t="s">
        <v>35</v>
      </c>
      <c r="E126" s="4">
        <v>0</v>
      </c>
      <c r="F126" s="4">
        <v>22</v>
      </c>
      <c r="I126" s="7">
        <v>7056254</v>
      </c>
      <c r="J126" s="7">
        <v>7056245</v>
      </c>
      <c r="K126" s="7">
        <v>2</v>
      </c>
      <c r="L126" s="7">
        <v>7</v>
      </c>
      <c r="M126" s="7">
        <f t="shared" si="8"/>
        <v>0</v>
      </c>
      <c r="N126" s="8">
        <f t="shared" si="9"/>
        <v>0</v>
      </c>
      <c r="R126" s="12">
        <v>1</v>
      </c>
    </row>
    <row r="127" spans="1:18" ht="51" x14ac:dyDescent="0.2">
      <c r="A127" s="1" t="s">
        <v>327</v>
      </c>
      <c r="C127" s="2" t="s">
        <v>328</v>
      </c>
      <c r="D127" s="3" t="s">
        <v>268</v>
      </c>
      <c r="E127" s="4">
        <v>2.5</v>
      </c>
      <c r="F127" s="4">
        <v>22</v>
      </c>
      <c r="I127" s="7">
        <v>7056255</v>
      </c>
      <c r="J127" s="7">
        <v>7056245</v>
      </c>
      <c r="K127" s="7">
        <v>2</v>
      </c>
      <c r="L127" s="7">
        <v>7</v>
      </c>
      <c r="M127" s="7">
        <f t="shared" si="8"/>
        <v>0</v>
      </c>
      <c r="N127" s="8">
        <f t="shared" si="9"/>
        <v>0</v>
      </c>
      <c r="R127" s="12">
        <v>1</v>
      </c>
    </row>
    <row r="128" spans="1:18" ht="25.5" x14ac:dyDescent="0.2">
      <c r="A128" s="1" t="s">
        <v>329</v>
      </c>
      <c r="B128" s="1" t="s">
        <v>236</v>
      </c>
      <c r="C128" s="2" t="s">
        <v>330</v>
      </c>
      <c r="D128" s="3" t="s">
        <v>35</v>
      </c>
      <c r="E128" s="4">
        <v>0</v>
      </c>
      <c r="F128" s="4">
        <v>22</v>
      </c>
      <c r="I128" s="7">
        <v>7056256</v>
      </c>
      <c r="J128" s="7">
        <v>7056245</v>
      </c>
      <c r="K128" s="7">
        <v>2</v>
      </c>
      <c r="L128" s="7">
        <v>7</v>
      </c>
      <c r="M128" s="7">
        <f t="shared" si="8"/>
        <v>0</v>
      </c>
      <c r="N128" s="8">
        <f t="shared" si="9"/>
        <v>0</v>
      </c>
      <c r="R128" s="12">
        <v>1</v>
      </c>
    </row>
    <row r="129" spans="1:18" ht="38.25" x14ac:dyDescent="0.2">
      <c r="A129" s="1" t="s">
        <v>331</v>
      </c>
      <c r="C129" s="2" t="s">
        <v>332</v>
      </c>
      <c r="D129" s="3" t="s">
        <v>268</v>
      </c>
      <c r="E129" s="4">
        <v>1.5</v>
      </c>
      <c r="F129" s="4">
        <v>22</v>
      </c>
      <c r="I129" s="7">
        <v>7056257</v>
      </c>
      <c r="J129" s="7">
        <v>7056245</v>
      </c>
      <c r="K129" s="7">
        <v>2</v>
      </c>
      <c r="L129" s="7">
        <v>7</v>
      </c>
      <c r="M129" s="7">
        <f t="shared" si="8"/>
        <v>0</v>
      </c>
      <c r="N129" s="8">
        <f t="shared" si="9"/>
        <v>0</v>
      </c>
      <c r="R129" s="12">
        <v>1</v>
      </c>
    </row>
    <row r="130" spans="1:18" ht="25.5" x14ac:dyDescent="0.2">
      <c r="A130" s="1" t="s">
        <v>333</v>
      </c>
      <c r="B130" s="1" t="s">
        <v>239</v>
      </c>
      <c r="C130" s="2" t="s">
        <v>334</v>
      </c>
      <c r="D130" s="3" t="s">
        <v>35</v>
      </c>
      <c r="E130" s="4">
        <v>0</v>
      </c>
      <c r="F130" s="4">
        <v>22</v>
      </c>
      <c r="I130" s="7">
        <v>7056258</v>
      </c>
      <c r="J130" s="7">
        <v>7056245</v>
      </c>
      <c r="K130" s="7">
        <v>2</v>
      </c>
      <c r="L130" s="7">
        <v>7</v>
      </c>
      <c r="M130" s="7">
        <f t="shared" si="8"/>
        <v>0</v>
      </c>
      <c r="N130" s="8">
        <f t="shared" si="9"/>
        <v>0</v>
      </c>
      <c r="R130" s="12">
        <v>1</v>
      </c>
    </row>
    <row r="131" spans="1:18" ht="38.25" x14ac:dyDescent="0.2">
      <c r="A131" s="1" t="s">
        <v>335</v>
      </c>
      <c r="C131" s="2" t="s">
        <v>336</v>
      </c>
      <c r="D131" s="3" t="s">
        <v>268</v>
      </c>
      <c r="E131" s="4">
        <v>1</v>
      </c>
      <c r="F131" s="4">
        <v>22</v>
      </c>
      <c r="I131" s="7">
        <v>7056259</v>
      </c>
      <c r="J131" s="7">
        <v>7056245</v>
      </c>
      <c r="K131" s="7">
        <v>2</v>
      </c>
      <c r="L131" s="7">
        <v>7</v>
      </c>
      <c r="M131" s="7">
        <f t="shared" si="8"/>
        <v>0</v>
      </c>
      <c r="N131" s="8">
        <f t="shared" si="9"/>
        <v>0</v>
      </c>
      <c r="R131" s="12">
        <v>1</v>
      </c>
    </row>
    <row r="132" spans="1:18" ht="38.25" x14ac:dyDescent="0.2">
      <c r="A132" s="1" t="s">
        <v>337</v>
      </c>
      <c r="C132" s="2" t="s">
        <v>338</v>
      </c>
      <c r="D132" s="3" t="s">
        <v>268</v>
      </c>
      <c r="E132" s="4">
        <v>1</v>
      </c>
      <c r="F132" s="4">
        <v>22</v>
      </c>
      <c r="I132" s="7">
        <v>7056260</v>
      </c>
      <c r="J132" s="7">
        <v>7056245</v>
      </c>
      <c r="K132" s="7">
        <v>2</v>
      </c>
      <c r="L132" s="7">
        <v>7</v>
      </c>
      <c r="M132" s="7">
        <f t="shared" si="8"/>
        <v>0</v>
      </c>
      <c r="N132" s="8">
        <f t="shared" si="9"/>
        <v>0</v>
      </c>
      <c r="R132" s="12">
        <v>1</v>
      </c>
    </row>
    <row r="133" spans="1:18" ht="25.5" x14ac:dyDescent="0.2">
      <c r="A133" s="1" t="s">
        <v>339</v>
      </c>
      <c r="B133" s="1" t="s">
        <v>243</v>
      </c>
      <c r="C133" s="2" t="s">
        <v>340</v>
      </c>
      <c r="D133" s="3" t="s">
        <v>245</v>
      </c>
      <c r="E133" s="4">
        <v>5</v>
      </c>
      <c r="F133" s="4">
        <v>22</v>
      </c>
      <c r="I133" s="7">
        <v>7056261</v>
      </c>
      <c r="J133" s="7">
        <v>7056245</v>
      </c>
      <c r="K133" s="7">
        <v>2</v>
      </c>
      <c r="L133" s="7">
        <v>7</v>
      </c>
      <c r="M133" s="7">
        <f t="shared" si="8"/>
        <v>0</v>
      </c>
      <c r="N133" s="8">
        <f t="shared" si="9"/>
        <v>0</v>
      </c>
      <c r="R133" s="12">
        <v>1</v>
      </c>
    </row>
    <row r="134" spans="1:18" ht="25.5" x14ac:dyDescent="0.2">
      <c r="A134" s="1" t="s">
        <v>341</v>
      </c>
      <c r="B134" s="1" t="s">
        <v>247</v>
      </c>
      <c r="C134" s="2" t="s">
        <v>342</v>
      </c>
      <c r="D134" s="3" t="s">
        <v>343</v>
      </c>
      <c r="E134" s="4">
        <v>700</v>
      </c>
      <c r="F134" s="4">
        <v>22</v>
      </c>
      <c r="I134" s="7">
        <v>7056262</v>
      </c>
      <c r="J134" s="7">
        <v>7056245</v>
      </c>
      <c r="K134" s="7">
        <v>2</v>
      </c>
      <c r="L134" s="7">
        <v>7</v>
      </c>
      <c r="M134" s="7">
        <f t="shared" si="8"/>
        <v>0</v>
      </c>
      <c r="N134" s="8">
        <f t="shared" si="9"/>
        <v>0</v>
      </c>
      <c r="R134" s="12">
        <v>1</v>
      </c>
    </row>
    <row r="135" spans="1:18" x14ac:dyDescent="0.2">
      <c r="A135" s="1" t="s">
        <v>344</v>
      </c>
      <c r="B135" s="1" t="s">
        <v>345</v>
      </c>
      <c r="C135" s="2" t="s">
        <v>346</v>
      </c>
      <c r="E135" s="4">
        <v>0</v>
      </c>
      <c r="F135" s="4">
        <v>22</v>
      </c>
      <c r="H135" s="167"/>
      <c r="I135" s="7">
        <v>7056263</v>
      </c>
      <c r="J135" s="7">
        <v>7056198</v>
      </c>
      <c r="K135" s="7">
        <v>1</v>
      </c>
      <c r="L135" s="7">
        <v>6</v>
      </c>
      <c r="M135" s="7">
        <f>M136+M137+M138+M139+M140+M141+M142+M143+M144+M145</f>
        <v>0</v>
      </c>
      <c r="N135" s="8">
        <f>N136+N137+N138+N139+N140+N141+N142+N143+N144+N145</f>
        <v>0</v>
      </c>
      <c r="R135" s="12">
        <v>1</v>
      </c>
    </row>
    <row r="136" spans="1:18" x14ac:dyDescent="0.2">
      <c r="A136" s="1" t="s">
        <v>347</v>
      </c>
      <c r="C136" s="2" t="s">
        <v>286</v>
      </c>
      <c r="D136" s="3" t="s">
        <v>35</v>
      </c>
      <c r="E136" s="4">
        <v>0</v>
      </c>
      <c r="F136" s="4">
        <v>22</v>
      </c>
      <c r="I136" s="7">
        <v>7056264</v>
      </c>
      <c r="J136" s="7">
        <v>7056263</v>
      </c>
      <c r="K136" s="7">
        <v>2</v>
      </c>
      <c r="L136" s="7">
        <v>7</v>
      </c>
      <c r="M136" s="7">
        <f t="shared" ref="M136:M145" si="10">ROUND(ROUND(H136,2)*ROUND(E136,2), 2)</f>
        <v>0</v>
      </c>
      <c r="N136" s="8">
        <f t="shared" ref="N136:N145" si="11">H136*E136*(1+F136/100)</f>
        <v>0</v>
      </c>
      <c r="R136" s="12">
        <v>1</v>
      </c>
    </row>
    <row r="137" spans="1:18" ht="25.5" x14ac:dyDescent="0.2">
      <c r="A137" s="1" t="s">
        <v>348</v>
      </c>
      <c r="C137" s="2" t="s">
        <v>349</v>
      </c>
      <c r="D137" s="3" t="s">
        <v>35</v>
      </c>
      <c r="E137" s="4">
        <v>0</v>
      </c>
      <c r="F137" s="4">
        <v>22</v>
      </c>
      <c r="I137" s="7">
        <v>7056265</v>
      </c>
      <c r="J137" s="7">
        <v>7056263</v>
      </c>
      <c r="K137" s="7">
        <v>2</v>
      </c>
      <c r="L137" s="7">
        <v>7</v>
      </c>
      <c r="M137" s="7">
        <f t="shared" si="10"/>
        <v>0</v>
      </c>
      <c r="N137" s="8">
        <f t="shared" si="11"/>
        <v>0</v>
      </c>
      <c r="R137" s="12">
        <v>1</v>
      </c>
    </row>
    <row r="138" spans="1:18" x14ac:dyDescent="0.2">
      <c r="A138" s="1" t="s">
        <v>350</v>
      </c>
      <c r="C138" s="2" t="s">
        <v>351</v>
      </c>
      <c r="D138" s="3" t="s">
        <v>35</v>
      </c>
      <c r="E138" s="4">
        <v>0</v>
      </c>
      <c r="F138" s="4">
        <v>22</v>
      </c>
      <c r="I138" s="7">
        <v>7056266</v>
      </c>
      <c r="J138" s="7">
        <v>7056263</v>
      </c>
      <c r="K138" s="7">
        <v>2</v>
      </c>
      <c r="L138" s="7">
        <v>7</v>
      </c>
      <c r="M138" s="7">
        <f t="shared" si="10"/>
        <v>0</v>
      </c>
      <c r="N138" s="8">
        <f t="shared" si="11"/>
        <v>0</v>
      </c>
      <c r="R138" s="12">
        <v>1</v>
      </c>
    </row>
    <row r="139" spans="1:18" ht="25.5" x14ac:dyDescent="0.2">
      <c r="A139" s="1" t="s">
        <v>352</v>
      </c>
      <c r="C139" s="2" t="s">
        <v>353</v>
      </c>
      <c r="D139" s="3" t="s">
        <v>35</v>
      </c>
      <c r="E139" s="4">
        <v>0</v>
      </c>
      <c r="F139" s="4">
        <v>22</v>
      </c>
      <c r="I139" s="7">
        <v>7056267</v>
      </c>
      <c r="J139" s="7">
        <v>7056263</v>
      </c>
      <c r="K139" s="7">
        <v>2</v>
      </c>
      <c r="L139" s="7">
        <v>7</v>
      </c>
      <c r="M139" s="7">
        <f t="shared" si="10"/>
        <v>0</v>
      </c>
      <c r="N139" s="8">
        <f t="shared" si="11"/>
        <v>0</v>
      </c>
      <c r="R139" s="12">
        <v>1</v>
      </c>
    </row>
    <row r="140" spans="1:18" ht="25.5" x14ac:dyDescent="0.2">
      <c r="A140" s="1" t="s">
        <v>354</v>
      </c>
      <c r="C140" s="2" t="s">
        <v>355</v>
      </c>
      <c r="D140" s="3" t="s">
        <v>35</v>
      </c>
      <c r="E140" s="4">
        <v>0</v>
      </c>
      <c r="F140" s="4">
        <v>22</v>
      </c>
      <c r="I140" s="7">
        <v>7056268</v>
      </c>
      <c r="J140" s="7">
        <v>7056263</v>
      </c>
      <c r="K140" s="7">
        <v>2</v>
      </c>
      <c r="L140" s="7">
        <v>7</v>
      </c>
      <c r="M140" s="7">
        <f t="shared" si="10"/>
        <v>0</v>
      </c>
      <c r="N140" s="8">
        <f t="shared" si="11"/>
        <v>0</v>
      </c>
      <c r="R140" s="12">
        <v>1</v>
      </c>
    </row>
    <row r="141" spans="1:18" ht="38.25" x14ac:dyDescent="0.2">
      <c r="A141" s="1" t="s">
        <v>356</v>
      </c>
      <c r="C141" s="2" t="s">
        <v>316</v>
      </c>
      <c r="D141" s="3" t="s">
        <v>35</v>
      </c>
      <c r="E141" s="4">
        <v>0</v>
      </c>
      <c r="F141" s="4">
        <v>22</v>
      </c>
      <c r="I141" s="7">
        <v>7056269</v>
      </c>
      <c r="J141" s="7">
        <v>7056263</v>
      </c>
      <c r="K141" s="7">
        <v>2</v>
      </c>
      <c r="L141" s="7">
        <v>7</v>
      </c>
      <c r="M141" s="7">
        <f t="shared" si="10"/>
        <v>0</v>
      </c>
      <c r="N141" s="8">
        <f t="shared" si="11"/>
        <v>0</v>
      </c>
      <c r="R141" s="12">
        <v>1</v>
      </c>
    </row>
    <row r="142" spans="1:18" ht="25.5" x14ac:dyDescent="0.2">
      <c r="A142" s="1" t="s">
        <v>357</v>
      </c>
      <c r="B142" s="1" t="s">
        <v>30</v>
      </c>
      <c r="C142" s="2" t="s">
        <v>358</v>
      </c>
      <c r="D142" s="3" t="s">
        <v>231</v>
      </c>
      <c r="E142" s="4">
        <v>10</v>
      </c>
      <c r="F142" s="4">
        <v>22</v>
      </c>
      <c r="I142" s="7">
        <v>7056270</v>
      </c>
      <c r="J142" s="7">
        <v>7056263</v>
      </c>
      <c r="K142" s="7">
        <v>2</v>
      </c>
      <c r="L142" s="7">
        <v>7</v>
      </c>
      <c r="M142" s="7">
        <f t="shared" si="10"/>
        <v>0</v>
      </c>
      <c r="N142" s="8">
        <f t="shared" si="11"/>
        <v>0</v>
      </c>
      <c r="R142" s="12">
        <v>1</v>
      </c>
    </row>
    <row r="143" spans="1:18" ht="51" x14ac:dyDescent="0.2">
      <c r="A143" s="1" t="s">
        <v>359</v>
      </c>
      <c r="B143" s="1" t="s">
        <v>188</v>
      </c>
      <c r="C143" s="2" t="s">
        <v>360</v>
      </c>
      <c r="D143" s="3" t="s">
        <v>245</v>
      </c>
      <c r="E143" s="4">
        <v>15</v>
      </c>
      <c r="F143" s="4">
        <v>22</v>
      </c>
      <c r="I143" s="7">
        <v>7056271</v>
      </c>
      <c r="J143" s="7">
        <v>7056263</v>
      </c>
      <c r="K143" s="7">
        <v>2</v>
      </c>
      <c r="L143" s="7">
        <v>7</v>
      </c>
      <c r="M143" s="7">
        <f t="shared" si="10"/>
        <v>0</v>
      </c>
      <c r="N143" s="8">
        <f t="shared" si="11"/>
        <v>0</v>
      </c>
      <c r="R143" s="12">
        <v>1</v>
      </c>
    </row>
    <row r="144" spans="1:18" ht="89.25" x14ac:dyDescent="0.2">
      <c r="A144" s="1" t="s">
        <v>361</v>
      </c>
      <c r="B144" s="1" t="s">
        <v>233</v>
      </c>
      <c r="C144" s="2" t="s">
        <v>362</v>
      </c>
      <c r="D144" s="3" t="s">
        <v>228</v>
      </c>
      <c r="E144" s="4">
        <v>1</v>
      </c>
      <c r="F144" s="4">
        <v>22</v>
      </c>
      <c r="I144" s="7">
        <v>7056272</v>
      </c>
      <c r="J144" s="7">
        <v>7056263</v>
      </c>
      <c r="K144" s="7">
        <v>2</v>
      </c>
      <c r="L144" s="7">
        <v>7</v>
      </c>
      <c r="M144" s="7">
        <f t="shared" si="10"/>
        <v>0</v>
      </c>
      <c r="N144" s="8">
        <f t="shared" si="11"/>
        <v>0</v>
      </c>
      <c r="R144" s="12">
        <v>1</v>
      </c>
    </row>
    <row r="145" spans="1:18" ht="25.5" x14ac:dyDescent="0.2">
      <c r="A145" s="1" t="s">
        <v>363</v>
      </c>
      <c r="B145" s="1" t="s">
        <v>236</v>
      </c>
      <c r="C145" s="2" t="s">
        <v>364</v>
      </c>
      <c r="D145" s="3" t="s">
        <v>268</v>
      </c>
      <c r="E145" s="4">
        <v>1</v>
      </c>
      <c r="F145" s="4">
        <v>22</v>
      </c>
      <c r="I145" s="7">
        <v>7056273</v>
      </c>
      <c r="J145" s="7">
        <v>7056263</v>
      </c>
      <c r="K145" s="7">
        <v>2</v>
      </c>
      <c r="L145" s="7">
        <v>7</v>
      </c>
      <c r="M145" s="7">
        <f t="shared" si="10"/>
        <v>0</v>
      </c>
      <c r="N145" s="8">
        <f t="shared" si="11"/>
        <v>0</v>
      </c>
      <c r="R145" s="12">
        <v>1</v>
      </c>
    </row>
    <row r="146" spans="1:18" x14ac:dyDescent="0.2">
      <c r="A146" s="1" t="s">
        <v>365</v>
      </c>
      <c r="B146" s="1" t="s">
        <v>366</v>
      </c>
      <c r="C146" s="2" t="s">
        <v>367</v>
      </c>
      <c r="E146" s="4">
        <v>0</v>
      </c>
      <c r="F146" s="4">
        <v>22</v>
      </c>
      <c r="H146" s="167"/>
      <c r="I146" s="7">
        <v>7056274</v>
      </c>
      <c r="J146" s="7">
        <v>7056198</v>
      </c>
      <c r="K146" s="7">
        <v>1</v>
      </c>
      <c r="L146" s="7">
        <v>6</v>
      </c>
      <c r="M146" s="7">
        <f>M147+M148+M149+M150+M151+M152+M153+M154+M155+M156+M157+M158+M159+M160+M161+M162+M163</f>
        <v>0</v>
      </c>
      <c r="N146" s="8">
        <f>N147+N148+N149+N150+N151+N152+N153+N154+N155+N156+N157+N158+N159+N160+N161+N162+N163</f>
        <v>0</v>
      </c>
      <c r="R146" s="12">
        <v>1</v>
      </c>
    </row>
    <row r="147" spans="1:18" x14ac:dyDescent="0.2">
      <c r="A147" s="1" t="s">
        <v>368</v>
      </c>
      <c r="C147" s="2" t="s">
        <v>205</v>
      </c>
      <c r="D147" s="3" t="s">
        <v>35</v>
      </c>
      <c r="E147" s="4">
        <v>0</v>
      </c>
      <c r="F147" s="4">
        <v>22</v>
      </c>
      <c r="I147" s="7">
        <v>7056275</v>
      </c>
      <c r="J147" s="7">
        <v>7056274</v>
      </c>
      <c r="K147" s="7">
        <v>2</v>
      </c>
      <c r="L147" s="7">
        <v>7</v>
      </c>
      <c r="M147" s="7">
        <f t="shared" ref="M147:M163" si="12">ROUND(ROUND(H147,2)*ROUND(E147,2), 2)</f>
        <v>0</v>
      </c>
      <c r="N147" s="8">
        <f t="shared" ref="N147:N163" si="13">H147*E147*(1+F147/100)</f>
        <v>0</v>
      </c>
      <c r="R147" s="12">
        <v>1</v>
      </c>
    </row>
    <row r="148" spans="1:18" ht="38.25" x14ac:dyDescent="0.2">
      <c r="A148" s="1" t="s">
        <v>369</v>
      </c>
      <c r="C148" s="2" t="s">
        <v>370</v>
      </c>
      <c r="D148" s="3" t="s">
        <v>35</v>
      </c>
      <c r="E148" s="4">
        <v>0</v>
      </c>
      <c r="F148" s="4">
        <v>22</v>
      </c>
      <c r="I148" s="7">
        <v>7056276</v>
      </c>
      <c r="J148" s="7">
        <v>7056274</v>
      </c>
      <c r="K148" s="7">
        <v>2</v>
      </c>
      <c r="L148" s="7">
        <v>7</v>
      </c>
      <c r="M148" s="7">
        <f t="shared" si="12"/>
        <v>0</v>
      </c>
      <c r="N148" s="8">
        <f t="shared" si="13"/>
        <v>0</v>
      </c>
      <c r="R148" s="12">
        <v>1</v>
      </c>
    </row>
    <row r="149" spans="1:18" ht="38.25" x14ac:dyDescent="0.2">
      <c r="A149" s="1" t="s">
        <v>371</v>
      </c>
      <c r="C149" s="2" t="s">
        <v>372</v>
      </c>
      <c r="D149" s="3" t="s">
        <v>35</v>
      </c>
      <c r="E149" s="4">
        <v>0</v>
      </c>
      <c r="F149" s="4">
        <v>22</v>
      </c>
      <c r="I149" s="7">
        <v>7056277</v>
      </c>
      <c r="J149" s="7">
        <v>7056274</v>
      </c>
      <c r="K149" s="7">
        <v>2</v>
      </c>
      <c r="L149" s="7">
        <v>7</v>
      </c>
      <c r="M149" s="7">
        <f t="shared" si="12"/>
        <v>0</v>
      </c>
      <c r="N149" s="8">
        <f t="shared" si="13"/>
        <v>0</v>
      </c>
      <c r="R149" s="12">
        <v>1</v>
      </c>
    </row>
    <row r="150" spans="1:18" ht="38.25" x14ac:dyDescent="0.2">
      <c r="A150" s="1" t="s">
        <v>373</v>
      </c>
      <c r="B150" s="1" t="s">
        <v>30</v>
      </c>
      <c r="C150" s="2" t="s">
        <v>374</v>
      </c>
      <c r="D150" s="3" t="s">
        <v>228</v>
      </c>
      <c r="E150" s="4">
        <v>1</v>
      </c>
      <c r="F150" s="4">
        <v>22</v>
      </c>
      <c r="I150" s="7">
        <v>7056278</v>
      </c>
      <c r="J150" s="7">
        <v>7056274</v>
      </c>
      <c r="K150" s="7">
        <v>2</v>
      </c>
      <c r="L150" s="7">
        <v>7</v>
      </c>
      <c r="M150" s="7">
        <f t="shared" si="12"/>
        <v>0</v>
      </c>
      <c r="N150" s="8">
        <f t="shared" si="13"/>
        <v>0</v>
      </c>
      <c r="R150" s="12">
        <v>1</v>
      </c>
    </row>
    <row r="151" spans="1:18" ht="25.5" x14ac:dyDescent="0.2">
      <c r="A151" s="1" t="s">
        <v>375</v>
      </c>
      <c r="B151" s="1" t="s">
        <v>188</v>
      </c>
      <c r="C151" s="2" t="s">
        <v>376</v>
      </c>
      <c r="D151" s="3" t="s">
        <v>268</v>
      </c>
      <c r="E151" s="4">
        <v>3</v>
      </c>
      <c r="F151" s="4">
        <v>22</v>
      </c>
      <c r="I151" s="7">
        <v>7056279</v>
      </c>
      <c r="J151" s="7">
        <v>7056274</v>
      </c>
      <c r="K151" s="7">
        <v>2</v>
      </c>
      <c r="L151" s="7">
        <v>7</v>
      </c>
      <c r="M151" s="7">
        <f t="shared" si="12"/>
        <v>0</v>
      </c>
      <c r="N151" s="8">
        <f t="shared" si="13"/>
        <v>0</v>
      </c>
      <c r="R151" s="12">
        <v>1</v>
      </c>
    </row>
    <row r="152" spans="1:18" ht="38.25" x14ac:dyDescent="0.2">
      <c r="A152" s="1" t="s">
        <v>377</v>
      </c>
      <c r="B152" s="1" t="s">
        <v>233</v>
      </c>
      <c r="C152" s="2" t="s">
        <v>378</v>
      </c>
      <c r="D152" s="3" t="s">
        <v>241</v>
      </c>
      <c r="E152" s="4">
        <v>111</v>
      </c>
      <c r="F152" s="4">
        <v>22</v>
      </c>
      <c r="I152" s="7">
        <v>7056280</v>
      </c>
      <c r="J152" s="7">
        <v>7056274</v>
      </c>
      <c r="K152" s="7">
        <v>2</v>
      </c>
      <c r="L152" s="7">
        <v>7</v>
      </c>
      <c r="M152" s="7">
        <f t="shared" si="12"/>
        <v>0</v>
      </c>
      <c r="N152" s="8">
        <f t="shared" si="13"/>
        <v>0</v>
      </c>
      <c r="R152" s="12">
        <v>1</v>
      </c>
    </row>
    <row r="153" spans="1:18" x14ac:dyDescent="0.2">
      <c r="A153" s="1" t="s">
        <v>379</v>
      </c>
      <c r="B153" s="1" t="s">
        <v>236</v>
      </c>
      <c r="C153" s="2" t="s">
        <v>380</v>
      </c>
      <c r="D153" s="3" t="s">
        <v>231</v>
      </c>
      <c r="E153" s="4">
        <v>3</v>
      </c>
      <c r="F153" s="4">
        <v>22</v>
      </c>
      <c r="I153" s="7">
        <v>7056281</v>
      </c>
      <c r="J153" s="7">
        <v>7056274</v>
      </c>
      <c r="K153" s="7">
        <v>2</v>
      </c>
      <c r="L153" s="7">
        <v>7</v>
      </c>
      <c r="M153" s="7">
        <f t="shared" si="12"/>
        <v>0</v>
      </c>
      <c r="N153" s="8">
        <f t="shared" si="13"/>
        <v>0</v>
      </c>
      <c r="R153" s="12">
        <v>1</v>
      </c>
    </row>
    <row r="154" spans="1:18" x14ac:dyDescent="0.2">
      <c r="A154" s="1" t="s">
        <v>381</v>
      </c>
      <c r="B154" s="1" t="s">
        <v>239</v>
      </c>
      <c r="C154" s="2" t="s">
        <v>382</v>
      </c>
      <c r="D154" s="3" t="s">
        <v>245</v>
      </c>
      <c r="E154" s="4">
        <v>50</v>
      </c>
      <c r="F154" s="4">
        <v>22</v>
      </c>
      <c r="I154" s="7">
        <v>7056282</v>
      </c>
      <c r="J154" s="7">
        <v>7056274</v>
      </c>
      <c r="K154" s="7">
        <v>2</v>
      </c>
      <c r="L154" s="7">
        <v>7</v>
      </c>
      <c r="M154" s="7">
        <f t="shared" si="12"/>
        <v>0</v>
      </c>
      <c r="N154" s="8">
        <f t="shared" si="13"/>
        <v>0</v>
      </c>
      <c r="R154" s="12">
        <v>1</v>
      </c>
    </row>
    <row r="155" spans="1:18" ht="25.5" x14ac:dyDescent="0.2">
      <c r="A155" s="1" t="s">
        <v>383</v>
      </c>
      <c r="B155" s="1" t="s">
        <v>243</v>
      </c>
      <c r="C155" s="2" t="s">
        <v>384</v>
      </c>
      <c r="D155" s="3" t="s">
        <v>245</v>
      </c>
      <c r="E155" s="4">
        <v>50</v>
      </c>
      <c r="F155" s="4">
        <v>22</v>
      </c>
      <c r="I155" s="7">
        <v>7056283</v>
      </c>
      <c r="J155" s="7">
        <v>7056274</v>
      </c>
      <c r="K155" s="7">
        <v>2</v>
      </c>
      <c r="L155" s="7">
        <v>7</v>
      </c>
      <c r="M155" s="7">
        <f t="shared" si="12"/>
        <v>0</v>
      </c>
      <c r="N155" s="8">
        <f t="shared" si="13"/>
        <v>0</v>
      </c>
      <c r="R155" s="12">
        <v>1</v>
      </c>
    </row>
    <row r="156" spans="1:18" ht="25.5" x14ac:dyDescent="0.2">
      <c r="A156" s="1" t="s">
        <v>385</v>
      </c>
      <c r="B156" s="1" t="s">
        <v>247</v>
      </c>
      <c r="C156" s="2" t="s">
        <v>386</v>
      </c>
      <c r="D156" s="3" t="s">
        <v>245</v>
      </c>
      <c r="E156" s="4">
        <v>50</v>
      </c>
      <c r="F156" s="4">
        <v>22</v>
      </c>
      <c r="I156" s="7">
        <v>7056284</v>
      </c>
      <c r="J156" s="7">
        <v>7056274</v>
      </c>
      <c r="K156" s="7">
        <v>2</v>
      </c>
      <c r="L156" s="7">
        <v>7</v>
      </c>
      <c r="M156" s="7">
        <f t="shared" si="12"/>
        <v>0</v>
      </c>
      <c r="N156" s="8">
        <f t="shared" si="13"/>
        <v>0</v>
      </c>
      <c r="R156" s="12">
        <v>1</v>
      </c>
    </row>
    <row r="157" spans="1:18" x14ac:dyDescent="0.2">
      <c r="A157" s="1" t="s">
        <v>387</v>
      </c>
      <c r="B157" s="1" t="s">
        <v>266</v>
      </c>
      <c r="C157" s="2" t="s">
        <v>388</v>
      </c>
      <c r="D157" s="3" t="s">
        <v>35</v>
      </c>
      <c r="E157" s="4">
        <v>0</v>
      </c>
      <c r="F157" s="4">
        <v>22</v>
      </c>
      <c r="I157" s="7">
        <v>7056285</v>
      </c>
      <c r="J157" s="7">
        <v>7056274</v>
      </c>
      <c r="K157" s="7">
        <v>2</v>
      </c>
      <c r="L157" s="7">
        <v>7</v>
      </c>
      <c r="M157" s="7">
        <f t="shared" si="12"/>
        <v>0</v>
      </c>
      <c r="N157" s="8">
        <f t="shared" si="13"/>
        <v>0</v>
      </c>
      <c r="R157" s="12">
        <v>1</v>
      </c>
    </row>
    <row r="158" spans="1:18" ht="25.5" x14ac:dyDescent="0.2">
      <c r="A158" s="1" t="s">
        <v>389</v>
      </c>
      <c r="C158" s="2" t="s">
        <v>390</v>
      </c>
      <c r="D158" s="3" t="s">
        <v>231</v>
      </c>
      <c r="E158" s="4">
        <v>3</v>
      </c>
      <c r="F158" s="4">
        <v>22</v>
      </c>
      <c r="I158" s="7">
        <v>7056286</v>
      </c>
      <c r="J158" s="7">
        <v>7056274</v>
      </c>
      <c r="K158" s="7">
        <v>2</v>
      </c>
      <c r="L158" s="7">
        <v>7</v>
      </c>
      <c r="M158" s="7">
        <f t="shared" si="12"/>
        <v>0</v>
      </c>
      <c r="N158" s="8">
        <f t="shared" si="13"/>
        <v>0</v>
      </c>
      <c r="R158" s="12">
        <v>1</v>
      </c>
    </row>
    <row r="159" spans="1:18" ht="25.5" x14ac:dyDescent="0.2">
      <c r="A159" s="1" t="s">
        <v>391</v>
      </c>
      <c r="C159" s="2" t="s">
        <v>392</v>
      </c>
      <c r="D159" s="3" t="s">
        <v>231</v>
      </c>
      <c r="E159" s="4">
        <v>3</v>
      </c>
      <c r="F159" s="4">
        <v>22</v>
      </c>
      <c r="I159" s="7">
        <v>7056287</v>
      </c>
      <c r="J159" s="7">
        <v>7056274</v>
      </c>
      <c r="K159" s="7">
        <v>2</v>
      </c>
      <c r="L159" s="7">
        <v>7</v>
      </c>
      <c r="M159" s="7">
        <f t="shared" si="12"/>
        <v>0</v>
      </c>
      <c r="N159" s="8">
        <f t="shared" si="13"/>
        <v>0</v>
      </c>
      <c r="R159" s="12">
        <v>1</v>
      </c>
    </row>
    <row r="160" spans="1:18" x14ac:dyDescent="0.2">
      <c r="A160" s="1" t="s">
        <v>393</v>
      </c>
      <c r="B160" s="1" t="s">
        <v>270</v>
      </c>
      <c r="C160" s="2" t="s">
        <v>394</v>
      </c>
      <c r="D160" s="3" t="s">
        <v>35</v>
      </c>
      <c r="E160" s="4">
        <v>0</v>
      </c>
      <c r="F160" s="4">
        <v>22</v>
      </c>
      <c r="I160" s="7">
        <v>7056288</v>
      </c>
      <c r="J160" s="7">
        <v>7056274</v>
      </c>
      <c r="K160" s="7">
        <v>2</v>
      </c>
      <c r="L160" s="7">
        <v>7</v>
      </c>
      <c r="M160" s="7">
        <f t="shared" si="12"/>
        <v>0</v>
      </c>
      <c r="N160" s="8">
        <f t="shared" si="13"/>
        <v>0</v>
      </c>
      <c r="R160" s="12">
        <v>1</v>
      </c>
    </row>
    <row r="161" spans="1:18" ht="25.5" x14ac:dyDescent="0.2">
      <c r="A161" s="1" t="s">
        <v>395</v>
      </c>
      <c r="C161" s="2" t="s">
        <v>396</v>
      </c>
      <c r="D161" s="3" t="s">
        <v>397</v>
      </c>
      <c r="E161" s="4">
        <v>10</v>
      </c>
      <c r="F161" s="4">
        <v>22</v>
      </c>
      <c r="I161" s="7">
        <v>7056289</v>
      </c>
      <c r="J161" s="7">
        <v>7056274</v>
      </c>
      <c r="K161" s="7">
        <v>2</v>
      </c>
      <c r="L161" s="7">
        <v>7</v>
      </c>
      <c r="M161" s="7">
        <f t="shared" si="12"/>
        <v>0</v>
      </c>
      <c r="N161" s="8">
        <f t="shared" si="13"/>
        <v>0</v>
      </c>
      <c r="R161" s="12">
        <v>1</v>
      </c>
    </row>
    <row r="162" spans="1:18" ht="25.5" x14ac:dyDescent="0.2">
      <c r="A162" s="1" t="s">
        <v>398</v>
      </c>
      <c r="C162" s="2" t="s">
        <v>399</v>
      </c>
      <c r="D162" s="3" t="s">
        <v>397</v>
      </c>
      <c r="E162" s="4">
        <v>10</v>
      </c>
      <c r="F162" s="4">
        <v>22</v>
      </c>
      <c r="I162" s="7">
        <v>7056290</v>
      </c>
      <c r="J162" s="7">
        <v>7056274</v>
      </c>
      <c r="K162" s="7">
        <v>2</v>
      </c>
      <c r="L162" s="7">
        <v>7</v>
      </c>
      <c r="M162" s="7">
        <f t="shared" si="12"/>
        <v>0</v>
      </c>
      <c r="N162" s="8">
        <f t="shared" si="13"/>
        <v>0</v>
      </c>
      <c r="R162" s="12">
        <v>1</v>
      </c>
    </row>
    <row r="163" spans="1:18" x14ac:dyDescent="0.2">
      <c r="A163" s="1" t="s">
        <v>400</v>
      </c>
      <c r="C163" s="2" t="s">
        <v>401</v>
      </c>
      <c r="D163" s="3" t="s">
        <v>231</v>
      </c>
      <c r="E163" s="4">
        <v>5</v>
      </c>
      <c r="F163" s="4">
        <v>22</v>
      </c>
      <c r="I163" s="7">
        <v>7228484</v>
      </c>
      <c r="J163" s="7">
        <v>7056274</v>
      </c>
      <c r="K163" s="7">
        <v>2</v>
      </c>
      <c r="L163" s="7">
        <v>7</v>
      </c>
      <c r="M163" s="7">
        <f t="shared" si="12"/>
        <v>0</v>
      </c>
      <c r="N163" s="8">
        <f t="shared" si="13"/>
        <v>0</v>
      </c>
      <c r="R163" s="12">
        <v>1</v>
      </c>
    </row>
    <row r="164" spans="1:18" ht="25.5" x14ac:dyDescent="0.2">
      <c r="A164" s="1" t="s">
        <v>402</v>
      </c>
      <c r="B164" s="1" t="s">
        <v>403</v>
      </c>
      <c r="C164" s="2" t="s">
        <v>404</v>
      </c>
      <c r="E164" s="4">
        <v>0</v>
      </c>
      <c r="F164" s="4">
        <v>22</v>
      </c>
      <c r="H164" s="167"/>
      <c r="I164" s="7">
        <v>7056291</v>
      </c>
      <c r="J164" s="7">
        <v>7056198</v>
      </c>
      <c r="K164" s="7">
        <v>1</v>
      </c>
      <c r="L164" s="7">
        <v>6</v>
      </c>
      <c r="M164" s="7">
        <f>M165+M166+M167+M168+M169+M170</f>
        <v>0</v>
      </c>
      <c r="N164" s="8">
        <f>N165+N166+N167+N168+N169+N170</f>
        <v>0</v>
      </c>
      <c r="R164" s="12">
        <v>1</v>
      </c>
    </row>
    <row r="165" spans="1:18" x14ac:dyDescent="0.2">
      <c r="A165" s="1" t="s">
        <v>405</v>
      </c>
      <c r="C165" s="2" t="s">
        <v>351</v>
      </c>
      <c r="D165" s="3" t="s">
        <v>35</v>
      </c>
      <c r="E165" s="4">
        <v>0</v>
      </c>
      <c r="F165" s="4">
        <v>22</v>
      </c>
      <c r="I165" s="7">
        <v>7056292</v>
      </c>
      <c r="J165" s="7">
        <v>7056291</v>
      </c>
      <c r="K165" s="7">
        <v>2</v>
      </c>
      <c r="L165" s="7">
        <v>7</v>
      </c>
      <c r="M165" s="7">
        <f t="shared" ref="M165:M170" si="14">ROUND(ROUND(H165,2)*ROUND(E165,2), 2)</f>
        <v>0</v>
      </c>
      <c r="N165" s="8">
        <f t="shared" ref="N165:N170" si="15">H165*E165*(1+F165/100)</f>
        <v>0</v>
      </c>
      <c r="R165" s="12">
        <v>1</v>
      </c>
    </row>
    <row r="166" spans="1:18" ht="25.5" x14ac:dyDescent="0.2">
      <c r="A166" s="1" t="s">
        <v>406</v>
      </c>
      <c r="C166" s="2" t="s">
        <v>407</v>
      </c>
      <c r="D166" s="3" t="s">
        <v>35</v>
      </c>
      <c r="E166" s="4">
        <v>0</v>
      </c>
      <c r="F166" s="4">
        <v>22</v>
      </c>
      <c r="I166" s="7">
        <v>7056293</v>
      </c>
      <c r="J166" s="7">
        <v>7056291</v>
      </c>
      <c r="K166" s="7">
        <v>2</v>
      </c>
      <c r="L166" s="7">
        <v>7</v>
      </c>
      <c r="M166" s="7">
        <f t="shared" si="14"/>
        <v>0</v>
      </c>
      <c r="N166" s="8">
        <f t="shared" si="15"/>
        <v>0</v>
      </c>
      <c r="R166" s="12">
        <v>1</v>
      </c>
    </row>
    <row r="167" spans="1:18" ht="38.25" x14ac:dyDescent="0.2">
      <c r="A167" s="1" t="s">
        <v>408</v>
      </c>
      <c r="C167" s="2" t="s">
        <v>372</v>
      </c>
      <c r="D167" s="3" t="s">
        <v>35</v>
      </c>
      <c r="E167" s="4">
        <v>0</v>
      </c>
      <c r="F167" s="4">
        <v>22</v>
      </c>
      <c r="I167" s="7">
        <v>7056294</v>
      </c>
      <c r="J167" s="7">
        <v>7056291</v>
      </c>
      <c r="K167" s="7">
        <v>2</v>
      </c>
      <c r="L167" s="7">
        <v>7</v>
      </c>
      <c r="M167" s="7">
        <f t="shared" si="14"/>
        <v>0</v>
      </c>
      <c r="N167" s="8">
        <f t="shared" si="15"/>
        <v>0</v>
      </c>
      <c r="R167" s="12">
        <v>1</v>
      </c>
    </row>
    <row r="168" spans="1:18" ht="25.5" x14ac:dyDescent="0.2">
      <c r="A168" s="1" t="s">
        <v>409</v>
      </c>
      <c r="B168" s="1" t="s">
        <v>30</v>
      </c>
      <c r="C168" s="2" t="s">
        <v>410</v>
      </c>
      <c r="D168" s="3" t="s">
        <v>241</v>
      </c>
      <c r="E168" s="4">
        <v>8.5</v>
      </c>
      <c r="F168" s="4">
        <v>22</v>
      </c>
      <c r="I168" s="7">
        <v>7056295</v>
      </c>
      <c r="J168" s="7">
        <v>7056291</v>
      </c>
      <c r="K168" s="7">
        <v>2</v>
      </c>
      <c r="L168" s="7">
        <v>7</v>
      </c>
      <c r="M168" s="7">
        <f t="shared" si="14"/>
        <v>0</v>
      </c>
      <c r="N168" s="8">
        <f t="shared" si="15"/>
        <v>0</v>
      </c>
      <c r="R168" s="12">
        <v>1</v>
      </c>
    </row>
    <row r="169" spans="1:18" x14ac:dyDescent="0.2">
      <c r="A169" s="1" t="s">
        <v>411</v>
      </c>
      <c r="B169" s="1" t="s">
        <v>188</v>
      </c>
      <c r="C169" s="2" t="s">
        <v>412</v>
      </c>
      <c r="D169" s="3" t="s">
        <v>241</v>
      </c>
      <c r="E169" s="4">
        <v>8</v>
      </c>
      <c r="F169" s="4">
        <v>22</v>
      </c>
      <c r="I169" s="7">
        <v>7056296</v>
      </c>
      <c r="J169" s="7">
        <v>7056291</v>
      </c>
      <c r="K169" s="7">
        <v>2</v>
      </c>
      <c r="L169" s="7">
        <v>7</v>
      </c>
      <c r="M169" s="7">
        <f t="shared" si="14"/>
        <v>0</v>
      </c>
      <c r="N169" s="8">
        <f t="shared" si="15"/>
        <v>0</v>
      </c>
      <c r="R169" s="12">
        <v>1</v>
      </c>
    </row>
    <row r="170" spans="1:18" ht="25.5" x14ac:dyDescent="0.2">
      <c r="A170" s="1" t="s">
        <v>413</v>
      </c>
      <c r="B170" s="1" t="s">
        <v>233</v>
      </c>
      <c r="C170" s="2" t="s">
        <v>414</v>
      </c>
      <c r="D170" s="3" t="s">
        <v>241</v>
      </c>
      <c r="E170" s="4">
        <v>13.5</v>
      </c>
      <c r="F170" s="4">
        <v>22</v>
      </c>
      <c r="I170" s="7">
        <v>7056297</v>
      </c>
      <c r="J170" s="7">
        <v>7056291</v>
      </c>
      <c r="K170" s="7">
        <v>2</v>
      </c>
      <c r="L170" s="7">
        <v>7</v>
      </c>
      <c r="M170" s="7">
        <f t="shared" si="14"/>
        <v>0</v>
      </c>
      <c r="N170" s="8">
        <f t="shared" si="15"/>
        <v>0</v>
      </c>
      <c r="R170" s="12">
        <v>1</v>
      </c>
    </row>
    <row r="171" spans="1:18" ht="25.5" x14ac:dyDescent="0.2">
      <c r="A171" s="1" t="s">
        <v>415</v>
      </c>
      <c r="B171" s="1" t="s">
        <v>416</v>
      </c>
      <c r="C171" s="2" t="s">
        <v>417</v>
      </c>
      <c r="E171" s="4">
        <v>0</v>
      </c>
      <c r="F171" s="4">
        <v>22</v>
      </c>
      <c r="H171" s="167"/>
      <c r="I171" s="7">
        <v>7056298</v>
      </c>
      <c r="J171" s="7">
        <v>7056198</v>
      </c>
      <c r="K171" s="7">
        <v>1</v>
      </c>
      <c r="L171" s="7">
        <v>6</v>
      </c>
      <c r="M171" s="7">
        <f>M172+M173+M174+M175+M176+M177+M178+M179+M180</f>
        <v>0</v>
      </c>
      <c r="N171" s="8">
        <f>N172+N173+N174+N175+N176+N177+N178+N179+N180</f>
        <v>0</v>
      </c>
      <c r="R171" s="12">
        <v>1</v>
      </c>
    </row>
    <row r="172" spans="1:18" x14ac:dyDescent="0.2">
      <c r="A172" s="1" t="s">
        <v>418</v>
      </c>
      <c r="C172" s="2" t="s">
        <v>205</v>
      </c>
      <c r="D172" s="3" t="s">
        <v>35</v>
      </c>
      <c r="E172" s="4">
        <v>0</v>
      </c>
      <c r="F172" s="4">
        <v>22</v>
      </c>
      <c r="I172" s="7">
        <v>7056299</v>
      </c>
      <c r="J172" s="7">
        <v>7056298</v>
      </c>
      <c r="K172" s="7">
        <v>2</v>
      </c>
      <c r="L172" s="7">
        <v>7</v>
      </c>
      <c r="M172" s="7">
        <f t="shared" ref="M172:M180" si="16">ROUND(ROUND(H172,2)*ROUND(E172,2), 2)</f>
        <v>0</v>
      </c>
      <c r="N172" s="8">
        <f t="shared" ref="N172:N180" si="17">H172*E172*(1+F172/100)</f>
        <v>0</v>
      </c>
      <c r="R172" s="12">
        <v>1</v>
      </c>
    </row>
    <row r="173" spans="1:18" ht="38.25" x14ac:dyDescent="0.2">
      <c r="A173" s="1" t="s">
        <v>419</v>
      </c>
      <c r="C173" s="2" t="s">
        <v>420</v>
      </c>
      <c r="D173" s="3" t="s">
        <v>35</v>
      </c>
      <c r="E173" s="4">
        <v>0</v>
      </c>
      <c r="F173" s="4">
        <v>22</v>
      </c>
      <c r="I173" s="7">
        <v>7056300</v>
      </c>
      <c r="J173" s="7">
        <v>7056298</v>
      </c>
      <c r="K173" s="7">
        <v>2</v>
      </c>
      <c r="L173" s="7">
        <v>7</v>
      </c>
      <c r="M173" s="7">
        <f t="shared" si="16"/>
        <v>0</v>
      </c>
      <c r="N173" s="8">
        <f t="shared" si="17"/>
        <v>0</v>
      </c>
      <c r="R173" s="12">
        <v>1</v>
      </c>
    </row>
    <row r="174" spans="1:18" ht="140.25" x14ac:dyDescent="0.2">
      <c r="A174" s="1" t="s">
        <v>421</v>
      </c>
      <c r="B174" s="1" t="s">
        <v>30</v>
      </c>
      <c r="C174" s="2" t="s">
        <v>422</v>
      </c>
      <c r="D174" s="3" t="s">
        <v>231</v>
      </c>
      <c r="E174" s="4">
        <v>1</v>
      </c>
      <c r="F174" s="4">
        <v>22</v>
      </c>
      <c r="I174" s="7">
        <v>7056301</v>
      </c>
      <c r="J174" s="7">
        <v>7056298</v>
      </c>
      <c r="K174" s="7">
        <v>2</v>
      </c>
      <c r="L174" s="7">
        <v>7</v>
      </c>
      <c r="M174" s="7">
        <f t="shared" si="16"/>
        <v>0</v>
      </c>
      <c r="N174" s="8">
        <f t="shared" si="17"/>
        <v>0</v>
      </c>
      <c r="R174" s="12">
        <v>1</v>
      </c>
    </row>
    <row r="175" spans="1:18" ht="38.25" x14ac:dyDescent="0.2">
      <c r="A175" s="1" t="s">
        <v>423</v>
      </c>
      <c r="B175" s="1" t="s">
        <v>188</v>
      </c>
      <c r="C175" s="2" t="s">
        <v>424</v>
      </c>
      <c r="D175" s="3" t="s">
        <v>35</v>
      </c>
      <c r="E175" s="4">
        <v>0</v>
      </c>
      <c r="F175" s="4">
        <v>22</v>
      </c>
      <c r="I175" s="7">
        <v>7056302</v>
      </c>
      <c r="J175" s="7">
        <v>7056298</v>
      </c>
      <c r="K175" s="7">
        <v>2</v>
      </c>
      <c r="L175" s="7">
        <v>7</v>
      </c>
      <c r="M175" s="7">
        <f t="shared" si="16"/>
        <v>0</v>
      </c>
      <c r="N175" s="8">
        <f t="shared" si="17"/>
        <v>0</v>
      </c>
      <c r="R175" s="12">
        <v>1</v>
      </c>
    </row>
    <row r="176" spans="1:18" ht="51" x14ac:dyDescent="0.2">
      <c r="A176" s="1" t="s">
        <v>425</v>
      </c>
      <c r="C176" s="2" t="s">
        <v>426</v>
      </c>
      <c r="D176" s="3" t="s">
        <v>245</v>
      </c>
      <c r="E176" s="4">
        <v>5</v>
      </c>
      <c r="F176" s="4">
        <v>22</v>
      </c>
      <c r="I176" s="7">
        <v>7056303</v>
      </c>
      <c r="J176" s="7">
        <v>7056298</v>
      </c>
      <c r="K176" s="7">
        <v>2</v>
      </c>
      <c r="L176" s="7">
        <v>7</v>
      </c>
      <c r="M176" s="7">
        <f t="shared" si="16"/>
        <v>0</v>
      </c>
      <c r="N176" s="8">
        <f t="shared" si="17"/>
        <v>0</v>
      </c>
      <c r="R176" s="12">
        <v>1</v>
      </c>
    </row>
    <row r="177" spans="1:18" ht="51" x14ac:dyDescent="0.2">
      <c r="A177" s="1" t="s">
        <v>427</v>
      </c>
      <c r="C177" s="2" t="s">
        <v>428</v>
      </c>
      <c r="D177" s="3" t="s">
        <v>245</v>
      </c>
      <c r="E177" s="4">
        <v>5</v>
      </c>
      <c r="F177" s="4">
        <v>22</v>
      </c>
      <c r="I177" s="7">
        <v>7056304</v>
      </c>
      <c r="J177" s="7">
        <v>7056298</v>
      </c>
      <c r="K177" s="7">
        <v>2</v>
      </c>
      <c r="L177" s="7">
        <v>7</v>
      </c>
      <c r="M177" s="7">
        <f t="shared" si="16"/>
        <v>0</v>
      </c>
      <c r="N177" s="8">
        <f t="shared" si="17"/>
        <v>0</v>
      </c>
      <c r="R177" s="12">
        <v>1</v>
      </c>
    </row>
    <row r="178" spans="1:18" ht="51" x14ac:dyDescent="0.2">
      <c r="A178" s="1" t="s">
        <v>429</v>
      </c>
      <c r="C178" s="2" t="s">
        <v>430</v>
      </c>
      <c r="D178" s="3" t="s">
        <v>245</v>
      </c>
      <c r="E178" s="4">
        <v>5</v>
      </c>
      <c r="F178" s="4">
        <v>22</v>
      </c>
      <c r="I178" s="7">
        <v>7056305</v>
      </c>
      <c r="J178" s="7">
        <v>7056298</v>
      </c>
      <c r="K178" s="7">
        <v>2</v>
      </c>
      <c r="L178" s="7">
        <v>7</v>
      </c>
      <c r="M178" s="7">
        <f t="shared" si="16"/>
        <v>0</v>
      </c>
      <c r="N178" s="8">
        <f t="shared" si="17"/>
        <v>0</v>
      </c>
      <c r="R178" s="12">
        <v>1</v>
      </c>
    </row>
    <row r="179" spans="1:18" ht="51" x14ac:dyDescent="0.2">
      <c r="A179" s="1" t="s">
        <v>431</v>
      </c>
      <c r="C179" s="2" t="s">
        <v>432</v>
      </c>
      <c r="D179" s="3" t="s">
        <v>245</v>
      </c>
      <c r="E179" s="4">
        <v>5</v>
      </c>
      <c r="F179" s="4">
        <v>22</v>
      </c>
      <c r="I179" s="7">
        <v>7056306</v>
      </c>
      <c r="J179" s="7">
        <v>7056298</v>
      </c>
      <c r="K179" s="7">
        <v>2</v>
      </c>
      <c r="L179" s="7">
        <v>7</v>
      </c>
      <c r="M179" s="7">
        <f t="shared" si="16"/>
        <v>0</v>
      </c>
      <c r="N179" s="8">
        <f t="shared" si="17"/>
        <v>0</v>
      </c>
      <c r="R179" s="12">
        <v>1</v>
      </c>
    </row>
    <row r="180" spans="1:18" ht="51" x14ac:dyDescent="0.2">
      <c r="A180" s="1" t="s">
        <v>433</v>
      </c>
      <c r="C180" s="2" t="s">
        <v>434</v>
      </c>
      <c r="D180" s="3" t="s">
        <v>245</v>
      </c>
      <c r="E180" s="4">
        <v>5</v>
      </c>
      <c r="F180" s="4">
        <v>22</v>
      </c>
      <c r="I180" s="7">
        <v>7056307</v>
      </c>
      <c r="J180" s="7">
        <v>7056298</v>
      </c>
      <c r="K180" s="7">
        <v>2</v>
      </c>
      <c r="L180" s="7">
        <v>7</v>
      </c>
      <c r="M180" s="7">
        <f t="shared" si="16"/>
        <v>0</v>
      </c>
      <c r="N180" s="8">
        <f t="shared" si="17"/>
        <v>0</v>
      </c>
      <c r="R180" s="12">
        <v>1</v>
      </c>
    </row>
    <row r="181" spans="1:18" x14ac:dyDescent="0.2">
      <c r="A181" s="1" t="s">
        <v>435</v>
      </c>
      <c r="B181" s="1" t="s">
        <v>199</v>
      </c>
      <c r="C181" s="2" t="s">
        <v>436</v>
      </c>
      <c r="E181" s="4">
        <v>0</v>
      </c>
      <c r="F181" s="4">
        <v>22</v>
      </c>
      <c r="H181" s="167"/>
      <c r="I181" s="7">
        <v>7056456</v>
      </c>
      <c r="J181" s="7">
        <v>7060154</v>
      </c>
      <c r="K181" s="7">
        <v>1</v>
      </c>
      <c r="L181" s="7">
        <v>5</v>
      </c>
      <c r="M181" s="7">
        <f>M182+M200+M208</f>
        <v>0</v>
      </c>
      <c r="N181" s="8">
        <f>N182+N200+N208</f>
        <v>0</v>
      </c>
      <c r="R181" s="12">
        <v>1</v>
      </c>
    </row>
    <row r="182" spans="1:18" x14ac:dyDescent="0.2">
      <c r="A182" s="1" t="s">
        <v>437</v>
      </c>
      <c r="B182" s="1" t="s">
        <v>202</v>
      </c>
      <c r="C182" s="2" t="s">
        <v>203</v>
      </c>
      <c r="E182" s="4">
        <v>0</v>
      </c>
      <c r="F182" s="4">
        <v>22</v>
      </c>
      <c r="H182" s="167"/>
      <c r="I182" s="7">
        <v>7056457</v>
      </c>
      <c r="J182" s="7">
        <v>7056456</v>
      </c>
      <c r="K182" s="7">
        <v>1</v>
      </c>
      <c r="L182" s="7">
        <v>6</v>
      </c>
      <c r="M182" s="7">
        <f>M183+M184+M185+M186+M187+M188+M189+M190+M191+M192+M193+M194+M195+M196+M197+M198+M199</f>
        <v>0</v>
      </c>
      <c r="N182" s="8">
        <f>N183+N184+N185+N186+N187+N188+N189+N190+N191+N192+N193+N194+N195+N196+N197+N198+N199</f>
        <v>0</v>
      </c>
      <c r="R182" s="12">
        <v>1</v>
      </c>
    </row>
    <row r="183" spans="1:18" x14ac:dyDescent="0.2">
      <c r="A183" s="1" t="s">
        <v>438</v>
      </c>
      <c r="C183" s="2" t="s">
        <v>205</v>
      </c>
      <c r="D183" s="3" t="s">
        <v>35</v>
      </c>
      <c r="E183" s="4">
        <v>0</v>
      </c>
      <c r="F183" s="4">
        <v>22</v>
      </c>
      <c r="I183" s="7">
        <v>7056458</v>
      </c>
      <c r="J183" s="7">
        <v>7056457</v>
      </c>
      <c r="K183" s="7">
        <v>2</v>
      </c>
      <c r="L183" s="7">
        <v>7</v>
      </c>
      <c r="M183" s="7">
        <f t="shared" ref="M183:M199" si="18">ROUND(ROUND(H183,2)*ROUND(E183,2), 2)</f>
        <v>0</v>
      </c>
      <c r="N183" s="8">
        <f t="shared" ref="N183:N199" si="19">H183*E183*(1+F183/100)</f>
        <v>0</v>
      </c>
      <c r="R183" s="12">
        <v>1</v>
      </c>
    </row>
    <row r="184" spans="1:18" ht="25.5" x14ac:dyDescent="0.2">
      <c r="A184" s="1" t="s">
        <v>439</v>
      </c>
      <c r="C184" s="2" t="s">
        <v>207</v>
      </c>
      <c r="D184" s="3" t="s">
        <v>35</v>
      </c>
      <c r="E184" s="4">
        <v>0</v>
      </c>
      <c r="F184" s="4">
        <v>22</v>
      </c>
      <c r="I184" s="7">
        <v>7056459</v>
      </c>
      <c r="J184" s="7">
        <v>7056457</v>
      </c>
      <c r="K184" s="7">
        <v>2</v>
      </c>
      <c r="L184" s="7">
        <v>7</v>
      </c>
      <c r="M184" s="7">
        <f t="shared" si="18"/>
        <v>0</v>
      </c>
      <c r="N184" s="8">
        <f t="shared" si="19"/>
        <v>0</v>
      </c>
      <c r="R184" s="12">
        <v>1</v>
      </c>
    </row>
    <row r="185" spans="1:18" x14ac:dyDescent="0.2">
      <c r="A185" s="1" t="s">
        <v>440</v>
      </c>
      <c r="C185" s="2" t="s">
        <v>209</v>
      </c>
      <c r="D185" s="3" t="s">
        <v>35</v>
      </c>
      <c r="E185" s="4">
        <v>0</v>
      </c>
      <c r="F185" s="4">
        <v>22</v>
      </c>
      <c r="I185" s="7">
        <v>7056460</v>
      </c>
      <c r="J185" s="7">
        <v>7056457</v>
      </c>
      <c r="K185" s="7">
        <v>2</v>
      </c>
      <c r="L185" s="7">
        <v>7</v>
      </c>
      <c r="M185" s="7">
        <f t="shared" si="18"/>
        <v>0</v>
      </c>
      <c r="N185" s="8">
        <f t="shared" si="19"/>
        <v>0</v>
      </c>
      <c r="R185" s="12">
        <v>1</v>
      </c>
    </row>
    <row r="186" spans="1:18" x14ac:dyDescent="0.2">
      <c r="A186" s="1" t="s">
        <v>441</v>
      </c>
      <c r="C186" s="2" t="s">
        <v>211</v>
      </c>
      <c r="D186" s="3" t="s">
        <v>35</v>
      </c>
      <c r="E186" s="4">
        <v>0</v>
      </c>
      <c r="F186" s="4">
        <v>22</v>
      </c>
      <c r="I186" s="7">
        <v>7056461</v>
      </c>
      <c r="J186" s="7">
        <v>7056457</v>
      </c>
      <c r="K186" s="7">
        <v>2</v>
      </c>
      <c r="L186" s="7">
        <v>7</v>
      </c>
      <c r="M186" s="7">
        <f t="shared" si="18"/>
        <v>0</v>
      </c>
      <c r="N186" s="8">
        <f t="shared" si="19"/>
        <v>0</v>
      </c>
      <c r="R186" s="12">
        <v>1</v>
      </c>
    </row>
    <row r="187" spans="1:18" ht="38.25" x14ac:dyDescent="0.2">
      <c r="A187" s="1" t="s">
        <v>442</v>
      </c>
      <c r="C187" s="2" t="s">
        <v>213</v>
      </c>
      <c r="D187" s="3" t="s">
        <v>35</v>
      </c>
      <c r="E187" s="4">
        <v>0</v>
      </c>
      <c r="F187" s="4">
        <v>22</v>
      </c>
      <c r="I187" s="7">
        <v>7056462</v>
      </c>
      <c r="J187" s="7">
        <v>7056457</v>
      </c>
      <c r="K187" s="7">
        <v>2</v>
      </c>
      <c r="L187" s="7">
        <v>7</v>
      </c>
      <c r="M187" s="7">
        <f t="shared" si="18"/>
        <v>0</v>
      </c>
      <c r="N187" s="8">
        <f t="shared" si="19"/>
        <v>0</v>
      </c>
      <c r="R187" s="12">
        <v>1</v>
      </c>
    </row>
    <row r="188" spans="1:18" ht="51" x14ac:dyDescent="0.2">
      <c r="A188" s="1" t="s">
        <v>443</v>
      </c>
      <c r="C188" s="2" t="s">
        <v>215</v>
      </c>
      <c r="D188" s="3" t="s">
        <v>35</v>
      </c>
      <c r="E188" s="4">
        <v>0</v>
      </c>
      <c r="F188" s="4">
        <v>22</v>
      </c>
      <c r="I188" s="7">
        <v>7056463</v>
      </c>
      <c r="J188" s="7">
        <v>7056457</v>
      </c>
      <c r="K188" s="7">
        <v>2</v>
      </c>
      <c r="L188" s="7">
        <v>7</v>
      </c>
      <c r="M188" s="7">
        <f t="shared" si="18"/>
        <v>0</v>
      </c>
      <c r="N188" s="8">
        <f t="shared" si="19"/>
        <v>0</v>
      </c>
      <c r="R188" s="12">
        <v>1</v>
      </c>
    </row>
    <row r="189" spans="1:18" x14ac:dyDescent="0.2">
      <c r="A189" s="1" t="s">
        <v>444</v>
      </c>
      <c r="C189" s="2" t="s">
        <v>217</v>
      </c>
      <c r="D189" s="3" t="s">
        <v>35</v>
      </c>
      <c r="E189" s="4">
        <v>0</v>
      </c>
      <c r="F189" s="4">
        <v>22</v>
      </c>
      <c r="I189" s="7">
        <v>7056464</v>
      </c>
      <c r="J189" s="7">
        <v>7056457</v>
      </c>
      <c r="K189" s="7">
        <v>2</v>
      </c>
      <c r="L189" s="7">
        <v>7</v>
      </c>
      <c r="M189" s="7">
        <f t="shared" si="18"/>
        <v>0</v>
      </c>
      <c r="N189" s="8">
        <f t="shared" si="19"/>
        <v>0</v>
      </c>
      <c r="R189" s="12">
        <v>1</v>
      </c>
    </row>
    <row r="190" spans="1:18" ht="38.25" x14ac:dyDescent="0.2">
      <c r="A190" s="1" t="s">
        <v>445</v>
      </c>
      <c r="C190" s="2" t="s">
        <v>219</v>
      </c>
      <c r="D190" s="3" t="s">
        <v>35</v>
      </c>
      <c r="E190" s="4">
        <v>0</v>
      </c>
      <c r="F190" s="4">
        <v>22</v>
      </c>
      <c r="I190" s="7">
        <v>7056465</v>
      </c>
      <c r="J190" s="7">
        <v>7056457</v>
      </c>
      <c r="K190" s="7">
        <v>2</v>
      </c>
      <c r="L190" s="7">
        <v>7</v>
      </c>
      <c r="M190" s="7">
        <f t="shared" si="18"/>
        <v>0</v>
      </c>
      <c r="N190" s="8">
        <f t="shared" si="19"/>
        <v>0</v>
      </c>
      <c r="R190" s="12">
        <v>1</v>
      </c>
    </row>
    <row r="191" spans="1:18" ht="25.5" x14ac:dyDescent="0.2">
      <c r="A191" s="1" t="s">
        <v>446</v>
      </c>
      <c r="C191" s="2" t="s">
        <v>221</v>
      </c>
      <c r="D191" s="3" t="s">
        <v>35</v>
      </c>
      <c r="E191" s="4">
        <v>0</v>
      </c>
      <c r="F191" s="4">
        <v>22</v>
      </c>
      <c r="I191" s="7">
        <v>7056466</v>
      </c>
      <c r="J191" s="7">
        <v>7056457</v>
      </c>
      <c r="K191" s="7">
        <v>2</v>
      </c>
      <c r="L191" s="7">
        <v>7</v>
      </c>
      <c r="M191" s="7">
        <f t="shared" si="18"/>
        <v>0</v>
      </c>
      <c r="N191" s="8">
        <f t="shared" si="19"/>
        <v>0</v>
      </c>
      <c r="R191" s="12">
        <v>1</v>
      </c>
    </row>
    <row r="192" spans="1:18" x14ac:dyDescent="0.2">
      <c r="A192" s="1" t="s">
        <v>447</v>
      </c>
      <c r="C192" s="2" t="s">
        <v>223</v>
      </c>
      <c r="D192" s="3" t="s">
        <v>35</v>
      </c>
      <c r="E192" s="4">
        <v>0</v>
      </c>
      <c r="F192" s="4">
        <v>22</v>
      </c>
      <c r="I192" s="7">
        <v>7056467</v>
      </c>
      <c r="J192" s="7">
        <v>7056457</v>
      </c>
      <c r="K192" s="7">
        <v>2</v>
      </c>
      <c r="L192" s="7">
        <v>7</v>
      </c>
      <c r="M192" s="7">
        <f t="shared" si="18"/>
        <v>0</v>
      </c>
      <c r="N192" s="8">
        <f t="shared" si="19"/>
        <v>0</v>
      </c>
      <c r="R192" s="12">
        <v>1</v>
      </c>
    </row>
    <row r="193" spans="1:18" ht="51" x14ac:dyDescent="0.2">
      <c r="A193" s="1" t="s">
        <v>448</v>
      </c>
      <c r="C193" s="2" t="s">
        <v>225</v>
      </c>
      <c r="D193" s="3" t="s">
        <v>35</v>
      </c>
      <c r="E193" s="4">
        <v>0</v>
      </c>
      <c r="F193" s="4">
        <v>22</v>
      </c>
      <c r="I193" s="7">
        <v>7056468</v>
      </c>
      <c r="J193" s="7">
        <v>7056457</v>
      </c>
      <c r="K193" s="7">
        <v>2</v>
      </c>
      <c r="L193" s="7">
        <v>7</v>
      </c>
      <c r="M193" s="7">
        <f t="shared" si="18"/>
        <v>0</v>
      </c>
      <c r="N193" s="8">
        <f t="shared" si="19"/>
        <v>0</v>
      </c>
      <c r="R193" s="12">
        <v>1</v>
      </c>
    </row>
    <row r="194" spans="1:18" ht="38.25" x14ac:dyDescent="0.2">
      <c r="A194" s="1" t="s">
        <v>449</v>
      </c>
      <c r="B194" s="1" t="s">
        <v>30</v>
      </c>
      <c r="C194" s="2" t="s">
        <v>227</v>
      </c>
      <c r="D194" s="3" t="s">
        <v>228</v>
      </c>
      <c r="E194" s="4">
        <v>1</v>
      </c>
      <c r="F194" s="4">
        <v>22</v>
      </c>
      <c r="I194" s="7">
        <v>7056469</v>
      </c>
      <c r="J194" s="7">
        <v>7056457</v>
      </c>
      <c r="K194" s="7">
        <v>2</v>
      </c>
      <c r="L194" s="7">
        <v>7</v>
      </c>
      <c r="M194" s="7">
        <f t="shared" si="18"/>
        <v>0</v>
      </c>
      <c r="N194" s="8">
        <f t="shared" si="19"/>
        <v>0</v>
      </c>
      <c r="R194" s="12">
        <v>1</v>
      </c>
    </row>
    <row r="195" spans="1:18" ht="51" x14ac:dyDescent="0.2">
      <c r="A195" s="1" t="s">
        <v>450</v>
      </c>
      <c r="B195" s="1" t="s">
        <v>188</v>
      </c>
      <c r="C195" s="2" t="s">
        <v>451</v>
      </c>
      <c r="D195" s="3" t="s">
        <v>231</v>
      </c>
      <c r="E195" s="4">
        <v>2</v>
      </c>
      <c r="F195" s="4">
        <v>22</v>
      </c>
      <c r="I195" s="7">
        <v>7056470</v>
      </c>
      <c r="J195" s="7">
        <v>7056457</v>
      </c>
      <c r="K195" s="7">
        <v>2</v>
      </c>
      <c r="L195" s="7">
        <v>7</v>
      </c>
      <c r="M195" s="7">
        <f t="shared" si="18"/>
        <v>0</v>
      </c>
      <c r="N195" s="8">
        <f t="shared" si="19"/>
        <v>0</v>
      </c>
      <c r="R195" s="12">
        <v>1</v>
      </c>
    </row>
    <row r="196" spans="1:18" ht="51" x14ac:dyDescent="0.2">
      <c r="A196" s="1" t="s">
        <v>452</v>
      </c>
      <c r="B196" s="1" t="s">
        <v>233</v>
      </c>
      <c r="C196" s="2" t="s">
        <v>453</v>
      </c>
      <c r="D196" s="3" t="s">
        <v>35</v>
      </c>
      <c r="E196" s="4">
        <v>0</v>
      </c>
      <c r="F196" s="4">
        <v>22</v>
      </c>
      <c r="I196" s="7">
        <v>7056471</v>
      </c>
      <c r="J196" s="7">
        <v>7056457</v>
      </c>
      <c r="K196" s="7">
        <v>2</v>
      </c>
      <c r="L196" s="7">
        <v>7</v>
      </c>
      <c r="M196" s="7">
        <f t="shared" si="18"/>
        <v>0</v>
      </c>
      <c r="N196" s="8">
        <f t="shared" si="19"/>
        <v>0</v>
      </c>
      <c r="R196" s="12">
        <v>1</v>
      </c>
    </row>
    <row r="197" spans="1:18" ht="63.75" x14ac:dyDescent="0.2">
      <c r="A197" s="1" t="s">
        <v>454</v>
      </c>
      <c r="C197" s="2" t="s">
        <v>455</v>
      </c>
      <c r="D197" s="3" t="s">
        <v>245</v>
      </c>
      <c r="E197" s="4">
        <v>50</v>
      </c>
      <c r="F197" s="4">
        <v>22</v>
      </c>
      <c r="I197" s="7">
        <v>7056472</v>
      </c>
      <c r="J197" s="7">
        <v>7056457</v>
      </c>
      <c r="K197" s="7">
        <v>2</v>
      </c>
      <c r="L197" s="7">
        <v>7</v>
      </c>
      <c r="M197" s="7">
        <f t="shared" si="18"/>
        <v>0</v>
      </c>
      <c r="N197" s="8">
        <f t="shared" si="19"/>
        <v>0</v>
      </c>
      <c r="R197" s="12">
        <v>1</v>
      </c>
    </row>
    <row r="198" spans="1:18" ht="63.75" x14ac:dyDescent="0.2">
      <c r="A198" s="1" t="s">
        <v>456</v>
      </c>
      <c r="C198" s="2" t="s">
        <v>457</v>
      </c>
      <c r="D198" s="3" t="s">
        <v>245</v>
      </c>
      <c r="E198" s="4">
        <v>50</v>
      </c>
      <c r="F198" s="4">
        <v>22</v>
      </c>
      <c r="I198" s="7">
        <v>7056473</v>
      </c>
      <c r="J198" s="7">
        <v>7056457</v>
      </c>
      <c r="K198" s="7">
        <v>2</v>
      </c>
      <c r="L198" s="7">
        <v>7</v>
      </c>
      <c r="M198" s="7">
        <f t="shared" si="18"/>
        <v>0</v>
      </c>
      <c r="N198" s="8">
        <f t="shared" si="19"/>
        <v>0</v>
      </c>
      <c r="R198" s="12">
        <v>1</v>
      </c>
    </row>
    <row r="199" spans="1:18" ht="63.75" x14ac:dyDescent="0.2">
      <c r="A199" s="1" t="s">
        <v>458</v>
      </c>
      <c r="C199" s="2" t="s">
        <v>459</v>
      </c>
      <c r="D199" s="3" t="s">
        <v>245</v>
      </c>
      <c r="E199" s="4">
        <v>50</v>
      </c>
      <c r="F199" s="4">
        <v>22</v>
      </c>
      <c r="I199" s="7">
        <v>7056474</v>
      </c>
      <c r="J199" s="7">
        <v>7056457</v>
      </c>
      <c r="K199" s="7">
        <v>2</v>
      </c>
      <c r="L199" s="7">
        <v>7</v>
      </c>
      <c r="M199" s="7">
        <f t="shared" si="18"/>
        <v>0</v>
      </c>
      <c r="N199" s="8">
        <f t="shared" si="19"/>
        <v>0</v>
      </c>
      <c r="R199" s="12">
        <v>1</v>
      </c>
    </row>
    <row r="200" spans="1:18" x14ac:dyDescent="0.2">
      <c r="A200" s="1" t="s">
        <v>460</v>
      </c>
      <c r="B200" s="1" t="s">
        <v>283</v>
      </c>
      <c r="C200" s="2" t="s">
        <v>346</v>
      </c>
      <c r="E200" s="4">
        <v>0</v>
      </c>
      <c r="F200" s="4">
        <v>22</v>
      </c>
      <c r="H200" s="167"/>
      <c r="I200" s="7">
        <v>7056475</v>
      </c>
      <c r="J200" s="7">
        <v>7056456</v>
      </c>
      <c r="K200" s="7">
        <v>1</v>
      </c>
      <c r="L200" s="7">
        <v>6</v>
      </c>
      <c r="M200" s="7">
        <f>M201+M202+M203+M204+M205+M206+M207</f>
        <v>0</v>
      </c>
      <c r="N200" s="8">
        <f>N201+N202+N203+N204+N205+N206+N207</f>
        <v>0</v>
      </c>
      <c r="R200" s="12">
        <v>1</v>
      </c>
    </row>
    <row r="201" spans="1:18" x14ac:dyDescent="0.2">
      <c r="A201" s="1" t="s">
        <v>461</v>
      </c>
      <c r="C201" s="2" t="s">
        <v>286</v>
      </c>
      <c r="D201" s="3" t="s">
        <v>35</v>
      </c>
      <c r="E201" s="4">
        <v>0</v>
      </c>
      <c r="F201" s="4">
        <v>22</v>
      </c>
      <c r="I201" s="7">
        <v>7056476</v>
      </c>
      <c r="J201" s="7">
        <v>7056475</v>
      </c>
      <c r="K201" s="7">
        <v>2</v>
      </c>
      <c r="L201" s="7">
        <v>7</v>
      </c>
      <c r="M201" s="7">
        <f t="shared" ref="M201:M207" si="20">ROUND(ROUND(H201,2)*ROUND(E201,2), 2)</f>
        <v>0</v>
      </c>
      <c r="N201" s="8">
        <f t="shared" ref="N201:N207" si="21">H201*E201*(1+F201/100)</f>
        <v>0</v>
      </c>
      <c r="R201" s="12">
        <v>1</v>
      </c>
    </row>
    <row r="202" spans="1:18" ht="38.25" x14ac:dyDescent="0.2">
      <c r="A202" s="1" t="s">
        <v>462</v>
      </c>
      <c r="C202" s="2" t="s">
        <v>463</v>
      </c>
      <c r="D202" s="3" t="s">
        <v>35</v>
      </c>
      <c r="E202" s="4">
        <v>0</v>
      </c>
      <c r="F202" s="4">
        <v>22</v>
      </c>
      <c r="I202" s="7">
        <v>7056477</v>
      </c>
      <c r="J202" s="7">
        <v>7056475</v>
      </c>
      <c r="K202" s="7">
        <v>2</v>
      </c>
      <c r="L202" s="7">
        <v>7</v>
      </c>
      <c r="M202" s="7">
        <f t="shared" si="20"/>
        <v>0</v>
      </c>
      <c r="N202" s="8">
        <f t="shared" si="21"/>
        <v>0</v>
      </c>
      <c r="R202" s="12">
        <v>1</v>
      </c>
    </row>
    <row r="203" spans="1:18" x14ac:dyDescent="0.2">
      <c r="A203" s="1" t="s">
        <v>464</v>
      </c>
      <c r="C203" s="2" t="s">
        <v>351</v>
      </c>
      <c r="D203" s="3" t="s">
        <v>35</v>
      </c>
      <c r="E203" s="4">
        <v>0</v>
      </c>
      <c r="F203" s="4">
        <v>22</v>
      </c>
      <c r="I203" s="7">
        <v>7056478</v>
      </c>
      <c r="J203" s="7">
        <v>7056475</v>
      </c>
      <c r="K203" s="7">
        <v>2</v>
      </c>
      <c r="L203" s="7">
        <v>7</v>
      </c>
      <c r="M203" s="7">
        <f t="shared" si="20"/>
        <v>0</v>
      </c>
      <c r="N203" s="8">
        <f t="shared" si="21"/>
        <v>0</v>
      </c>
      <c r="R203" s="12">
        <v>1</v>
      </c>
    </row>
    <row r="204" spans="1:18" ht="25.5" x14ac:dyDescent="0.2">
      <c r="A204" s="1" t="s">
        <v>465</v>
      </c>
      <c r="C204" s="2" t="s">
        <v>353</v>
      </c>
      <c r="D204" s="3" t="s">
        <v>35</v>
      </c>
      <c r="E204" s="4">
        <v>0</v>
      </c>
      <c r="F204" s="4">
        <v>22</v>
      </c>
      <c r="I204" s="7">
        <v>7056479</v>
      </c>
      <c r="J204" s="7">
        <v>7056475</v>
      </c>
      <c r="K204" s="7">
        <v>2</v>
      </c>
      <c r="L204" s="7">
        <v>7</v>
      </c>
      <c r="M204" s="7">
        <f t="shared" si="20"/>
        <v>0</v>
      </c>
      <c r="N204" s="8">
        <f t="shared" si="21"/>
        <v>0</v>
      </c>
      <c r="R204" s="12">
        <v>1</v>
      </c>
    </row>
    <row r="205" spans="1:18" ht="25.5" x14ac:dyDescent="0.2">
      <c r="A205" s="1" t="s">
        <v>466</v>
      </c>
      <c r="C205" s="2" t="s">
        <v>355</v>
      </c>
      <c r="D205" s="3" t="s">
        <v>35</v>
      </c>
      <c r="E205" s="4">
        <v>0</v>
      </c>
      <c r="F205" s="4">
        <v>22</v>
      </c>
      <c r="I205" s="7">
        <v>7056480</v>
      </c>
      <c r="J205" s="7">
        <v>7056475</v>
      </c>
      <c r="K205" s="7">
        <v>2</v>
      </c>
      <c r="L205" s="7">
        <v>7</v>
      </c>
      <c r="M205" s="7">
        <f t="shared" si="20"/>
        <v>0</v>
      </c>
      <c r="N205" s="8">
        <f t="shared" si="21"/>
        <v>0</v>
      </c>
      <c r="R205" s="12">
        <v>1</v>
      </c>
    </row>
    <row r="206" spans="1:18" ht="38.25" x14ac:dyDescent="0.2">
      <c r="A206" s="1" t="s">
        <v>467</v>
      </c>
      <c r="C206" s="2" t="s">
        <v>316</v>
      </c>
      <c r="D206" s="3" t="s">
        <v>35</v>
      </c>
      <c r="E206" s="4">
        <v>0</v>
      </c>
      <c r="F206" s="4">
        <v>22</v>
      </c>
      <c r="I206" s="7">
        <v>7056481</v>
      </c>
      <c r="J206" s="7">
        <v>7056475</v>
      </c>
      <c r="K206" s="7">
        <v>2</v>
      </c>
      <c r="L206" s="7">
        <v>7</v>
      </c>
      <c r="M206" s="7">
        <f t="shared" si="20"/>
        <v>0</v>
      </c>
      <c r="N206" s="8">
        <f t="shared" si="21"/>
        <v>0</v>
      </c>
      <c r="R206" s="12">
        <v>1</v>
      </c>
    </row>
    <row r="207" spans="1:18" ht="51" x14ac:dyDescent="0.2">
      <c r="A207" s="1" t="s">
        <v>468</v>
      </c>
      <c r="B207" s="1" t="s">
        <v>30</v>
      </c>
      <c r="C207" s="2" t="s">
        <v>360</v>
      </c>
      <c r="D207" s="3" t="s">
        <v>245</v>
      </c>
      <c r="E207" s="4">
        <v>10</v>
      </c>
      <c r="F207" s="4">
        <v>22</v>
      </c>
      <c r="I207" s="7">
        <v>7056482</v>
      </c>
      <c r="J207" s="7">
        <v>7056475</v>
      </c>
      <c r="K207" s="7">
        <v>2</v>
      </c>
      <c r="L207" s="7">
        <v>7</v>
      </c>
      <c r="M207" s="7">
        <f t="shared" si="20"/>
        <v>0</v>
      </c>
      <c r="N207" s="8">
        <f t="shared" si="21"/>
        <v>0</v>
      </c>
      <c r="R207" s="12">
        <v>1</v>
      </c>
    </row>
    <row r="208" spans="1:18" x14ac:dyDescent="0.2">
      <c r="A208" s="1" t="s">
        <v>469</v>
      </c>
      <c r="B208" s="1" t="s">
        <v>308</v>
      </c>
      <c r="C208" s="2" t="s">
        <v>367</v>
      </c>
      <c r="E208" s="4">
        <v>0</v>
      </c>
      <c r="F208" s="4">
        <v>22</v>
      </c>
      <c r="H208" s="167"/>
      <c r="I208" s="7">
        <v>7056483</v>
      </c>
      <c r="J208" s="7">
        <v>7056456</v>
      </c>
      <c r="K208" s="7">
        <v>1</v>
      </c>
      <c r="L208" s="7">
        <v>6</v>
      </c>
      <c r="M208" s="7">
        <f>M209+M210+M211+M212+M213+M214+M215+M216+M217+M218+M219+M220+M221</f>
        <v>0</v>
      </c>
      <c r="N208" s="8">
        <f>N209+N210+N211+N212+N213+N214+N215+N216+N217+N218+N219+N220+N221</f>
        <v>0</v>
      </c>
      <c r="R208" s="12">
        <v>1</v>
      </c>
    </row>
    <row r="209" spans="1:18" x14ac:dyDescent="0.2">
      <c r="A209" s="1" t="s">
        <v>470</v>
      </c>
      <c r="C209" s="2" t="s">
        <v>205</v>
      </c>
      <c r="D209" s="3" t="s">
        <v>35</v>
      </c>
      <c r="E209" s="4">
        <v>0</v>
      </c>
      <c r="F209" s="4">
        <v>22</v>
      </c>
      <c r="I209" s="7">
        <v>7056484</v>
      </c>
      <c r="J209" s="7">
        <v>7056483</v>
      </c>
      <c r="K209" s="7">
        <v>2</v>
      </c>
      <c r="L209" s="7">
        <v>7</v>
      </c>
      <c r="M209" s="7">
        <f t="shared" ref="M209:M221" si="22">ROUND(ROUND(H209,2)*ROUND(E209,2), 2)</f>
        <v>0</v>
      </c>
      <c r="N209" s="8">
        <f t="shared" ref="N209:N221" si="23">H209*E209*(1+F209/100)</f>
        <v>0</v>
      </c>
      <c r="R209" s="12">
        <v>1</v>
      </c>
    </row>
    <row r="210" spans="1:18" ht="38.25" x14ac:dyDescent="0.2">
      <c r="A210" s="1" t="s">
        <v>471</v>
      </c>
      <c r="C210" s="2" t="s">
        <v>370</v>
      </c>
      <c r="D210" s="3" t="s">
        <v>35</v>
      </c>
      <c r="E210" s="4">
        <v>0</v>
      </c>
      <c r="F210" s="4">
        <v>22</v>
      </c>
      <c r="I210" s="7">
        <v>7056485</v>
      </c>
      <c r="J210" s="7">
        <v>7056483</v>
      </c>
      <c r="K210" s="7">
        <v>2</v>
      </c>
      <c r="L210" s="7">
        <v>7</v>
      </c>
      <c r="M210" s="7">
        <f t="shared" si="22"/>
        <v>0</v>
      </c>
      <c r="N210" s="8">
        <f t="shared" si="23"/>
        <v>0</v>
      </c>
      <c r="R210" s="12">
        <v>1</v>
      </c>
    </row>
    <row r="211" spans="1:18" ht="38.25" x14ac:dyDescent="0.2">
      <c r="A211" s="1" t="s">
        <v>472</v>
      </c>
      <c r="C211" s="2" t="s">
        <v>372</v>
      </c>
      <c r="D211" s="3" t="s">
        <v>35</v>
      </c>
      <c r="E211" s="4">
        <v>0</v>
      </c>
      <c r="F211" s="4">
        <v>22</v>
      </c>
      <c r="I211" s="7">
        <v>7056486</v>
      </c>
      <c r="J211" s="7">
        <v>7056483</v>
      </c>
      <c r="K211" s="7">
        <v>2</v>
      </c>
      <c r="L211" s="7">
        <v>7</v>
      </c>
      <c r="M211" s="7">
        <f t="shared" si="22"/>
        <v>0</v>
      </c>
      <c r="N211" s="8">
        <f t="shared" si="23"/>
        <v>0</v>
      </c>
      <c r="R211" s="12">
        <v>1</v>
      </c>
    </row>
    <row r="212" spans="1:18" ht="38.25" x14ac:dyDescent="0.2">
      <c r="A212" s="1" t="s">
        <v>473</v>
      </c>
      <c r="B212" s="1" t="s">
        <v>30</v>
      </c>
      <c r="C212" s="2" t="s">
        <v>378</v>
      </c>
      <c r="D212" s="3" t="s">
        <v>241</v>
      </c>
      <c r="E212" s="4">
        <v>20</v>
      </c>
      <c r="F212" s="4">
        <v>22</v>
      </c>
      <c r="I212" s="7">
        <v>7056487</v>
      </c>
      <c r="J212" s="7">
        <v>7056483</v>
      </c>
      <c r="K212" s="7">
        <v>2</v>
      </c>
      <c r="L212" s="7">
        <v>7</v>
      </c>
      <c r="M212" s="7">
        <f t="shared" si="22"/>
        <v>0</v>
      </c>
      <c r="N212" s="8">
        <f t="shared" si="23"/>
        <v>0</v>
      </c>
      <c r="R212" s="12">
        <v>1</v>
      </c>
    </row>
    <row r="213" spans="1:18" x14ac:dyDescent="0.2">
      <c r="A213" s="1" t="s">
        <v>474</v>
      </c>
      <c r="B213" s="1" t="s">
        <v>188</v>
      </c>
      <c r="C213" s="2" t="s">
        <v>382</v>
      </c>
      <c r="D213" s="3" t="s">
        <v>245</v>
      </c>
      <c r="E213" s="4">
        <v>50</v>
      </c>
      <c r="F213" s="4">
        <v>22</v>
      </c>
      <c r="I213" s="7">
        <v>7056488</v>
      </c>
      <c r="J213" s="7">
        <v>7056483</v>
      </c>
      <c r="K213" s="7">
        <v>2</v>
      </c>
      <c r="L213" s="7">
        <v>7</v>
      </c>
      <c r="M213" s="7">
        <f t="shared" si="22"/>
        <v>0</v>
      </c>
      <c r="N213" s="8">
        <f t="shared" si="23"/>
        <v>0</v>
      </c>
      <c r="R213" s="12">
        <v>1</v>
      </c>
    </row>
    <row r="214" spans="1:18" ht="25.5" x14ac:dyDescent="0.2">
      <c r="A214" s="1" t="s">
        <v>475</v>
      </c>
      <c r="B214" s="1" t="s">
        <v>233</v>
      </c>
      <c r="C214" s="2" t="s">
        <v>384</v>
      </c>
      <c r="D214" s="3" t="s">
        <v>245</v>
      </c>
      <c r="E214" s="4">
        <v>50</v>
      </c>
      <c r="F214" s="4">
        <v>22</v>
      </c>
      <c r="I214" s="7">
        <v>7056489</v>
      </c>
      <c r="J214" s="7">
        <v>7056483</v>
      </c>
      <c r="K214" s="7">
        <v>2</v>
      </c>
      <c r="L214" s="7">
        <v>7</v>
      </c>
      <c r="M214" s="7">
        <f t="shared" si="22"/>
        <v>0</v>
      </c>
      <c r="N214" s="8">
        <f t="shared" si="23"/>
        <v>0</v>
      </c>
      <c r="R214" s="12">
        <v>1</v>
      </c>
    </row>
    <row r="215" spans="1:18" ht="25.5" x14ac:dyDescent="0.2">
      <c r="A215" s="1" t="s">
        <v>476</v>
      </c>
      <c r="B215" s="1" t="s">
        <v>236</v>
      </c>
      <c r="C215" s="2" t="s">
        <v>386</v>
      </c>
      <c r="D215" s="3" t="s">
        <v>245</v>
      </c>
      <c r="E215" s="4">
        <v>50</v>
      </c>
      <c r="F215" s="4">
        <v>22</v>
      </c>
      <c r="I215" s="7">
        <v>7056490</v>
      </c>
      <c r="J215" s="7">
        <v>7056483</v>
      </c>
      <c r="K215" s="7">
        <v>2</v>
      </c>
      <c r="L215" s="7">
        <v>7</v>
      </c>
      <c r="M215" s="7">
        <f t="shared" si="22"/>
        <v>0</v>
      </c>
      <c r="N215" s="8">
        <f t="shared" si="23"/>
        <v>0</v>
      </c>
      <c r="R215" s="12">
        <v>1</v>
      </c>
    </row>
    <row r="216" spans="1:18" x14ac:dyDescent="0.2">
      <c r="A216" s="1" t="s">
        <v>477</v>
      </c>
      <c r="B216" s="1" t="s">
        <v>239</v>
      </c>
      <c r="C216" s="2" t="s">
        <v>388</v>
      </c>
      <c r="D216" s="3" t="s">
        <v>35</v>
      </c>
      <c r="E216" s="4">
        <v>0</v>
      </c>
      <c r="F216" s="4">
        <v>22</v>
      </c>
      <c r="I216" s="7">
        <v>7056491</v>
      </c>
      <c r="J216" s="7">
        <v>7056483</v>
      </c>
      <c r="K216" s="7">
        <v>2</v>
      </c>
      <c r="L216" s="7">
        <v>7</v>
      </c>
      <c r="M216" s="7">
        <f t="shared" si="22"/>
        <v>0</v>
      </c>
      <c r="N216" s="8">
        <f t="shared" si="23"/>
        <v>0</v>
      </c>
      <c r="R216" s="12">
        <v>1</v>
      </c>
    </row>
    <row r="217" spans="1:18" ht="25.5" x14ac:dyDescent="0.2">
      <c r="A217" s="1" t="s">
        <v>478</v>
      </c>
      <c r="C217" s="2" t="s">
        <v>390</v>
      </c>
      <c r="D217" s="3" t="s">
        <v>231</v>
      </c>
      <c r="E217" s="4">
        <v>3</v>
      </c>
      <c r="F217" s="4">
        <v>22</v>
      </c>
      <c r="I217" s="7">
        <v>7056492</v>
      </c>
      <c r="J217" s="7">
        <v>7056483</v>
      </c>
      <c r="K217" s="7">
        <v>2</v>
      </c>
      <c r="L217" s="7">
        <v>7</v>
      </c>
      <c r="M217" s="7">
        <f t="shared" si="22"/>
        <v>0</v>
      </c>
      <c r="N217" s="8">
        <f t="shared" si="23"/>
        <v>0</v>
      </c>
      <c r="R217" s="12">
        <v>1</v>
      </c>
    </row>
    <row r="218" spans="1:18" ht="25.5" x14ac:dyDescent="0.2">
      <c r="A218" s="1" t="s">
        <v>479</v>
      </c>
      <c r="C218" s="2" t="s">
        <v>480</v>
      </c>
      <c r="D218" s="3" t="s">
        <v>231</v>
      </c>
      <c r="E218" s="4">
        <v>3</v>
      </c>
      <c r="F218" s="4">
        <v>22</v>
      </c>
      <c r="I218" s="7">
        <v>7056493</v>
      </c>
      <c r="J218" s="7">
        <v>7056483</v>
      </c>
      <c r="K218" s="7">
        <v>2</v>
      </c>
      <c r="L218" s="7">
        <v>7</v>
      </c>
      <c r="M218" s="7">
        <f t="shared" si="22"/>
        <v>0</v>
      </c>
      <c r="N218" s="8">
        <f t="shared" si="23"/>
        <v>0</v>
      </c>
      <c r="R218" s="12">
        <v>1</v>
      </c>
    </row>
    <row r="219" spans="1:18" x14ac:dyDescent="0.2">
      <c r="A219" s="1" t="s">
        <v>481</v>
      </c>
      <c r="B219" s="1" t="s">
        <v>243</v>
      </c>
      <c r="C219" s="2" t="s">
        <v>394</v>
      </c>
      <c r="D219" s="3" t="s">
        <v>35</v>
      </c>
      <c r="E219" s="4">
        <v>0</v>
      </c>
      <c r="F219" s="4">
        <v>22</v>
      </c>
      <c r="I219" s="7">
        <v>7056494</v>
      </c>
      <c r="J219" s="7">
        <v>7056483</v>
      </c>
      <c r="K219" s="7">
        <v>2</v>
      </c>
      <c r="L219" s="7">
        <v>7</v>
      </c>
      <c r="M219" s="7">
        <f t="shared" si="22"/>
        <v>0</v>
      </c>
      <c r="N219" s="8">
        <f t="shared" si="23"/>
        <v>0</v>
      </c>
      <c r="R219" s="12">
        <v>1</v>
      </c>
    </row>
    <row r="220" spans="1:18" ht="25.5" x14ac:dyDescent="0.2">
      <c r="A220" s="1" t="s">
        <v>482</v>
      </c>
      <c r="C220" s="2" t="s">
        <v>396</v>
      </c>
      <c r="D220" s="3" t="s">
        <v>397</v>
      </c>
      <c r="E220" s="4">
        <v>10</v>
      </c>
      <c r="F220" s="4">
        <v>22</v>
      </c>
      <c r="I220" s="7">
        <v>7056495</v>
      </c>
      <c r="J220" s="7">
        <v>7056483</v>
      </c>
      <c r="K220" s="7">
        <v>2</v>
      </c>
      <c r="L220" s="7">
        <v>7</v>
      </c>
      <c r="M220" s="7">
        <f t="shared" si="22"/>
        <v>0</v>
      </c>
      <c r="N220" s="8">
        <f t="shared" si="23"/>
        <v>0</v>
      </c>
      <c r="R220" s="12">
        <v>1</v>
      </c>
    </row>
    <row r="221" spans="1:18" ht="25.5" x14ac:dyDescent="0.2">
      <c r="A221" s="1" t="s">
        <v>483</v>
      </c>
      <c r="C221" s="2" t="s">
        <v>399</v>
      </c>
      <c r="D221" s="3" t="s">
        <v>397</v>
      </c>
      <c r="E221" s="4">
        <v>10</v>
      </c>
      <c r="F221" s="4">
        <v>22</v>
      </c>
      <c r="I221" s="7">
        <v>7056496</v>
      </c>
      <c r="J221" s="7">
        <v>7056483</v>
      </c>
      <c r="K221" s="7">
        <v>2</v>
      </c>
      <c r="L221" s="7">
        <v>7</v>
      </c>
      <c r="M221" s="7">
        <f t="shared" si="22"/>
        <v>0</v>
      </c>
      <c r="N221" s="8">
        <f t="shared" si="23"/>
        <v>0</v>
      </c>
      <c r="R221" s="12">
        <v>1</v>
      </c>
    </row>
    <row r="222" spans="1:18" x14ac:dyDescent="0.2">
      <c r="A222" s="1" t="s">
        <v>484</v>
      </c>
      <c r="B222" s="1" t="s">
        <v>485</v>
      </c>
      <c r="C222" s="2" t="s">
        <v>486</v>
      </c>
      <c r="E222" s="4">
        <v>0</v>
      </c>
      <c r="F222" s="4">
        <v>22</v>
      </c>
      <c r="H222" s="167"/>
      <c r="I222" s="7">
        <v>7060155</v>
      </c>
      <c r="J222" s="7">
        <v>7058887</v>
      </c>
      <c r="K222" s="7">
        <v>1</v>
      </c>
      <c r="L222" s="7">
        <v>4</v>
      </c>
      <c r="M222" s="7">
        <f>M223+M374</f>
        <v>0</v>
      </c>
      <c r="N222" s="8">
        <f>N223+N374</f>
        <v>0</v>
      </c>
      <c r="R222" s="12">
        <v>1</v>
      </c>
    </row>
    <row r="223" spans="1:18" x14ac:dyDescent="0.2">
      <c r="A223" s="1" t="s">
        <v>487</v>
      </c>
      <c r="B223" s="1" t="s">
        <v>488</v>
      </c>
      <c r="C223" s="2" t="s">
        <v>489</v>
      </c>
      <c r="E223" s="4">
        <v>0</v>
      </c>
      <c r="F223" s="4">
        <v>22</v>
      </c>
      <c r="H223" s="167"/>
      <c r="I223" s="7">
        <v>7056308</v>
      </c>
      <c r="J223" s="7">
        <v>7060155</v>
      </c>
      <c r="K223" s="7">
        <v>1</v>
      </c>
      <c r="L223" s="7">
        <v>5</v>
      </c>
      <c r="M223" s="7">
        <f>M224+M230+M242+M259+M281+M296+M330+M341+M352+M368</f>
        <v>0</v>
      </c>
      <c r="N223" s="8">
        <f>N224+N230+N242+N259+N281+N296+N330+N341+N352+N368</f>
        <v>0</v>
      </c>
      <c r="R223" s="12">
        <v>1</v>
      </c>
    </row>
    <row r="224" spans="1:18" x14ac:dyDescent="0.2">
      <c r="A224" s="1" t="s">
        <v>490</v>
      </c>
      <c r="B224" s="1" t="s">
        <v>202</v>
      </c>
      <c r="C224" s="2" t="s">
        <v>491</v>
      </c>
      <c r="E224" s="4">
        <v>0</v>
      </c>
      <c r="F224" s="4">
        <v>22</v>
      </c>
      <c r="H224" s="167"/>
      <c r="I224" s="7">
        <v>7056309</v>
      </c>
      <c r="J224" s="7">
        <v>7056308</v>
      </c>
      <c r="K224" s="7">
        <v>1</v>
      </c>
      <c r="L224" s="7">
        <v>6</v>
      </c>
      <c r="M224" s="7">
        <f>M225+M226+M227+M228+M229</f>
        <v>0</v>
      </c>
      <c r="N224" s="8">
        <f>N225+N226+N227+N228+N229</f>
        <v>0</v>
      </c>
      <c r="R224" s="12">
        <v>1</v>
      </c>
    </row>
    <row r="225" spans="1:18" x14ac:dyDescent="0.2">
      <c r="A225" s="1" t="s">
        <v>492</v>
      </c>
      <c r="C225" s="2" t="s">
        <v>205</v>
      </c>
      <c r="D225" s="3" t="s">
        <v>35</v>
      </c>
      <c r="E225" s="4">
        <v>0</v>
      </c>
      <c r="F225" s="4">
        <v>22</v>
      </c>
      <c r="I225" s="7">
        <v>7056310</v>
      </c>
      <c r="J225" s="7">
        <v>7056309</v>
      </c>
      <c r="K225" s="7">
        <v>2</v>
      </c>
      <c r="L225" s="7">
        <v>7</v>
      </c>
      <c r="M225" s="7">
        <f>ROUND(ROUND(H225,2)*ROUND(E225,2), 2)</f>
        <v>0</v>
      </c>
      <c r="N225" s="8">
        <f>H225*E225*(1+F225/100)</f>
        <v>0</v>
      </c>
      <c r="R225" s="12">
        <v>1</v>
      </c>
    </row>
    <row r="226" spans="1:18" ht="102" x14ac:dyDescent="0.2">
      <c r="A226" s="1" t="s">
        <v>493</v>
      </c>
      <c r="C226" s="2" t="s">
        <v>494</v>
      </c>
      <c r="D226" s="3" t="s">
        <v>35</v>
      </c>
      <c r="E226" s="4">
        <v>0</v>
      </c>
      <c r="F226" s="4">
        <v>22</v>
      </c>
      <c r="I226" s="7">
        <v>7056311</v>
      </c>
      <c r="J226" s="7">
        <v>7056309</v>
      </c>
      <c r="K226" s="7">
        <v>2</v>
      </c>
      <c r="L226" s="7">
        <v>7</v>
      </c>
      <c r="M226" s="7">
        <f>ROUND(ROUND(H226,2)*ROUND(E226,2), 2)</f>
        <v>0</v>
      </c>
      <c r="N226" s="8">
        <f>H226*E226*(1+F226/100)</f>
        <v>0</v>
      </c>
      <c r="R226" s="12">
        <v>1</v>
      </c>
    </row>
    <row r="227" spans="1:18" ht="25.5" x14ac:dyDescent="0.2">
      <c r="A227" s="1" t="s">
        <v>495</v>
      </c>
      <c r="C227" s="2" t="s">
        <v>496</v>
      </c>
      <c r="D227" s="3" t="s">
        <v>35</v>
      </c>
      <c r="E227" s="4">
        <v>0</v>
      </c>
      <c r="F227" s="4">
        <v>22</v>
      </c>
      <c r="I227" s="7">
        <v>7056312</v>
      </c>
      <c r="J227" s="7">
        <v>7056309</v>
      </c>
      <c r="K227" s="7">
        <v>2</v>
      </c>
      <c r="L227" s="7">
        <v>7</v>
      </c>
      <c r="M227" s="7">
        <f>ROUND(ROUND(H227,2)*ROUND(E227,2), 2)</f>
        <v>0</v>
      </c>
      <c r="N227" s="8">
        <f>H227*E227*(1+F227/100)</f>
        <v>0</v>
      </c>
      <c r="R227" s="12">
        <v>1</v>
      </c>
    </row>
    <row r="228" spans="1:18" ht="38.25" x14ac:dyDescent="0.2">
      <c r="A228" s="1" t="s">
        <v>497</v>
      </c>
      <c r="C228" s="2" t="s">
        <v>498</v>
      </c>
      <c r="D228" s="3" t="s">
        <v>35</v>
      </c>
      <c r="E228" s="4">
        <v>0</v>
      </c>
      <c r="F228" s="4">
        <v>22</v>
      </c>
      <c r="I228" s="7">
        <v>7056313</v>
      </c>
      <c r="J228" s="7">
        <v>7056309</v>
      </c>
      <c r="K228" s="7">
        <v>2</v>
      </c>
      <c r="L228" s="7">
        <v>7</v>
      </c>
      <c r="M228" s="7">
        <f>ROUND(ROUND(H228,2)*ROUND(E228,2), 2)</f>
        <v>0</v>
      </c>
      <c r="N228" s="8">
        <f>H228*E228*(1+F228/100)</f>
        <v>0</v>
      </c>
      <c r="R228" s="12">
        <v>1</v>
      </c>
    </row>
    <row r="229" spans="1:18" ht="89.25" x14ac:dyDescent="0.2">
      <c r="A229" s="1" t="s">
        <v>499</v>
      </c>
      <c r="B229" s="1" t="s">
        <v>30</v>
      </c>
      <c r="C229" s="2" t="s">
        <v>500</v>
      </c>
      <c r="D229" s="3" t="s">
        <v>241</v>
      </c>
      <c r="E229" s="4">
        <v>200</v>
      </c>
      <c r="F229" s="4">
        <v>22</v>
      </c>
      <c r="I229" s="7">
        <v>7056314</v>
      </c>
      <c r="J229" s="7">
        <v>7056309</v>
      </c>
      <c r="K229" s="7">
        <v>2</v>
      </c>
      <c r="L229" s="7">
        <v>7</v>
      </c>
      <c r="M229" s="7">
        <f>ROUND(ROUND(H229,2)*ROUND(E229,2), 2)</f>
        <v>0</v>
      </c>
      <c r="N229" s="8">
        <f>H229*E229*(1+F229/100)</f>
        <v>0</v>
      </c>
      <c r="R229" s="12">
        <v>1</v>
      </c>
    </row>
    <row r="230" spans="1:18" x14ac:dyDescent="0.2">
      <c r="A230" s="1" t="s">
        <v>501</v>
      </c>
      <c r="B230" s="1" t="s">
        <v>283</v>
      </c>
      <c r="C230" s="2" t="s">
        <v>502</v>
      </c>
      <c r="E230" s="4">
        <v>0</v>
      </c>
      <c r="F230" s="4">
        <v>22</v>
      </c>
      <c r="H230" s="167"/>
      <c r="I230" s="7">
        <v>7056315</v>
      </c>
      <c r="J230" s="7">
        <v>7056308</v>
      </c>
      <c r="K230" s="7">
        <v>1</v>
      </c>
      <c r="L230" s="7">
        <v>6</v>
      </c>
      <c r="M230" s="7">
        <f>M231+M232+M233+M234+M235+M236+M237+M238+M239+M240+M241</f>
        <v>0</v>
      </c>
      <c r="N230" s="8">
        <f>N231+N232+N233+N234+N235+N236+N237+N238+N239+N240+N241</f>
        <v>0</v>
      </c>
      <c r="R230" s="12">
        <v>1</v>
      </c>
    </row>
    <row r="231" spans="1:18" x14ac:dyDescent="0.2">
      <c r="A231" s="1" t="s">
        <v>503</v>
      </c>
      <c r="C231" s="2" t="s">
        <v>286</v>
      </c>
      <c r="D231" s="3" t="s">
        <v>35</v>
      </c>
      <c r="E231" s="4">
        <v>0</v>
      </c>
      <c r="F231" s="4">
        <v>22</v>
      </c>
      <c r="I231" s="7">
        <v>7056316</v>
      </c>
      <c r="J231" s="7">
        <v>7056315</v>
      </c>
      <c r="K231" s="7">
        <v>2</v>
      </c>
      <c r="L231" s="7">
        <v>7</v>
      </c>
      <c r="M231" s="7">
        <f t="shared" ref="M231:M241" si="24">ROUND(ROUND(H231,2)*ROUND(E231,2), 2)</f>
        <v>0</v>
      </c>
      <c r="N231" s="8">
        <f t="shared" ref="N231:N241" si="25">H231*E231*(1+F231/100)</f>
        <v>0</v>
      </c>
      <c r="R231" s="12">
        <v>1</v>
      </c>
    </row>
    <row r="232" spans="1:18" ht="51" x14ac:dyDescent="0.2">
      <c r="A232" s="1" t="s">
        <v>504</v>
      </c>
      <c r="C232" s="2" t="s">
        <v>505</v>
      </c>
      <c r="D232" s="3" t="s">
        <v>35</v>
      </c>
      <c r="E232" s="4">
        <v>0</v>
      </c>
      <c r="F232" s="4">
        <v>22</v>
      </c>
      <c r="I232" s="7">
        <v>7056317</v>
      </c>
      <c r="J232" s="7">
        <v>7056315</v>
      </c>
      <c r="K232" s="7">
        <v>2</v>
      </c>
      <c r="L232" s="7">
        <v>7</v>
      </c>
      <c r="M232" s="7">
        <f t="shared" si="24"/>
        <v>0</v>
      </c>
      <c r="N232" s="8">
        <f t="shared" si="25"/>
        <v>0</v>
      </c>
      <c r="R232" s="12">
        <v>1</v>
      </c>
    </row>
    <row r="233" spans="1:18" x14ac:dyDescent="0.2">
      <c r="A233" s="1" t="s">
        <v>506</v>
      </c>
      <c r="C233" s="2" t="s">
        <v>507</v>
      </c>
      <c r="D233" s="3" t="s">
        <v>35</v>
      </c>
      <c r="E233" s="4">
        <v>0</v>
      </c>
      <c r="F233" s="4">
        <v>22</v>
      </c>
      <c r="I233" s="7">
        <v>7056318</v>
      </c>
      <c r="J233" s="7">
        <v>7056315</v>
      </c>
      <c r="K233" s="7">
        <v>2</v>
      </c>
      <c r="L233" s="7">
        <v>7</v>
      </c>
      <c r="M233" s="7">
        <f t="shared" si="24"/>
        <v>0</v>
      </c>
      <c r="N233" s="8">
        <f t="shared" si="25"/>
        <v>0</v>
      </c>
      <c r="R233" s="12">
        <v>1</v>
      </c>
    </row>
    <row r="234" spans="1:18" ht="38.25" x14ac:dyDescent="0.2">
      <c r="A234" s="1" t="s">
        <v>508</v>
      </c>
      <c r="C234" s="2" t="s">
        <v>509</v>
      </c>
      <c r="D234" s="3" t="s">
        <v>35</v>
      </c>
      <c r="E234" s="4">
        <v>0</v>
      </c>
      <c r="F234" s="4">
        <v>22</v>
      </c>
      <c r="I234" s="7">
        <v>7056319</v>
      </c>
      <c r="J234" s="7">
        <v>7056315</v>
      </c>
      <c r="K234" s="7">
        <v>2</v>
      </c>
      <c r="L234" s="7">
        <v>7</v>
      </c>
      <c r="M234" s="7">
        <f t="shared" si="24"/>
        <v>0</v>
      </c>
      <c r="N234" s="8">
        <f t="shared" si="25"/>
        <v>0</v>
      </c>
      <c r="R234" s="12">
        <v>1</v>
      </c>
    </row>
    <row r="235" spans="1:18" ht="25.5" x14ac:dyDescent="0.2">
      <c r="A235" s="1" t="s">
        <v>510</v>
      </c>
      <c r="C235" s="2" t="s">
        <v>511</v>
      </c>
      <c r="D235" s="3" t="s">
        <v>35</v>
      </c>
      <c r="E235" s="4">
        <v>0</v>
      </c>
      <c r="F235" s="4">
        <v>22</v>
      </c>
      <c r="I235" s="7">
        <v>7056320</v>
      </c>
      <c r="J235" s="7">
        <v>7056315</v>
      </c>
      <c r="K235" s="7">
        <v>2</v>
      </c>
      <c r="L235" s="7">
        <v>7</v>
      </c>
      <c r="M235" s="7">
        <f t="shared" si="24"/>
        <v>0</v>
      </c>
      <c r="N235" s="8">
        <f t="shared" si="25"/>
        <v>0</v>
      </c>
      <c r="R235" s="12">
        <v>1</v>
      </c>
    </row>
    <row r="236" spans="1:18" ht="38.25" x14ac:dyDescent="0.2">
      <c r="A236" s="1" t="s">
        <v>512</v>
      </c>
      <c r="C236" s="2" t="s">
        <v>513</v>
      </c>
      <c r="D236" s="3" t="s">
        <v>35</v>
      </c>
      <c r="E236" s="4">
        <v>0</v>
      </c>
      <c r="F236" s="4">
        <v>22</v>
      </c>
      <c r="I236" s="7">
        <v>7056321</v>
      </c>
      <c r="J236" s="7">
        <v>7056315</v>
      </c>
      <c r="K236" s="7">
        <v>2</v>
      </c>
      <c r="L236" s="7">
        <v>7</v>
      </c>
      <c r="M236" s="7">
        <f t="shared" si="24"/>
        <v>0</v>
      </c>
      <c r="N236" s="8">
        <f t="shared" si="25"/>
        <v>0</v>
      </c>
      <c r="R236" s="12">
        <v>1</v>
      </c>
    </row>
    <row r="237" spans="1:18" x14ac:dyDescent="0.2">
      <c r="A237" s="1" t="s">
        <v>514</v>
      </c>
      <c r="C237" s="2" t="s">
        <v>515</v>
      </c>
      <c r="D237" s="3" t="s">
        <v>35</v>
      </c>
      <c r="E237" s="4">
        <v>0</v>
      </c>
      <c r="F237" s="4">
        <v>22</v>
      </c>
      <c r="I237" s="7">
        <v>7056322</v>
      </c>
      <c r="J237" s="7">
        <v>7056315</v>
      </c>
      <c r="K237" s="7">
        <v>2</v>
      </c>
      <c r="L237" s="7">
        <v>7</v>
      </c>
      <c r="M237" s="7">
        <f t="shared" si="24"/>
        <v>0</v>
      </c>
      <c r="N237" s="8">
        <f t="shared" si="25"/>
        <v>0</v>
      </c>
      <c r="R237" s="12">
        <v>1</v>
      </c>
    </row>
    <row r="238" spans="1:18" ht="25.5" x14ac:dyDescent="0.2">
      <c r="A238" s="1" t="s">
        <v>516</v>
      </c>
      <c r="C238" s="2" t="s">
        <v>517</v>
      </c>
      <c r="D238" s="3" t="s">
        <v>35</v>
      </c>
      <c r="E238" s="4">
        <v>0</v>
      </c>
      <c r="F238" s="4">
        <v>22</v>
      </c>
      <c r="I238" s="7">
        <v>7056323</v>
      </c>
      <c r="J238" s="7">
        <v>7056315</v>
      </c>
      <c r="K238" s="7">
        <v>2</v>
      </c>
      <c r="L238" s="7">
        <v>7</v>
      </c>
      <c r="M238" s="7">
        <f t="shared" si="24"/>
        <v>0</v>
      </c>
      <c r="N238" s="8">
        <f t="shared" si="25"/>
        <v>0</v>
      </c>
      <c r="R238" s="12">
        <v>1</v>
      </c>
    </row>
    <row r="239" spans="1:18" ht="38.25" x14ac:dyDescent="0.2">
      <c r="A239" s="1" t="s">
        <v>518</v>
      </c>
      <c r="B239" s="1" t="s">
        <v>30</v>
      </c>
      <c r="C239" s="2" t="s">
        <v>519</v>
      </c>
      <c r="D239" s="3" t="s">
        <v>343</v>
      </c>
      <c r="E239" s="4">
        <v>200</v>
      </c>
      <c r="F239" s="4">
        <v>22</v>
      </c>
      <c r="I239" s="7">
        <v>7056324</v>
      </c>
      <c r="J239" s="7">
        <v>7056315</v>
      </c>
      <c r="K239" s="7">
        <v>2</v>
      </c>
      <c r="L239" s="7">
        <v>7</v>
      </c>
      <c r="M239" s="7">
        <f t="shared" si="24"/>
        <v>0</v>
      </c>
      <c r="N239" s="8">
        <f t="shared" si="25"/>
        <v>0</v>
      </c>
      <c r="R239" s="12">
        <v>1</v>
      </c>
    </row>
    <row r="240" spans="1:18" x14ac:dyDescent="0.2">
      <c r="A240" s="1" t="s">
        <v>520</v>
      </c>
      <c r="B240" s="1" t="s">
        <v>188</v>
      </c>
      <c r="C240" s="2" t="s">
        <v>521</v>
      </c>
      <c r="D240" s="3" t="s">
        <v>245</v>
      </c>
      <c r="E240" s="4">
        <v>5</v>
      </c>
      <c r="F240" s="4">
        <v>22</v>
      </c>
      <c r="I240" s="7">
        <v>7056325</v>
      </c>
      <c r="J240" s="7">
        <v>7056315</v>
      </c>
      <c r="K240" s="7">
        <v>2</v>
      </c>
      <c r="L240" s="7">
        <v>7</v>
      </c>
      <c r="M240" s="7">
        <f t="shared" si="24"/>
        <v>0</v>
      </c>
      <c r="N240" s="8">
        <f t="shared" si="25"/>
        <v>0</v>
      </c>
      <c r="R240" s="12">
        <v>1</v>
      </c>
    </row>
    <row r="241" spans="1:18" ht="25.5" x14ac:dyDescent="0.2">
      <c r="A241" s="1" t="s">
        <v>522</v>
      </c>
      <c r="C241" s="2" t="s">
        <v>523</v>
      </c>
      <c r="D241" s="3" t="s">
        <v>228</v>
      </c>
      <c r="E241" s="4">
        <v>1</v>
      </c>
      <c r="F241" s="4">
        <v>22</v>
      </c>
      <c r="I241" s="7">
        <v>7228485</v>
      </c>
      <c r="J241" s="7">
        <v>7056315</v>
      </c>
      <c r="K241" s="7">
        <v>2</v>
      </c>
      <c r="L241" s="7">
        <v>7</v>
      </c>
      <c r="M241" s="7">
        <f t="shared" si="24"/>
        <v>0</v>
      </c>
      <c r="N241" s="8">
        <f t="shared" si="25"/>
        <v>0</v>
      </c>
      <c r="R241" s="12">
        <v>1</v>
      </c>
    </row>
    <row r="242" spans="1:18" ht="25.5" x14ac:dyDescent="0.2">
      <c r="A242" s="1" t="s">
        <v>524</v>
      </c>
      <c r="B242" s="1" t="s">
        <v>308</v>
      </c>
      <c r="C242" s="2" t="s">
        <v>525</v>
      </c>
      <c r="E242" s="4">
        <v>0</v>
      </c>
      <c r="F242" s="4">
        <v>22</v>
      </c>
      <c r="H242" s="167"/>
      <c r="I242" s="7">
        <v>7056326</v>
      </c>
      <c r="J242" s="7">
        <v>7056308</v>
      </c>
      <c r="K242" s="7">
        <v>1</v>
      </c>
      <c r="L242" s="7">
        <v>6</v>
      </c>
      <c r="M242" s="7">
        <f>M243+M244+M245+M246+M247+M248+M249+M250+M251+M252+M253+M254+M255+M256+M257+M258</f>
        <v>0</v>
      </c>
      <c r="N242" s="8">
        <f>N243+N244+N245+N246+N247+N248+N249+N250+N251+N252+N253+N254+N255+N256+N257+N258</f>
        <v>0</v>
      </c>
      <c r="R242" s="12">
        <v>1</v>
      </c>
    </row>
    <row r="243" spans="1:18" ht="38.25" x14ac:dyDescent="0.2">
      <c r="A243" s="1" t="s">
        <v>526</v>
      </c>
      <c r="C243" s="2" t="s">
        <v>527</v>
      </c>
      <c r="D243" s="3" t="s">
        <v>35</v>
      </c>
      <c r="E243" s="4">
        <v>0</v>
      </c>
      <c r="F243" s="4">
        <v>22</v>
      </c>
      <c r="I243" s="7">
        <v>7056327</v>
      </c>
      <c r="J243" s="7">
        <v>7056326</v>
      </c>
      <c r="K243" s="7">
        <v>2</v>
      </c>
      <c r="L243" s="7">
        <v>7</v>
      </c>
      <c r="M243" s="7">
        <f t="shared" ref="M243:M258" si="26">ROUND(ROUND(H243,2)*ROUND(E243,2), 2)</f>
        <v>0</v>
      </c>
      <c r="N243" s="8">
        <f t="shared" ref="N243:N258" si="27">H243*E243*(1+F243/100)</f>
        <v>0</v>
      </c>
      <c r="R243" s="12">
        <v>1</v>
      </c>
    </row>
    <row r="244" spans="1:18" ht="38.25" x14ac:dyDescent="0.2">
      <c r="A244" s="1" t="s">
        <v>528</v>
      </c>
      <c r="C244" s="2" t="s">
        <v>529</v>
      </c>
      <c r="D244" s="3" t="s">
        <v>35</v>
      </c>
      <c r="E244" s="4">
        <v>0</v>
      </c>
      <c r="F244" s="4">
        <v>22</v>
      </c>
      <c r="I244" s="7">
        <v>7056328</v>
      </c>
      <c r="J244" s="7">
        <v>7056326</v>
      </c>
      <c r="K244" s="7">
        <v>2</v>
      </c>
      <c r="L244" s="7">
        <v>7</v>
      </c>
      <c r="M244" s="7">
        <f t="shared" si="26"/>
        <v>0</v>
      </c>
      <c r="N244" s="8">
        <f t="shared" si="27"/>
        <v>0</v>
      </c>
      <c r="R244" s="12">
        <v>1</v>
      </c>
    </row>
    <row r="245" spans="1:18" ht="38.25" x14ac:dyDescent="0.2">
      <c r="A245" s="1" t="s">
        <v>530</v>
      </c>
      <c r="C245" s="2" t="s">
        <v>513</v>
      </c>
      <c r="D245" s="3" t="s">
        <v>35</v>
      </c>
      <c r="E245" s="4">
        <v>0</v>
      </c>
      <c r="F245" s="4">
        <v>22</v>
      </c>
      <c r="I245" s="7">
        <v>7056329</v>
      </c>
      <c r="J245" s="7">
        <v>7056326</v>
      </c>
      <c r="K245" s="7">
        <v>2</v>
      </c>
      <c r="L245" s="7">
        <v>7</v>
      </c>
      <c r="M245" s="7">
        <f t="shared" si="26"/>
        <v>0</v>
      </c>
      <c r="N245" s="8">
        <f t="shared" si="27"/>
        <v>0</v>
      </c>
      <c r="R245" s="12">
        <v>1</v>
      </c>
    </row>
    <row r="246" spans="1:18" x14ac:dyDescent="0.2">
      <c r="A246" s="1" t="s">
        <v>531</v>
      </c>
      <c r="C246" s="2" t="s">
        <v>532</v>
      </c>
      <c r="D246" s="3" t="s">
        <v>35</v>
      </c>
      <c r="E246" s="4">
        <v>0</v>
      </c>
      <c r="F246" s="4">
        <v>22</v>
      </c>
      <c r="I246" s="7">
        <v>7056330</v>
      </c>
      <c r="J246" s="7">
        <v>7056326</v>
      </c>
      <c r="K246" s="7">
        <v>2</v>
      </c>
      <c r="L246" s="7">
        <v>7</v>
      </c>
      <c r="M246" s="7">
        <f t="shared" si="26"/>
        <v>0</v>
      </c>
      <c r="N246" s="8">
        <f t="shared" si="27"/>
        <v>0</v>
      </c>
      <c r="R246" s="12">
        <v>1</v>
      </c>
    </row>
    <row r="247" spans="1:18" ht="25.5" x14ac:dyDescent="0.2">
      <c r="A247" s="1" t="s">
        <v>533</v>
      </c>
      <c r="C247" s="2" t="s">
        <v>534</v>
      </c>
      <c r="D247" s="3" t="s">
        <v>35</v>
      </c>
      <c r="E247" s="4">
        <v>0</v>
      </c>
      <c r="F247" s="4">
        <v>22</v>
      </c>
      <c r="I247" s="7">
        <v>7056331</v>
      </c>
      <c r="J247" s="7">
        <v>7056326</v>
      </c>
      <c r="K247" s="7">
        <v>2</v>
      </c>
      <c r="L247" s="7">
        <v>7</v>
      </c>
      <c r="M247" s="7">
        <f t="shared" si="26"/>
        <v>0</v>
      </c>
      <c r="N247" s="8">
        <f t="shared" si="27"/>
        <v>0</v>
      </c>
      <c r="R247" s="12">
        <v>1</v>
      </c>
    </row>
    <row r="248" spans="1:18" ht="25.5" x14ac:dyDescent="0.2">
      <c r="A248" s="1" t="s">
        <v>535</v>
      </c>
      <c r="C248" s="2" t="s">
        <v>536</v>
      </c>
      <c r="D248" s="3" t="s">
        <v>35</v>
      </c>
      <c r="E248" s="4">
        <v>0</v>
      </c>
      <c r="F248" s="4">
        <v>22</v>
      </c>
      <c r="I248" s="7">
        <v>7060144</v>
      </c>
      <c r="J248" s="7">
        <v>7056326</v>
      </c>
      <c r="K248" s="7">
        <v>2</v>
      </c>
      <c r="L248" s="7">
        <v>7</v>
      </c>
      <c r="M248" s="7">
        <f t="shared" si="26"/>
        <v>0</v>
      </c>
      <c r="N248" s="8">
        <f t="shared" si="27"/>
        <v>0</v>
      </c>
      <c r="R248" s="12">
        <v>1</v>
      </c>
    </row>
    <row r="249" spans="1:18" ht="76.5" x14ac:dyDescent="0.2">
      <c r="A249" s="1" t="s">
        <v>537</v>
      </c>
      <c r="B249" s="1" t="s">
        <v>30</v>
      </c>
      <c r="C249" s="2" t="s">
        <v>538</v>
      </c>
      <c r="D249" s="3" t="s">
        <v>241</v>
      </c>
      <c r="E249" s="4">
        <v>88</v>
      </c>
      <c r="F249" s="4">
        <v>22</v>
      </c>
      <c r="I249" s="7">
        <v>7056332</v>
      </c>
      <c r="J249" s="7">
        <v>7056326</v>
      </c>
      <c r="K249" s="7">
        <v>2</v>
      </c>
      <c r="L249" s="7">
        <v>7</v>
      </c>
      <c r="M249" s="7">
        <f t="shared" si="26"/>
        <v>0</v>
      </c>
      <c r="N249" s="8">
        <f t="shared" si="27"/>
        <v>0</v>
      </c>
      <c r="R249" s="12">
        <v>1</v>
      </c>
    </row>
    <row r="250" spans="1:18" ht="51" x14ac:dyDescent="0.2">
      <c r="A250" s="1" t="s">
        <v>539</v>
      </c>
      <c r="B250" s="1" t="s">
        <v>188</v>
      </c>
      <c r="C250" s="2" t="s">
        <v>540</v>
      </c>
      <c r="D250" s="3" t="s">
        <v>241</v>
      </c>
      <c r="E250" s="4">
        <v>8</v>
      </c>
      <c r="F250" s="4">
        <v>22</v>
      </c>
      <c r="I250" s="7">
        <v>7056333</v>
      </c>
      <c r="J250" s="7">
        <v>7056326</v>
      </c>
      <c r="K250" s="7">
        <v>2</v>
      </c>
      <c r="L250" s="7">
        <v>7</v>
      </c>
      <c r="M250" s="7">
        <f t="shared" si="26"/>
        <v>0</v>
      </c>
      <c r="N250" s="8">
        <f t="shared" si="27"/>
        <v>0</v>
      </c>
      <c r="R250" s="12">
        <v>1</v>
      </c>
    </row>
    <row r="251" spans="1:18" x14ac:dyDescent="0.2">
      <c r="A251" s="1" t="s">
        <v>541</v>
      </c>
      <c r="B251" s="1" t="s">
        <v>233</v>
      </c>
      <c r="C251" s="2" t="s">
        <v>542</v>
      </c>
      <c r="D251" s="3" t="s">
        <v>241</v>
      </c>
      <c r="E251" s="4">
        <v>88</v>
      </c>
      <c r="F251" s="4">
        <v>22</v>
      </c>
      <c r="I251" s="7">
        <v>7056334</v>
      </c>
      <c r="J251" s="7">
        <v>7056326</v>
      </c>
      <c r="K251" s="7">
        <v>2</v>
      </c>
      <c r="L251" s="7">
        <v>7</v>
      </c>
      <c r="M251" s="7">
        <f t="shared" si="26"/>
        <v>0</v>
      </c>
      <c r="N251" s="8">
        <f t="shared" si="27"/>
        <v>0</v>
      </c>
      <c r="R251" s="12">
        <v>1</v>
      </c>
    </row>
    <row r="252" spans="1:18" x14ac:dyDescent="0.2">
      <c r="A252" s="1" t="s">
        <v>543</v>
      </c>
      <c r="B252" s="1" t="s">
        <v>236</v>
      </c>
      <c r="C252" s="2" t="s">
        <v>544</v>
      </c>
      <c r="D252" s="3" t="s">
        <v>35</v>
      </c>
      <c r="E252" s="4">
        <v>0</v>
      </c>
      <c r="F252" s="4">
        <v>22</v>
      </c>
      <c r="I252" s="7">
        <v>7056335</v>
      </c>
      <c r="J252" s="7">
        <v>7056326</v>
      </c>
      <c r="K252" s="7">
        <v>2</v>
      </c>
      <c r="L252" s="7">
        <v>7</v>
      </c>
      <c r="M252" s="7">
        <f t="shared" si="26"/>
        <v>0</v>
      </c>
      <c r="N252" s="8">
        <f t="shared" si="27"/>
        <v>0</v>
      </c>
      <c r="R252" s="12">
        <v>1</v>
      </c>
    </row>
    <row r="253" spans="1:18" ht="25.5" x14ac:dyDescent="0.2">
      <c r="A253" s="1" t="s">
        <v>545</v>
      </c>
      <c r="C253" s="2" t="s">
        <v>546</v>
      </c>
      <c r="D253" s="3" t="s">
        <v>231</v>
      </c>
      <c r="E253" s="4">
        <v>1</v>
      </c>
      <c r="F253" s="4">
        <v>22</v>
      </c>
      <c r="I253" s="7">
        <v>7056336</v>
      </c>
      <c r="J253" s="7">
        <v>7056326</v>
      </c>
      <c r="K253" s="7">
        <v>2</v>
      </c>
      <c r="L253" s="7">
        <v>7</v>
      </c>
      <c r="M253" s="7">
        <f t="shared" si="26"/>
        <v>0</v>
      </c>
      <c r="N253" s="8">
        <f t="shared" si="27"/>
        <v>0</v>
      </c>
      <c r="R253" s="12">
        <v>1</v>
      </c>
    </row>
    <row r="254" spans="1:18" ht="25.5" x14ac:dyDescent="0.2">
      <c r="A254" s="1" t="s">
        <v>547</v>
      </c>
      <c r="C254" s="2" t="s">
        <v>548</v>
      </c>
      <c r="D254" s="3" t="s">
        <v>231</v>
      </c>
      <c r="E254" s="4">
        <v>4</v>
      </c>
      <c r="F254" s="4">
        <v>22</v>
      </c>
      <c r="I254" s="7">
        <v>7056337</v>
      </c>
      <c r="J254" s="7">
        <v>7056326</v>
      </c>
      <c r="K254" s="7">
        <v>2</v>
      </c>
      <c r="L254" s="7">
        <v>7</v>
      </c>
      <c r="M254" s="7">
        <f t="shared" si="26"/>
        <v>0</v>
      </c>
      <c r="N254" s="8">
        <f t="shared" si="27"/>
        <v>0</v>
      </c>
      <c r="R254" s="12">
        <v>1</v>
      </c>
    </row>
    <row r="255" spans="1:18" ht="25.5" x14ac:dyDescent="0.2">
      <c r="A255" s="1" t="s">
        <v>549</v>
      </c>
      <c r="C255" s="2" t="s">
        <v>550</v>
      </c>
      <c r="D255" s="3" t="s">
        <v>231</v>
      </c>
      <c r="E255" s="4">
        <v>3</v>
      </c>
      <c r="F255" s="4">
        <v>22</v>
      </c>
      <c r="I255" s="7">
        <v>7056338</v>
      </c>
      <c r="J255" s="7">
        <v>7056326</v>
      </c>
      <c r="K255" s="7">
        <v>2</v>
      </c>
      <c r="L255" s="7">
        <v>7</v>
      </c>
      <c r="M255" s="7">
        <f t="shared" si="26"/>
        <v>0</v>
      </c>
      <c r="N255" s="8">
        <f t="shared" si="27"/>
        <v>0</v>
      </c>
      <c r="R255" s="12">
        <v>1</v>
      </c>
    </row>
    <row r="256" spans="1:18" ht="25.5" x14ac:dyDescent="0.2">
      <c r="A256" s="1" t="s">
        <v>551</v>
      </c>
      <c r="B256" s="1" t="s">
        <v>239</v>
      </c>
      <c r="C256" s="2" t="s">
        <v>552</v>
      </c>
      <c r="D256" s="3" t="s">
        <v>231</v>
      </c>
      <c r="E256" s="4">
        <v>1</v>
      </c>
      <c r="F256" s="4">
        <v>22</v>
      </c>
      <c r="I256" s="7">
        <v>7056339</v>
      </c>
      <c r="J256" s="7">
        <v>7056326</v>
      </c>
      <c r="K256" s="7">
        <v>2</v>
      </c>
      <c r="L256" s="7">
        <v>7</v>
      </c>
      <c r="M256" s="7">
        <f t="shared" si="26"/>
        <v>0</v>
      </c>
      <c r="N256" s="8">
        <f t="shared" si="27"/>
        <v>0</v>
      </c>
      <c r="R256" s="12">
        <v>1</v>
      </c>
    </row>
    <row r="257" spans="1:18" ht="102" x14ac:dyDescent="0.2">
      <c r="A257" s="1" t="s">
        <v>553</v>
      </c>
      <c r="B257" s="1" t="s">
        <v>243</v>
      </c>
      <c r="C257" s="2" t="s">
        <v>554</v>
      </c>
      <c r="D257" s="3" t="s">
        <v>241</v>
      </c>
      <c r="E257" s="4">
        <v>50</v>
      </c>
      <c r="F257" s="4">
        <v>22</v>
      </c>
      <c r="I257" s="7">
        <v>7056340</v>
      </c>
      <c r="J257" s="7">
        <v>7056326</v>
      </c>
      <c r="K257" s="7">
        <v>2</v>
      </c>
      <c r="L257" s="7">
        <v>7</v>
      </c>
      <c r="M257" s="7">
        <f t="shared" si="26"/>
        <v>0</v>
      </c>
      <c r="N257" s="8">
        <f t="shared" si="27"/>
        <v>0</v>
      </c>
      <c r="R257" s="12">
        <v>1</v>
      </c>
    </row>
    <row r="258" spans="1:18" ht="63.75" x14ac:dyDescent="0.2">
      <c r="A258" s="1" t="s">
        <v>555</v>
      </c>
      <c r="B258" s="1" t="s">
        <v>247</v>
      </c>
      <c r="C258" s="2" t="s">
        <v>556</v>
      </c>
      <c r="D258" s="3" t="s">
        <v>241</v>
      </c>
      <c r="E258" s="4">
        <v>60</v>
      </c>
      <c r="F258" s="4">
        <v>22</v>
      </c>
      <c r="I258" s="7">
        <v>7056341</v>
      </c>
      <c r="J258" s="7">
        <v>7056326</v>
      </c>
      <c r="K258" s="7">
        <v>2</v>
      </c>
      <c r="L258" s="7">
        <v>7</v>
      </c>
      <c r="M258" s="7">
        <f t="shared" si="26"/>
        <v>0</v>
      </c>
      <c r="N258" s="8">
        <f t="shared" si="27"/>
        <v>0</v>
      </c>
      <c r="R258" s="12">
        <v>1</v>
      </c>
    </row>
    <row r="259" spans="1:18" x14ac:dyDescent="0.2">
      <c r="A259" s="1" t="s">
        <v>557</v>
      </c>
      <c r="B259" s="1" t="s">
        <v>345</v>
      </c>
      <c r="C259" s="2" t="s">
        <v>558</v>
      </c>
      <c r="E259" s="4">
        <v>0</v>
      </c>
      <c r="F259" s="4">
        <v>22</v>
      </c>
      <c r="H259" s="167"/>
      <c r="I259" s="7">
        <v>7056342</v>
      </c>
      <c r="J259" s="7">
        <v>7056308</v>
      </c>
      <c r="K259" s="7">
        <v>1</v>
      </c>
      <c r="L259" s="7">
        <v>6</v>
      </c>
      <c r="M259" s="7">
        <f>M260+M261+M262+M263+M264+M265+M266+M267+M268+M269+M270+M271+M272+M273+M274+M275+M276+M277+M278+M279+M280</f>
        <v>0</v>
      </c>
      <c r="N259" s="8">
        <f>N260+N261+N262+N263+N264+N265+N266+N267+N268+N269+N270+N271+N272+N273+N274+N275+N276+N277+N278+N279+N280</f>
        <v>0</v>
      </c>
      <c r="R259" s="12">
        <v>1</v>
      </c>
    </row>
    <row r="260" spans="1:18" x14ac:dyDescent="0.2">
      <c r="A260" s="1" t="s">
        <v>559</v>
      </c>
      <c r="C260" s="2" t="s">
        <v>286</v>
      </c>
      <c r="D260" s="3" t="s">
        <v>35</v>
      </c>
      <c r="E260" s="4">
        <v>0</v>
      </c>
      <c r="F260" s="4">
        <v>22</v>
      </c>
      <c r="I260" s="7">
        <v>7056343</v>
      </c>
      <c r="J260" s="7">
        <v>7056342</v>
      </c>
      <c r="K260" s="7">
        <v>2</v>
      </c>
      <c r="L260" s="7">
        <v>7</v>
      </c>
      <c r="M260" s="7">
        <f t="shared" ref="M260:M280" si="28">ROUND(ROUND(H260,2)*ROUND(E260,2), 2)</f>
        <v>0</v>
      </c>
      <c r="N260" s="8">
        <f t="shared" ref="N260:N280" si="29">H260*E260*(1+F260/100)</f>
        <v>0</v>
      </c>
      <c r="R260" s="12">
        <v>1</v>
      </c>
    </row>
    <row r="261" spans="1:18" x14ac:dyDescent="0.2">
      <c r="A261" s="1" t="s">
        <v>560</v>
      </c>
      <c r="C261" s="2" t="s">
        <v>561</v>
      </c>
      <c r="D261" s="3" t="s">
        <v>35</v>
      </c>
      <c r="E261" s="4">
        <v>0</v>
      </c>
      <c r="F261" s="4">
        <v>22</v>
      </c>
      <c r="I261" s="7">
        <v>7056344</v>
      </c>
      <c r="J261" s="7">
        <v>7056342</v>
      </c>
      <c r="K261" s="7">
        <v>2</v>
      </c>
      <c r="L261" s="7">
        <v>7</v>
      </c>
      <c r="M261" s="7">
        <f t="shared" si="28"/>
        <v>0</v>
      </c>
      <c r="N261" s="8">
        <f t="shared" si="29"/>
        <v>0</v>
      </c>
      <c r="R261" s="12">
        <v>1</v>
      </c>
    </row>
    <row r="262" spans="1:18" x14ac:dyDescent="0.2">
      <c r="A262" s="1" t="s">
        <v>562</v>
      </c>
      <c r="C262" s="2" t="s">
        <v>563</v>
      </c>
      <c r="D262" s="3" t="s">
        <v>35</v>
      </c>
      <c r="E262" s="4">
        <v>0</v>
      </c>
      <c r="F262" s="4">
        <v>22</v>
      </c>
      <c r="I262" s="7">
        <v>7056345</v>
      </c>
      <c r="J262" s="7">
        <v>7056342</v>
      </c>
      <c r="K262" s="7">
        <v>2</v>
      </c>
      <c r="L262" s="7">
        <v>7</v>
      </c>
      <c r="M262" s="7">
        <f t="shared" si="28"/>
        <v>0</v>
      </c>
      <c r="N262" s="8">
        <f t="shared" si="29"/>
        <v>0</v>
      </c>
      <c r="R262" s="12">
        <v>1</v>
      </c>
    </row>
    <row r="263" spans="1:18" ht="38.25" x14ac:dyDescent="0.2">
      <c r="A263" s="1" t="s">
        <v>564</v>
      </c>
      <c r="C263" s="2" t="s">
        <v>565</v>
      </c>
      <c r="D263" s="3" t="s">
        <v>35</v>
      </c>
      <c r="E263" s="4">
        <v>0</v>
      </c>
      <c r="F263" s="4">
        <v>22</v>
      </c>
      <c r="I263" s="7">
        <v>7056346</v>
      </c>
      <c r="J263" s="7">
        <v>7056342</v>
      </c>
      <c r="K263" s="7">
        <v>2</v>
      </c>
      <c r="L263" s="7">
        <v>7</v>
      </c>
      <c r="M263" s="7">
        <f t="shared" si="28"/>
        <v>0</v>
      </c>
      <c r="N263" s="8">
        <f t="shared" si="29"/>
        <v>0</v>
      </c>
      <c r="R263" s="12">
        <v>1</v>
      </c>
    </row>
    <row r="264" spans="1:18" ht="25.5" x14ac:dyDescent="0.2">
      <c r="A264" s="1" t="s">
        <v>566</v>
      </c>
      <c r="C264" s="2" t="s">
        <v>567</v>
      </c>
      <c r="D264" s="3" t="s">
        <v>35</v>
      </c>
      <c r="E264" s="4">
        <v>0</v>
      </c>
      <c r="F264" s="4">
        <v>22</v>
      </c>
      <c r="I264" s="7">
        <v>7056347</v>
      </c>
      <c r="J264" s="7">
        <v>7056342</v>
      </c>
      <c r="K264" s="7">
        <v>2</v>
      </c>
      <c r="L264" s="7">
        <v>7</v>
      </c>
      <c r="M264" s="7">
        <f t="shared" si="28"/>
        <v>0</v>
      </c>
      <c r="N264" s="8">
        <f t="shared" si="29"/>
        <v>0</v>
      </c>
      <c r="R264" s="12">
        <v>1</v>
      </c>
    </row>
    <row r="265" spans="1:18" ht="38.25" x14ac:dyDescent="0.2">
      <c r="A265" s="1" t="s">
        <v>568</v>
      </c>
      <c r="C265" s="2" t="s">
        <v>569</v>
      </c>
      <c r="D265" s="3" t="s">
        <v>35</v>
      </c>
      <c r="E265" s="4">
        <v>0</v>
      </c>
      <c r="F265" s="4">
        <v>22</v>
      </c>
      <c r="I265" s="7">
        <v>7056348</v>
      </c>
      <c r="J265" s="7">
        <v>7056342</v>
      </c>
      <c r="K265" s="7">
        <v>2</v>
      </c>
      <c r="L265" s="7">
        <v>7</v>
      </c>
      <c r="M265" s="7">
        <f t="shared" si="28"/>
        <v>0</v>
      </c>
      <c r="N265" s="8">
        <f t="shared" si="29"/>
        <v>0</v>
      </c>
      <c r="R265" s="12">
        <v>1</v>
      </c>
    </row>
    <row r="266" spans="1:18" ht="38.25" x14ac:dyDescent="0.2">
      <c r="A266" s="1" t="s">
        <v>570</v>
      </c>
      <c r="C266" s="2" t="s">
        <v>571</v>
      </c>
      <c r="D266" s="3" t="s">
        <v>35</v>
      </c>
      <c r="E266" s="4">
        <v>0</v>
      </c>
      <c r="F266" s="4">
        <v>22</v>
      </c>
      <c r="I266" s="7">
        <v>7056349</v>
      </c>
      <c r="J266" s="7">
        <v>7056342</v>
      </c>
      <c r="K266" s="7">
        <v>2</v>
      </c>
      <c r="L266" s="7">
        <v>7</v>
      </c>
      <c r="M266" s="7">
        <f t="shared" si="28"/>
        <v>0</v>
      </c>
      <c r="N266" s="8">
        <f t="shared" si="29"/>
        <v>0</v>
      </c>
      <c r="R266" s="12">
        <v>1</v>
      </c>
    </row>
    <row r="267" spans="1:18" x14ac:dyDescent="0.2">
      <c r="A267" s="1" t="s">
        <v>572</v>
      </c>
      <c r="C267" s="2" t="s">
        <v>573</v>
      </c>
      <c r="D267" s="3" t="s">
        <v>35</v>
      </c>
      <c r="E267" s="4">
        <v>0</v>
      </c>
      <c r="F267" s="4">
        <v>22</v>
      </c>
      <c r="I267" s="7">
        <v>7056350</v>
      </c>
      <c r="J267" s="7">
        <v>7056342</v>
      </c>
      <c r="K267" s="7">
        <v>2</v>
      </c>
      <c r="L267" s="7">
        <v>7</v>
      </c>
      <c r="M267" s="7">
        <f t="shared" si="28"/>
        <v>0</v>
      </c>
      <c r="N267" s="8">
        <f t="shared" si="29"/>
        <v>0</v>
      </c>
      <c r="R267" s="12">
        <v>1</v>
      </c>
    </row>
    <row r="268" spans="1:18" ht="51" x14ac:dyDescent="0.2">
      <c r="A268" s="1" t="s">
        <v>574</v>
      </c>
      <c r="B268" s="1" t="s">
        <v>575</v>
      </c>
      <c r="C268" s="2" t="s">
        <v>576</v>
      </c>
      <c r="D268" s="3" t="s">
        <v>241</v>
      </c>
      <c r="E268" s="4">
        <v>34</v>
      </c>
      <c r="F268" s="4">
        <v>22</v>
      </c>
      <c r="I268" s="7">
        <v>7056351</v>
      </c>
      <c r="J268" s="7">
        <v>7056342</v>
      </c>
      <c r="K268" s="7">
        <v>2</v>
      </c>
      <c r="L268" s="7">
        <v>7</v>
      </c>
      <c r="M268" s="7">
        <f t="shared" si="28"/>
        <v>0</v>
      </c>
      <c r="N268" s="8">
        <f t="shared" si="29"/>
        <v>0</v>
      </c>
      <c r="R268" s="12">
        <v>1</v>
      </c>
    </row>
    <row r="269" spans="1:18" ht="51" x14ac:dyDescent="0.2">
      <c r="A269" s="1" t="s">
        <v>577</v>
      </c>
      <c r="B269" s="1" t="s">
        <v>578</v>
      </c>
      <c r="C269" s="2" t="s">
        <v>579</v>
      </c>
      <c r="D269" s="3" t="s">
        <v>241</v>
      </c>
      <c r="E269" s="4">
        <v>19</v>
      </c>
      <c r="F269" s="4">
        <v>22</v>
      </c>
      <c r="I269" s="7">
        <v>7060145</v>
      </c>
      <c r="J269" s="7">
        <v>7056342</v>
      </c>
      <c r="K269" s="7">
        <v>2</v>
      </c>
      <c r="L269" s="7">
        <v>7</v>
      </c>
      <c r="M269" s="7">
        <f t="shared" si="28"/>
        <v>0</v>
      </c>
      <c r="N269" s="8">
        <f t="shared" si="29"/>
        <v>0</v>
      </c>
      <c r="R269" s="12">
        <v>1</v>
      </c>
    </row>
    <row r="270" spans="1:18" ht="25.5" x14ac:dyDescent="0.2">
      <c r="A270" s="1" t="s">
        <v>580</v>
      </c>
      <c r="B270" s="1" t="s">
        <v>188</v>
      </c>
      <c r="C270" s="2" t="s">
        <v>581</v>
      </c>
      <c r="D270" s="3" t="s">
        <v>245</v>
      </c>
      <c r="E270" s="4">
        <v>73</v>
      </c>
      <c r="F270" s="4">
        <v>22</v>
      </c>
      <c r="I270" s="7">
        <v>7056352</v>
      </c>
      <c r="J270" s="7">
        <v>7056342</v>
      </c>
      <c r="K270" s="7">
        <v>2</v>
      </c>
      <c r="L270" s="7">
        <v>7</v>
      </c>
      <c r="M270" s="7">
        <f t="shared" si="28"/>
        <v>0</v>
      </c>
      <c r="N270" s="8">
        <f t="shared" si="29"/>
        <v>0</v>
      </c>
      <c r="R270" s="12">
        <v>1</v>
      </c>
    </row>
    <row r="271" spans="1:18" ht="25.5" x14ac:dyDescent="0.2">
      <c r="A271" s="1" t="s">
        <v>582</v>
      </c>
      <c r="B271" s="1" t="s">
        <v>233</v>
      </c>
      <c r="C271" s="2" t="s">
        <v>583</v>
      </c>
      <c r="D271" s="3" t="s">
        <v>245</v>
      </c>
      <c r="E271" s="4">
        <v>12</v>
      </c>
      <c r="F271" s="4">
        <v>22</v>
      </c>
      <c r="I271" s="7">
        <v>7056353</v>
      </c>
      <c r="J271" s="7">
        <v>7056342</v>
      </c>
      <c r="K271" s="7">
        <v>2</v>
      </c>
      <c r="L271" s="7">
        <v>7</v>
      </c>
      <c r="M271" s="7">
        <f t="shared" si="28"/>
        <v>0</v>
      </c>
      <c r="N271" s="8">
        <f t="shared" si="29"/>
        <v>0</v>
      </c>
      <c r="R271" s="12">
        <v>1</v>
      </c>
    </row>
    <row r="272" spans="1:18" ht="63.75" x14ac:dyDescent="0.2">
      <c r="A272" s="1" t="s">
        <v>584</v>
      </c>
      <c r="B272" s="1" t="s">
        <v>236</v>
      </c>
      <c r="C272" s="2" t="s">
        <v>585</v>
      </c>
      <c r="D272" s="3" t="s">
        <v>241</v>
      </c>
      <c r="E272" s="4">
        <v>50</v>
      </c>
      <c r="F272" s="4">
        <v>22</v>
      </c>
      <c r="I272" s="7">
        <v>7056354</v>
      </c>
      <c r="J272" s="7">
        <v>7056342</v>
      </c>
      <c r="K272" s="7">
        <v>2</v>
      </c>
      <c r="L272" s="7">
        <v>7</v>
      </c>
      <c r="M272" s="7">
        <f t="shared" si="28"/>
        <v>0</v>
      </c>
      <c r="N272" s="8">
        <f t="shared" si="29"/>
        <v>0</v>
      </c>
      <c r="R272" s="12">
        <v>1</v>
      </c>
    </row>
    <row r="273" spans="1:18" ht="63.75" x14ac:dyDescent="0.2">
      <c r="A273" s="1" t="s">
        <v>586</v>
      </c>
      <c r="B273" s="1" t="s">
        <v>239</v>
      </c>
      <c r="C273" s="2" t="s">
        <v>587</v>
      </c>
      <c r="D273" s="3" t="s">
        <v>231</v>
      </c>
      <c r="E273" s="4">
        <v>100</v>
      </c>
      <c r="F273" s="4">
        <v>22</v>
      </c>
      <c r="I273" s="7">
        <v>7056355</v>
      </c>
      <c r="J273" s="7">
        <v>7056342</v>
      </c>
      <c r="K273" s="7">
        <v>2</v>
      </c>
      <c r="L273" s="7">
        <v>7</v>
      </c>
      <c r="M273" s="7">
        <f t="shared" si="28"/>
        <v>0</v>
      </c>
      <c r="N273" s="8">
        <f t="shared" si="29"/>
        <v>0</v>
      </c>
      <c r="R273" s="12">
        <v>1</v>
      </c>
    </row>
    <row r="274" spans="1:18" x14ac:dyDescent="0.2">
      <c r="A274" s="1" t="s">
        <v>588</v>
      </c>
      <c r="B274" s="1" t="s">
        <v>243</v>
      </c>
      <c r="C274" s="2" t="s">
        <v>589</v>
      </c>
      <c r="D274" s="3" t="s">
        <v>231</v>
      </c>
      <c r="E274" s="4">
        <v>5</v>
      </c>
      <c r="F274" s="4">
        <v>22</v>
      </c>
      <c r="I274" s="7">
        <v>7056356</v>
      </c>
      <c r="J274" s="7">
        <v>7056342</v>
      </c>
      <c r="K274" s="7">
        <v>2</v>
      </c>
      <c r="L274" s="7">
        <v>7</v>
      </c>
      <c r="M274" s="7">
        <f t="shared" si="28"/>
        <v>0</v>
      </c>
      <c r="N274" s="8">
        <f t="shared" si="29"/>
        <v>0</v>
      </c>
      <c r="R274" s="12">
        <v>1</v>
      </c>
    </row>
    <row r="275" spans="1:18" ht="38.25" x14ac:dyDescent="0.2">
      <c r="A275" s="1" t="s">
        <v>590</v>
      </c>
      <c r="B275" s="1" t="s">
        <v>247</v>
      </c>
      <c r="C275" s="2" t="s">
        <v>591</v>
      </c>
      <c r="D275" s="3" t="s">
        <v>245</v>
      </c>
      <c r="E275" s="4">
        <v>12</v>
      </c>
      <c r="F275" s="4">
        <v>22</v>
      </c>
      <c r="I275" s="7">
        <v>7056357</v>
      </c>
      <c r="J275" s="7">
        <v>7056342</v>
      </c>
      <c r="K275" s="7">
        <v>2</v>
      </c>
      <c r="L275" s="7">
        <v>7</v>
      </c>
      <c r="M275" s="7">
        <f t="shared" si="28"/>
        <v>0</v>
      </c>
      <c r="N275" s="8">
        <f t="shared" si="29"/>
        <v>0</v>
      </c>
      <c r="R275" s="12">
        <v>1</v>
      </c>
    </row>
    <row r="276" spans="1:18" ht="25.5" x14ac:dyDescent="0.2">
      <c r="A276" s="1" t="s">
        <v>592</v>
      </c>
      <c r="B276" s="1" t="s">
        <v>266</v>
      </c>
      <c r="C276" s="2" t="s">
        <v>593</v>
      </c>
      <c r="D276" s="3" t="s">
        <v>245</v>
      </c>
      <c r="E276" s="4">
        <v>4</v>
      </c>
      <c r="F276" s="4">
        <v>22</v>
      </c>
      <c r="I276" s="7">
        <v>7056358</v>
      </c>
      <c r="J276" s="7">
        <v>7056342</v>
      </c>
      <c r="K276" s="7">
        <v>2</v>
      </c>
      <c r="L276" s="7">
        <v>7</v>
      </c>
      <c r="M276" s="7">
        <f t="shared" si="28"/>
        <v>0</v>
      </c>
      <c r="N276" s="8">
        <f t="shared" si="29"/>
        <v>0</v>
      </c>
      <c r="R276" s="12">
        <v>1</v>
      </c>
    </row>
    <row r="277" spans="1:18" x14ac:dyDescent="0.2">
      <c r="A277" s="1" t="s">
        <v>594</v>
      </c>
      <c r="B277" s="1" t="s">
        <v>270</v>
      </c>
      <c r="C277" s="2" t="s">
        <v>595</v>
      </c>
      <c r="D277" s="3" t="s">
        <v>245</v>
      </c>
      <c r="E277" s="4">
        <v>13</v>
      </c>
      <c r="F277" s="4">
        <v>22</v>
      </c>
      <c r="I277" s="7">
        <v>7056359</v>
      </c>
      <c r="J277" s="7">
        <v>7056342</v>
      </c>
      <c r="K277" s="7">
        <v>2</v>
      </c>
      <c r="L277" s="7">
        <v>7</v>
      </c>
      <c r="M277" s="7">
        <f t="shared" si="28"/>
        <v>0</v>
      </c>
      <c r="N277" s="8">
        <f t="shared" si="29"/>
        <v>0</v>
      </c>
      <c r="R277" s="12">
        <v>1</v>
      </c>
    </row>
    <row r="278" spans="1:18" ht="25.5" x14ac:dyDescent="0.2">
      <c r="A278" s="1" t="s">
        <v>596</v>
      </c>
      <c r="B278" s="1" t="s">
        <v>66</v>
      </c>
      <c r="C278" s="2" t="s">
        <v>597</v>
      </c>
      <c r="D278" s="3" t="s">
        <v>35</v>
      </c>
      <c r="E278" s="4">
        <v>0</v>
      </c>
      <c r="F278" s="4">
        <v>22</v>
      </c>
      <c r="I278" s="7">
        <v>7056360</v>
      </c>
      <c r="J278" s="7">
        <v>7056342</v>
      </c>
      <c r="K278" s="7">
        <v>2</v>
      </c>
      <c r="L278" s="7">
        <v>7</v>
      </c>
      <c r="M278" s="7">
        <f t="shared" si="28"/>
        <v>0</v>
      </c>
      <c r="N278" s="8">
        <f t="shared" si="29"/>
        <v>0</v>
      </c>
      <c r="R278" s="12">
        <v>1</v>
      </c>
    </row>
    <row r="279" spans="1:18" ht="51" x14ac:dyDescent="0.2">
      <c r="A279" s="1" t="s">
        <v>598</v>
      </c>
      <c r="C279" s="2" t="s">
        <v>599</v>
      </c>
      <c r="D279" s="3" t="s">
        <v>231</v>
      </c>
      <c r="E279" s="4">
        <v>3</v>
      </c>
      <c r="F279" s="4">
        <v>22</v>
      </c>
      <c r="I279" s="7">
        <v>7056361</v>
      </c>
      <c r="J279" s="7">
        <v>7056342</v>
      </c>
      <c r="K279" s="7">
        <v>2</v>
      </c>
      <c r="L279" s="7">
        <v>7</v>
      </c>
      <c r="M279" s="7">
        <f t="shared" si="28"/>
        <v>0</v>
      </c>
      <c r="N279" s="8">
        <f t="shared" si="29"/>
        <v>0</v>
      </c>
      <c r="R279" s="12">
        <v>1</v>
      </c>
    </row>
    <row r="280" spans="1:18" ht="51" x14ac:dyDescent="0.2">
      <c r="A280" s="1" t="s">
        <v>600</v>
      </c>
      <c r="C280" s="2" t="s">
        <v>601</v>
      </c>
      <c r="D280" s="3" t="s">
        <v>231</v>
      </c>
      <c r="E280" s="4">
        <v>2</v>
      </c>
      <c r="F280" s="4">
        <v>22</v>
      </c>
      <c r="I280" s="7">
        <v>7056362</v>
      </c>
      <c r="J280" s="7">
        <v>7056342</v>
      </c>
      <c r="K280" s="7">
        <v>2</v>
      </c>
      <c r="L280" s="7">
        <v>7</v>
      </c>
      <c r="M280" s="7">
        <f t="shared" si="28"/>
        <v>0</v>
      </c>
      <c r="N280" s="8">
        <f t="shared" si="29"/>
        <v>0</v>
      </c>
      <c r="R280" s="12">
        <v>1</v>
      </c>
    </row>
    <row r="281" spans="1:18" x14ac:dyDescent="0.2">
      <c r="A281" s="1" t="s">
        <v>602</v>
      </c>
      <c r="B281" s="1" t="s">
        <v>366</v>
      </c>
      <c r="C281" s="2" t="s">
        <v>603</v>
      </c>
      <c r="E281" s="4">
        <v>0</v>
      </c>
      <c r="F281" s="4">
        <v>22</v>
      </c>
      <c r="H281" s="167"/>
      <c r="I281" s="7">
        <v>7056363</v>
      </c>
      <c r="J281" s="7">
        <v>7056308</v>
      </c>
      <c r="K281" s="7">
        <v>1</v>
      </c>
      <c r="L281" s="7">
        <v>6</v>
      </c>
      <c r="M281" s="7">
        <f>M282+M283+M284+M285+M286+M287+M288+M289+M290+M291+M292+M293+M294+M295</f>
        <v>0</v>
      </c>
      <c r="N281" s="8">
        <f>N282+N283+N284+N285+N286+N287+N288+N289+N290+N291+N292+N293+N294+N295</f>
        <v>0</v>
      </c>
      <c r="R281" s="12">
        <v>1</v>
      </c>
    </row>
    <row r="282" spans="1:18" x14ac:dyDescent="0.2">
      <c r="A282" s="1" t="s">
        <v>604</v>
      </c>
      <c r="C282" s="2" t="s">
        <v>286</v>
      </c>
      <c r="D282" s="3" t="s">
        <v>35</v>
      </c>
      <c r="E282" s="4">
        <v>0</v>
      </c>
      <c r="F282" s="4">
        <v>22</v>
      </c>
      <c r="I282" s="7">
        <v>7056364</v>
      </c>
      <c r="J282" s="7">
        <v>7056363</v>
      </c>
      <c r="K282" s="7">
        <v>2</v>
      </c>
      <c r="L282" s="7">
        <v>7</v>
      </c>
      <c r="M282" s="7">
        <f t="shared" ref="M282:M295" si="30">ROUND(ROUND(H282,2)*ROUND(E282,2), 2)</f>
        <v>0</v>
      </c>
      <c r="N282" s="8">
        <f t="shared" ref="N282:N295" si="31">H282*E282*(1+F282/100)</f>
        <v>0</v>
      </c>
      <c r="R282" s="12">
        <v>1</v>
      </c>
    </row>
    <row r="283" spans="1:18" ht="25.5" x14ac:dyDescent="0.2">
      <c r="A283" s="1" t="s">
        <v>605</v>
      </c>
      <c r="C283" s="2" t="s">
        <v>606</v>
      </c>
      <c r="D283" s="3" t="s">
        <v>35</v>
      </c>
      <c r="E283" s="4">
        <v>0</v>
      </c>
      <c r="F283" s="4">
        <v>22</v>
      </c>
      <c r="I283" s="7">
        <v>7056365</v>
      </c>
      <c r="J283" s="7">
        <v>7056363</v>
      </c>
      <c r="K283" s="7">
        <v>2</v>
      </c>
      <c r="L283" s="7">
        <v>7</v>
      </c>
      <c r="M283" s="7">
        <f t="shared" si="30"/>
        <v>0</v>
      </c>
      <c r="N283" s="8">
        <f t="shared" si="31"/>
        <v>0</v>
      </c>
      <c r="R283" s="12">
        <v>1</v>
      </c>
    </row>
    <row r="284" spans="1:18" ht="38.25" x14ac:dyDescent="0.2">
      <c r="A284" s="1" t="s">
        <v>607</v>
      </c>
      <c r="C284" s="2" t="s">
        <v>513</v>
      </c>
      <c r="D284" s="3" t="s">
        <v>35</v>
      </c>
      <c r="E284" s="4">
        <v>0</v>
      </c>
      <c r="F284" s="4">
        <v>22</v>
      </c>
      <c r="I284" s="7">
        <v>7056366</v>
      </c>
      <c r="J284" s="7">
        <v>7056363</v>
      </c>
      <c r="K284" s="7">
        <v>2</v>
      </c>
      <c r="L284" s="7">
        <v>7</v>
      </c>
      <c r="M284" s="7">
        <f t="shared" si="30"/>
        <v>0</v>
      </c>
      <c r="N284" s="8">
        <f t="shared" si="31"/>
        <v>0</v>
      </c>
      <c r="R284" s="12">
        <v>1</v>
      </c>
    </row>
    <row r="285" spans="1:18" ht="51" x14ac:dyDescent="0.2">
      <c r="A285" s="1" t="s">
        <v>608</v>
      </c>
      <c r="C285" s="2" t="s">
        <v>609</v>
      </c>
      <c r="D285" s="3" t="s">
        <v>35</v>
      </c>
      <c r="E285" s="4">
        <v>0</v>
      </c>
      <c r="F285" s="4">
        <v>22</v>
      </c>
      <c r="I285" s="7">
        <v>7056367</v>
      </c>
      <c r="J285" s="7">
        <v>7056363</v>
      </c>
      <c r="K285" s="7">
        <v>2</v>
      </c>
      <c r="L285" s="7">
        <v>7</v>
      </c>
      <c r="M285" s="7">
        <f t="shared" si="30"/>
        <v>0</v>
      </c>
      <c r="N285" s="8">
        <f t="shared" si="31"/>
        <v>0</v>
      </c>
      <c r="R285" s="12">
        <v>1</v>
      </c>
    </row>
    <row r="286" spans="1:18" x14ac:dyDescent="0.2">
      <c r="A286" s="1" t="s">
        <v>610</v>
      </c>
      <c r="B286" s="1" t="s">
        <v>30</v>
      </c>
      <c r="C286" s="2" t="s">
        <v>611</v>
      </c>
      <c r="D286" s="3" t="s">
        <v>35</v>
      </c>
      <c r="E286" s="4">
        <v>0</v>
      </c>
      <c r="F286" s="4">
        <v>22</v>
      </c>
      <c r="I286" s="7">
        <v>7056368</v>
      </c>
      <c r="J286" s="7">
        <v>7056363</v>
      </c>
      <c r="K286" s="7">
        <v>2</v>
      </c>
      <c r="L286" s="7">
        <v>7</v>
      </c>
      <c r="M286" s="7">
        <f t="shared" si="30"/>
        <v>0</v>
      </c>
      <c r="N286" s="8">
        <f t="shared" si="31"/>
        <v>0</v>
      </c>
      <c r="R286" s="12">
        <v>1</v>
      </c>
    </row>
    <row r="287" spans="1:18" ht="89.25" x14ac:dyDescent="0.2">
      <c r="A287" s="1" t="s">
        <v>612</v>
      </c>
      <c r="B287" s="1" t="s">
        <v>613</v>
      </c>
      <c r="C287" s="2" t="s">
        <v>614</v>
      </c>
      <c r="D287" s="3" t="s">
        <v>241</v>
      </c>
      <c r="E287" s="4">
        <v>63.5</v>
      </c>
      <c r="F287" s="4">
        <v>22</v>
      </c>
      <c r="I287" s="7">
        <v>7056369</v>
      </c>
      <c r="J287" s="7">
        <v>7056363</v>
      </c>
      <c r="K287" s="7">
        <v>2</v>
      </c>
      <c r="L287" s="7">
        <v>7</v>
      </c>
      <c r="M287" s="7">
        <f t="shared" si="30"/>
        <v>0</v>
      </c>
      <c r="N287" s="8">
        <f t="shared" si="31"/>
        <v>0</v>
      </c>
      <c r="R287" s="12">
        <v>1</v>
      </c>
    </row>
    <row r="288" spans="1:18" ht="63.75" x14ac:dyDescent="0.2">
      <c r="A288" s="1" t="s">
        <v>615</v>
      </c>
      <c r="B288" s="1" t="s">
        <v>613</v>
      </c>
      <c r="C288" s="2" t="s">
        <v>616</v>
      </c>
      <c r="D288" s="3" t="s">
        <v>241</v>
      </c>
      <c r="E288" s="4">
        <v>66.5</v>
      </c>
      <c r="F288" s="4">
        <v>22</v>
      </c>
      <c r="I288" s="7">
        <v>7056370</v>
      </c>
      <c r="J288" s="7">
        <v>7056363</v>
      </c>
      <c r="K288" s="7">
        <v>2</v>
      </c>
      <c r="L288" s="7">
        <v>7</v>
      </c>
      <c r="M288" s="7">
        <f t="shared" si="30"/>
        <v>0</v>
      </c>
      <c r="N288" s="8">
        <f t="shared" si="31"/>
        <v>0</v>
      </c>
      <c r="R288" s="12">
        <v>1</v>
      </c>
    </row>
    <row r="289" spans="1:18" ht="63.75" x14ac:dyDescent="0.2">
      <c r="A289" s="1" t="s">
        <v>617</v>
      </c>
      <c r="B289" s="1" t="s">
        <v>613</v>
      </c>
      <c r="C289" s="2" t="s">
        <v>618</v>
      </c>
      <c r="D289" s="3" t="s">
        <v>268</v>
      </c>
      <c r="E289" s="4">
        <v>20</v>
      </c>
      <c r="F289" s="4">
        <v>22</v>
      </c>
      <c r="I289" s="7">
        <v>7056371</v>
      </c>
      <c r="J289" s="7">
        <v>7056363</v>
      </c>
      <c r="K289" s="7">
        <v>2</v>
      </c>
      <c r="L289" s="7">
        <v>7</v>
      </c>
      <c r="M289" s="7">
        <f t="shared" si="30"/>
        <v>0</v>
      </c>
      <c r="N289" s="8">
        <f t="shared" si="31"/>
        <v>0</v>
      </c>
      <c r="R289" s="12">
        <v>1</v>
      </c>
    </row>
    <row r="290" spans="1:18" ht="25.5" x14ac:dyDescent="0.2">
      <c r="A290" s="1" t="s">
        <v>619</v>
      </c>
      <c r="B290" s="1" t="s">
        <v>613</v>
      </c>
      <c r="C290" s="2" t="s">
        <v>620</v>
      </c>
      <c r="D290" s="3" t="s">
        <v>268</v>
      </c>
      <c r="E290" s="4">
        <v>20</v>
      </c>
      <c r="F290" s="4">
        <v>22</v>
      </c>
      <c r="I290" s="7">
        <v>7056372</v>
      </c>
      <c r="J290" s="7">
        <v>7056363</v>
      </c>
      <c r="K290" s="7">
        <v>2</v>
      </c>
      <c r="L290" s="7">
        <v>7</v>
      </c>
      <c r="M290" s="7">
        <f t="shared" si="30"/>
        <v>0</v>
      </c>
      <c r="N290" s="8">
        <f t="shared" si="31"/>
        <v>0</v>
      </c>
      <c r="R290" s="12">
        <v>1</v>
      </c>
    </row>
    <row r="291" spans="1:18" ht="25.5" x14ac:dyDescent="0.2">
      <c r="A291" s="1" t="s">
        <v>621</v>
      </c>
      <c r="B291" s="1" t="s">
        <v>613</v>
      </c>
      <c r="C291" s="2" t="s">
        <v>622</v>
      </c>
      <c r="D291" s="3" t="s">
        <v>268</v>
      </c>
      <c r="E291" s="4">
        <v>6.7</v>
      </c>
      <c r="F291" s="4">
        <v>22</v>
      </c>
      <c r="I291" s="7">
        <v>7056373</v>
      </c>
      <c r="J291" s="7">
        <v>7056363</v>
      </c>
      <c r="K291" s="7">
        <v>2</v>
      </c>
      <c r="L291" s="7">
        <v>7</v>
      </c>
      <c r="M291" s="7">
        <f t="shared" si="30"/>
        <v>0</v>
      </c>
      <c r="N291" s="8">
        <f t="shared" si="31"/>
        <v>0</v>
      </c>
      <c r="R291" s="12">
        <v>1</v>
      </c>
    </row>
    <row r="292" spans="1:18" ht="51" x14ac:dyDescent="0.2">
      <c r="A292" s="1" t="s">
        <v>623</v>
      </c>
      <c r="B292" s="1" t="s">
        <v>613</v>
      </c>
      <c r="C292" s="2" t="s">
        <v>624</v>
      </c>
      <c r="D292" s="3" t="s">
        <v>241</v>
      </c>
      <c r="E292" s="4">
        <v>66.5</v>
      </c>
      <c r="F292" s="4">
        <v>22</v>
      </c>
      <c r="I292" s="7">
        <v>7056374</v>
      </c>
      <c r="J292" s="7">
        <v>7056363</v>
      </c>
      <c r="K292" s="7">
        <v>2</v>
      </c>
      <c r="L292" s="7">
        <v>7</v>
      </c>
      <c r="M292" s="7">
        <f t="shared" si="30"/>
        <v>0</v>
      </c>
      <c r="N292" s="8">
        <f t="shared" si="31"/>
        <v>0</v>
      </c>
      <c r="R292" s="12">
        <v>1</v>
      </c>
    </row>
    <row r="293" spans="1:18" ht="25.5" x14ac:dyDescent="0.2">
      <c r="A293" s="1" t="s">
        <v>625</v>
      </c>
      <c r="B293" s="1" t="s">
        <v>613</v>
      </c>
      <c r="C293" s="2" t="s">
        <v>626</v>
      </c>
      <c r="D293" s="3" t="s">
        <v>245</v>
      </c>
      <c r="E293" s="4">
        <v>44</v>
      </c>
      <c r="F293" s="4">
        <v>22</v>
      </c>
      <c r="I293" s="7">
        <v>7056375</v>
      </c>
      <c r="J293" s="7">
        <v>7056363</v>
      </c>
      <c r="K293" s="7">
        <v>2</v>
      </c>
      <c r="L293" s="7">
        <v>7</v>
      </c>
      <c r="M293" s="7">
        <f t="shared" si="30"/>
        <v>0</v>
      </c>
      <c r="N293" s="8">
        <f t="shared" si="31"/>
        <v>0</v>
      </c>
      <c r="R293" s="12">
        <v>1</v>
      </c>
    </row>
    <row r="294" spans="1:18" ht="89.25" x14ac:dyDescent="0.2">
      <c r="A294" s="1" t="s">
        <v>627</v>
      </c>
      <c r="B294" s="1" t="s">
        <v>613</v>
      </c>
      <c r="C294" s="2" t="s">
        <v>628</v>
      </c>
      <c r="D294" s="3" t="s">
        <v>241</v>
      </c>
      <c r="E294" s="4">
        <v>130</v>
      </c>
      <c r="F294" s="4">
        <v>22</v>
      </c>
      <c r="I294" s="7">
        <v>7056376</v>
      </c>
      <c r="J294" s="7">
        <v>7056363</v>
      </c>
      <c r="K294" s="7">
        <v>2</v>
      </c>
      <c r="L294" s="7">
        <v>7</v>
      </c>
      <c r="M294" s="7">
        <f t="shared" si="30"/>
        <v>0</v>
      </c>
      <c r="N294" s="8">
        <f t="shared" si="31"/>
        <v>0</v>
      </c>
      <c r="R294" s="12">
        <v>1</v>
      </c>
    </row>
    <row r="295" spans="1:18" ht="76.5" x14ac:dyDescent="0.2">
      <c r="A295" s="1" t="s">
        <v>629</v>
      </c>
      <c r="B295" s="1" t="s">
        <v>613</v>
      </c>
      <c r="C295" s="2" t="s">
        <v>630</v>
      </c>
      <c r="D295" s="3" t="s">
        <v>241</v>
      </c>
      <c r="E295" s="4">
        <v>130</v>
      </c>
      <c r="F295" s="4">
        <v>22</v>
      </c>
      <c r="I295" s="7">
        <v>7056377</v>
      </c>
      <c r="J295" s="7">
        <v>7056363</v>
      </c>
      <c r="K295" s="7">
        <v>2</v>
      </c>
      <c r="L295" s="7">
        <v>7</v>
      </c>
      <c r="M295" s="7">
        <f t="shared" si="30"/>
        <v>0</v>
      </c>
      <c r="N295" s="8">
        <f t="shared" si="31"/>
        <v>0</v>
      </c>
      <c r="R295" s="12">
        <v>1</v>
      </c>
    </row>
    <row r="296" spans="1:18" x14ac:dyDescent="0.2">
      <c r="A296" s="1" t="s">
        <v>631</v>
      </c>
      <c r="B296" s="1" t="s">
        <v>403</v>
      </c>
      <c r="C296" s="2" t="s">
        <v>632</v>
      </c>
      <c r="E296" s="4">
        <v>0</v>
      </c>
      <c r="F296" s="4">
        <v>22</v>
      </c>
      <c r="H296" s="167"/>
      <c r="I296" s="7">
        <v>7056378</v>
      </c>
      <c r="J296" s="7">
        <v>7056308</v>
      </c>
      <c r="K296" s="7">
        <v>1</v>
      </c>
      <c r="L296" s="7">
        <v>6</v>
      </c>
      <c r="M296" s="7">
        <f>M297+M298+M299+M300+M301+M302+M303+M304+M305+M306+M307+M308+M309+M310+M311+M312+M313+M314+M315+M316+M317+M318+M319+M320+M321+M322+M323+M324+M325+M326+M327+M328+M329</f>
        <v>0</v>
      </c>
      <c r="N296" s="8">
        <f>N297+N298+N299+N300+N301+N302+N303+N304+N305+N306+N307+N308+N309+N310+N311+N312+N313+N314+N315+N316+N317+N318+N319+N320+N321+N322+N323+N324+N325+N326+N327+N328+N329</f>
        <v>0</v>
      </c>
      <c r="R296" s="12">
        <v>1</v>
      </c>
    </row>
    <row r="297" spans="1:18" x14ac:dyDescent="0.2">
      <c r="A297" s="1" t="s">
        <v>633</v>
      </c>
      <c r="C297" s="2" t="s">
        <v>286</v>
      </c>
      <c r="D297" s="3" t="s">
        <v>35</v>
      </c>
      <c r="E297" s="4">
        <v>0</v>
      </c>
      <c r="F297" s="4">
        <v>22</v>
      </c>
      <c r="I297" s="7">
        <v>7056379</v>
      </c>
      <c r="J297" s="7">
        <v>7056378</v>
      </c>
      <c r="K297" s="7">
        <v>2</v>
      </c>
      <c r="L297" s="7">
        <v>7</v>
      </c>
      <c r="M297" s="7">
        <f t="shared" ref="M297:M329" si="32">ROUND(ROUND(H297,2)*ROUND(E297,2), 2)</f>
        <v>0</v>
      </c>
      <c r="N297" s="8">
        <f t="shared" ref="N297:N329" si="33">H297*E297*(1+F297/100)</f>
        <v>0</v>
      </c>
      <c r="R297" s="12">
        <v>1</v>
      </c>
    </row>
    <row r="298" spans="1:18" ht="25.5" x14ac:dyDescent="0.2">
      <c r="A298" s="1" t="s">
        <v>634</v>
      </c>
      <c r="C298" s="2" t="s">
        <v>635</v>
      </c>
      <c r="D298" s="3" t="s">
        <v>35</v>
      </c>
      <c r="E298" s="4">
        <v>0</v>
      </c>
      <c r="F298" s="4">
        <v>22</v>
      </c>
      <c r="I298" s="7">
        <v>7056380</v>
      </c>
      <c r="J298" s="7">
        <v>7056378</v>
      </c>
      <c r="K298" s="7">
        <v>2</v>
      </c>
      <c r="L298" s="7">
        <v>7</v>
      </c>
      <c r="M298" s="7">
        <f t="shared" si="32"/>
        <v>0</v>
      </c>
      <c r="N298" s="8">
        <f t="shared" si="33"/>
        <v>0</v>
      </c>
      <c r="R298" s="12">
        <v>1</v>
      </c>
    </row>
    <row r="299" spans="1:18" ht="38.25" x14ac:dyDescent="0.2">
      <c r="A299" s="1" t="s">
        <v>636</v>
      </c>
      <c r="C299" s="2" t="s">
        <v>637</v>
      </c>
      <c r="D299" s="3" t="s">
        <v>35</v>
      </c>
      <c r="E299" s="4">
        <v>0</v>
      </c>
      <c r="F299" s="4">
        <v>22</v>
      </c>
      <c r="I299" s="7">
        <v>7056381</v>
      </c>
      <c r="J299" s="7">
        <v>7056378</v>
      </c>
      <c r="K299" s="7">
        <v>2</v>
      </c>
      <c r="L299" s="7">
        <v>7</v>
      </c>
      <c r="M299" s="7">
        <f t="shared" si="32"/>
        <v>0</v>
      </c>
      <c r="N299" s="8">
        <f t="shared" si="33"/>
        <v>0</v>
      </c>
      <c r="R299" s="12">
        <v>1</v>
      </c>
    </row>
    <row r="300" spans="1:18" x14ac:dyDescent="0.2">
      <c r="A300" s="1" t="s">
        <v>638</v>
      </c>
      <c r="C300" s="2" t="s">
        <v>639</v>
      </c>
      <c r="D300" s="3" t="s">
        <v>35</v>
      </c>
      <c r="E300" s="4">
        <v>0</v>
      </c>
      <c r="F300" s="4">
        <v>22</v>
      </c>
      <c r="I300" s="7">
        <v>7056382</v>
      </c>
      <c r="J300" s="7">
        <v>7056378</v>
      </c>
      <c r="K300" s="7">
        <v>2</v>
      </c>
      <c r="L300" s="7">
        <v>7</v>
      </c>
      <c r="M300" s="7">
        <f t="shared" si="32"/>
        <v>0</v>
      </c>
      <c r="N300" s="8">
        <f t="shared" si="33"/>
        <v>0</v>
      </c>
      <c r="R300" s="12">
        <v>1</v>
      </c>
    </row>
    <row r="301" spans="1:18" x14ac:dyDescent="0.2">
      <c r="A301" s="1" t="s">
        <v>640</v>
      </c>
      <c r="C301" s="2" t="s">
        <v>641</v>
      </c>
      <c r="D301" s="3" t="s">
        <v>35</v>
      </c>
      <c r="E301" s="4">
        <v>0</v>
      </c>
      <c r="F301" s="4">
        <v>22</v>
      </c>
      <c r="I301" s="7">
        <v>7056383</v>
      </c>
      <c r="J301" s="7">
        <v>7056378</v>
      </c>
      <c r="K301" s="7">
        <v>2</v>
      </c>
      <c r="L301" s="7">
        <v>7</v>
      </c>
      <c r="M301" s="7">
        <f t="shared" si="32"/>
        <v>0</v>
      </c>
      <c r="N301" s="8">
        <f t="shared" si="33"/>
        <v>0</v>
      </c>
      <c r="R301" s="12">
        <v>1</v>
      </c>
    </row>
    <row r="302" spans="1:18" ht="38.25" x14ac:dyDescent="0.2">
      <c r="A302" s="1" t="s">
        <v>642</v>
      </c>
      <c r="C302" s="2" t="s">
        <v>569</v>
      </c>
      <c r="D302" s="3" t="s">
        <v>35</v>
      </c>
      <c r="E302" s="4">
        <v>0</v>
      </c>
      <c r="F302" s="4">
        <v>22</v>
      </c>
      <c r="I302" s="7">
        <v>7056384</v>
      </c>
      <c r="J302" s="7">
        <v>7056378</v>
      </c>
      <c r="K302" s="7">
        <v>2</v>
      </c>
      <c r="L302" s="7">
        <v>7</v>
      </c>
      <c r="M302" s="7">
        <f t="shared" si="32"/>
        <v>0</v>
      </c>
      <c r="N302" s="8">
        <f t="shared" si="33"/>
        <v>0</v>
      </c>
      <c r="R302" s="12">
        <v>1</v>
      </c>
    </row>
    <row r="303" spans="1:18" ht="25.5" x14ac:dyDescent="0.2">
      <c r="A303" s="1" t="s">
        <v>643</v>
      </c>
      <c r="C303" s="2" t="s">
        <v>644</v>
      </c>
      <c r="D303" s="3" t="s">
        <v>35</v>
      </c>
      <c r="E303" s="4">
        <v>0</v>
      </c>
      <c r="F303" s="4">
        <v>22</v>
      </c>
      <c r="I303" s="7">
        <v>7056385</v>
      </c>
      <c r="J303" s="7">
        <v>7056378</v>
      </c>
      <c r="K303" s="7">
        <v>2</v>
      </c>
      <c r="L303" s="7">
        <v>7</v>
      </c>
      <c r="M303" s="7">
        <f t="shared" si="32"/>
        <v>0</v>
      </c>
      <c r="N303" s="8">
        <f t="shared" si="33"/>
        <v>0</v>
      </c>
      <c r="R303" s="12">
        <v>1</v>
      </c>
    </row>
    <row r="304" spans="1:18" x14ac:dyDescent="0.2">
      <c r="A304" s="1" t="s">
        <v>645</v>
      </c>
      <c r="C304" s="2" t="s">
        <v>646</v>
      </c>
      <c r="D304" s="3" t="s">
        <v>35</v>
      </c>
      <c r="E304" s="4">
        <v>0</v>
      </c>
      <c r="F304" s="4">
        <v>22</v>
      </c>
      <c r="I304" s="7">
        <v>7056386</v>
      </c>
      <c r="J304" s="7">
        <v>7056378</v>
      </c>
      <c r="K304" s="7">
        <v>2</v>
      </c>
      <c r="L304" s="7">
        <v>7</v>
      </c>
      <c r="M304" s="7">
        <f t="shared" si="32"/>
        <v>0</v>
      </c>
      <c r="N304" s="8">
        <f t="shared" si="33"/>
        <v>0</v>
      </c>
      <c r="R304" s="12">
        <v>1</v>
      </c>
    </row>
    <row r="305" spans="1:18" ht="51" x14ac:dyDescent="0.2">
      <c r="A305" s="1" t="s">
        <v>647</v>
      </c>
      <c r="B305" s="1" t="s">
        <v>30</v>
      </c>
      <c r="C305" s="2" t="s">
        <v>648</v>
      </c>
      <c r="D305" s="3" t="s">
        <v>35</v>
      </c>
      <c r="E305" s="4">
        <v>0</v>
      </c>
      <c r="F305" s="4">
        <v>22</v>
      </c>
      <c r="I305" s="7">
        <v>7056387</v>
      </c>
      <c r="J305" s="7">
        <v>7056378</v>
      </c>
      <c r="K305" s="7">
        <v>2</v>
      </c>
      <c r="L305" s="7">
        <v>7</v>
      </c>
      <c r="M305" s="7">
        <f t="shared" si="32"/>
        <v>0</v>
      </c>
      <c r="N305" s="8">
        <f t="shared" si="33"/>
        <v>0</v>
      </c>
      <c r="R305" s="12">
        <v>1</v>
      </c>
    </row>
    <row r="306" spans="1:18" ht="63.75" x14ac:dyDescent="0.2">
      <c r="A306" s="1" t="s">
        <v>649</v>
      </c>
      <c r="C306" s="2" t="s">
        <v>650</v>
      </c>
      <c r="D306" s="3" t="s">
        <v>231</v>
      </c>
      <c r="E306" s="4">
        <v>5</v>
      </c>
      <c r="F306" s="4">
        <v>22</v>
      </c>
      <c r="I306" s="7">
        <v>7056388</v>
      </c>
      <c r="J306" s="7">
        <v>7056378</v>
      </c>
      <c r="K306" s="7">
        <v>2</v>
      </c>
      <c r="L306" s="7">
        <v>7</v>
      </c>
      <c r="M306" s="7">
        <f t="shared" si="32"/>
        <v>0</v>
      </c>
      <c r="N306" s="8">
        <f t="shared" si="33"/>
        <v>0</v>
      </c>
      <c r="R306" s="12">
        <v>1</v>
      </c>
    </row>
    <row r="307" spans="1:18" ht="63.75" x14ac:dyDescent="0.2">
      <c r="A307" s="1" t="s">
        <v>651</v>
      </c>
      <c r="C307" s="2" t="s">
        <v>652</v>
      </c>
      <c r="D307" s="3" t="s">
        <v>231</v>
      </c>
      <c r="E307" s="4">
        <v>5</v>
      </c>
      <c r="F307" s="4">
        <v>22</v>
      </c>
      <c r="I307" s="7">
        <v>7056389</v>
      </c>
      <c r="J307" s="7">
        <v>7056378</v>
      </c>
      <c r="K307" s="7">
        <v>2</v>
      </c>
      <c r="L307" s="7">
        <v>7</v>
      </c>
      <c r="M307" s="7">
        <f t="shared" si="32"/>
        <v>0</v>
      </c>
      <c r="N307" s="8">
        <f t="shared" si="33"/>
        <v>0</v>
      </c>
      <c r="R307" s="12">
        <v>1</v>
      </c>
    </row>
    <row r="308" spans="1:18" ht="63.75" x14ac:dyDescent="0.2">
      <c r="A308" s="1" t="s">
        <v>653</v>
      </c>
      <c r="C308" s="2" t="s">
        <v>654</v>
      </c>
      <c r="D308" s="3" t="s">
        <v>231</v>
      </c>
      <c r="E308" s="4">
        <v>5</v>
      </c>
      <c r="F308" s="4">
        <v>22</v>
      </c>
      <c r="I308" s="7">
        <v>7056390</v>
      </c>
      <c r="J308" s="7">
        <v>7056378</v>
      </c>
      <c r="K308" s="7">
        <v>2</v>
      </c>
      <c r="L308" s="7">
        <v>7</v>
      </c>
      <c r="M308" s="7">
        <f t="shared" si="32"/>
        <v>0</v>
      </c>
      <c r="N308" s="8">
        <f t="shared" si="33"/>
        <v>0</v>
      </c>
      <c r="R308" s="12">
        <v>1</v>
      </c>
    </row>
    <row r="309" spans="1:18" ht="51" x14ac:dyDescent="0.2">
      <c r="A309" s="1" t="s">
        <v>655</v>
      </c>
      <c r="B309" s="1" t="s">
        <v>188</v>
      </c>
      <c r="C309" s="2" t="s">
        <v>656</v>
      </c>
      <c r="D309" s="3" t="s">
        <v>35</v>
      </c>
      <c r="E309" s="4">
        <v>0</v>
      </c>
      <c r="F309" s="4">
        <v>22</v>
      </c>
      <c r="I309" s="7">
        <v>7056391</v>
      </c>
      <c r="J309" s="7">
        <v>7056378</v>
      </c>
      <c r="K309" s="7">
        <v>2</v>
      </c>
      <c r="L309" s="7">
        <v>7</v>
      </c>
      <c r="M309" s="7">
        <f t="shared" si="32"/>
        <v>0</v>
      </c>
      <c r="N309" s="8">
        <f t="shared" si="33"/>
        <v>0</v>
      </c>
      <c r="R309" s="12">
        <v>1</v>
      </c>
    </row>
    <row r="310" spans="1:18" ht="63.75" x14ac:dyDescent="0.2">
      <c r="A310" s="1" t="s">
        <v>657</v>
      </c>
      <c r="C310" s="2" t="s">
        <v>658</v>
      </c>
      <c r="D310" s="3" t="s">
        <v>231</v>
      </c>
      <c r="E310" s="4">
        <v>1</v>
      </c>
      <c r="F310" s="4">
        <v>22</v>
      </c>
      <c r="I310" s="7">
        <v>7056392</v>
      </c>
      <c r="J310" s="7">
        <v>7056378</v>
      </c>
      <c r="K310" s="7">
        <v>2</v>
      </c>
      <c r="L310" s="7">
        <v>7</v>
      </c>
      <c r="M310" s="7">
        <f t="shared" si="32"/>
        <v>0</v>
      </c>
      <c r="N310" s="8">
        <f t="shared" si="33"/>
        <v>0</v>
      </c>
      <c r="R310" s="12">
        <v>1</v>
      </c>
    </row>
    <row r="311" spans="1:18" ht="63.75" x14ac:dyDescent="0.2">
      <c r="A311" s="1" t="s">
        <v>659</v>
      </c>
      <c r="B311" s="1" t="s">
        <v>233</v>
      </c>
      <c r="C311" s="2" t="s">
        <v>660</v>
      </c>
      <c r="D311" s="3" t="s">
        <v>35</v>
      </c>
      <c r="E311" s="4">
        <v>0</v>
      </c>
      <c r="F311" s="4">
        <v>22</v>
      </c>
      <c r="I311" s="7">
        <v>7056393</v>
      </c>
      <c r="J311" s="7">
        <v>7056378</v>
      </c>
      <c r="K311" s="7">
        <v>2</v>
      </c>
      <c r="L311" s="7">
        <v>7</v>
      </c>
      <c r="M311" s="7">
        <f t="shared" si="32"/>
        <v>0</v>
      </c>
      <c r="N311" s="8">
        <f t="shared" si="33"/>
        <v>0</v>
      </c>
      <c r="R311" s="12">
        <v>1</v>
      </c>
    </row>
    <row r="312" spans="1:18" ht="76.5" x14ac:dyDescent="0.2">
      <c r="A312" s="1" t="s">
        <v>661</v>
      </c>
      <c r="C312" s="2" t="s">
        <v>662</v>
      </c>
      <c r="D312" s="3" t="s">
        <v>231</v>
      </c>
      <c r="E312" s="4">
        <v>1</v>
      </c>
      <c r="F312" s="4">
        <v>22</v>
      </c>
      <c r="I312" s="7">
        <v>7056394</v>
      </c>
      <c r="J312" s="7">
        <v>7056378</v>
      </c>
      <c r="K312" s="7">
        <v>2</v>
      </c>
      <c r="L312" s="7">
        <v>7</v>
      </c>
      <c r="M312" s="7">
        <f t="shared" si="32"/>
        <v>0</v>
      </c>
      <c r="N312" s="8">
        <f t="shared" si="33"/>
        <v>0</v>
      </c>
      <c r="R312" s="12">
        <v>1</v>
      </c>
    </row>
    <row r="313" spans="1:18" ht="38.25" x14ac:dyDescent="0.2">
      <c r="A313" s="1" t="s">
        <v>663</v>
      </c>
      <c r="B313" s="1" t="s">
        <v>236</v>
      </c>
      <c r="C313" s="2" t="s">
        <v>664</v>
      </c>
      <c r="D313" s="3" t="s">
        <v>35</v>
      </c>
      <c r="E313" s="4">
        <v>0</v>
      </c>
      <c r="F313" s="4">
        <v>22</v>
      </c>
      <c r="I313" s="7">
        <v>7056395</v>
      </c>
      <c r="J313" s="7">
        <v>7056378</v>
      </c>
      <c r="K313" s="7">
        <v>2</v>
      </c>
      <c r="L313" s="7">
        <v>7</v>
      </c>
      <c r="M313" s="7">
        <f t="shared" si="32"/>
        <v>0</v>
      </c>
      <c r="N313" s="8">
        <f t="shared" si="33"/>
        <v>0</v>
      </c>
      <c r="R313" s="12">
        <v>1</v>
      </c>
    </row>
    <row r="314" spans="1:18" ht="51" x14ac:dyDescent="0.2">
      <c r="A314" s="1" t="s">
        <v>665</v>
      </c>
      <c r="C314" s="2" t="s">
        <v>666</v>
      </c>
      <c r="D314" s="3" t="s">
        <v>231</v>
      </c>
      <c r="E314" s="4">
        <v>1</v>
      </c>
      <c r="F314" s="4">
        <v>22</v>
      </c>
      <c r="I314" s="7">
        <v>7056396</v>
      </c>
      <c r="J314" s="7">
        <v>7056378</v>
      </c>
      <c r="K314" s="7">
        <v>2</v>
      </c>
      <c r="L314" s="7">
        <v>7</v>
      </c>
      <c r="M314" s="7">
        <f t="shared" si="32"/>
        <v>0</v>
      </c>
      <c r="N314" s="8">
        <f t="shared" si="33"/>
        <v>0</v>
      </c>
      <c r="R314" s="12">
        <v>1</v>
      </c>
    </row>
    <row r="315" spans="1:18" ht="51" x14ac:dyDescent="0.2">
      <c r="A315" s="1" t="s">
        <v>667</v>
      </c>
      <c r="C315" s="2" t="s">
        <v>668</v>
      </c>
      <c r="D315" s="3" t="s">
        <v>231</v>
      </c>
      <c r="E315" s="4">
        <v>1</v>
      </c>
      <c r="F315" s="4">
        <v>22</v>
      </c>
      <c r="I315" s="7">
        <v>7056397</v>
      </c>
      <c r="J315" s="7">
        <v>7056378</v>
      </c>
      <c r="K315" s="7">
        <v>2</v>
      </c>
      <c r="L315" s="7">
        <v>7</v>
      </c>
      <c r="M315" s="7">
        <f t="shared" si="32"/>
        <v>0</v>
      </c>
      <c r="N315" s="8">
        <f t="shared" si="33"/>
        <v>0</v>
      </c>
      <c r="R315" s="12">
        <v>1</v>
      </c>
    </row>
    <row r="316" spans="1:18" ht="38.25" x14ac:dyDescent="0.2">
      <c r="A316" s="1" t="s">
        <v>669</v>
      </c>
      <c r="B316" s="1" t="s">
        <v>239</v>
      </c>
      <c r="C316" s="2" t="s">
        <v>670</v>
      </c>
      <c r="D316" s="3" t="s">
        <v>35</v>
      </c>
      <c r="E316" s="4">
        <v>0</v>
      </c>
      <c r="F316" s="4">
        <v>22</v>
      </c>
      <c r="I316" s="7">
        <v>7056398</v>
      </c>
      <c r="J316" s="7">
        <v>7056378</v>
      </c>
      <c r="K316" s="7">
        <v>2</v>
      </c>
      <c r="L316" s="7">
        <v>7</v>
      </c>
      <c r="M316" s="7">
        <f t="shared" si="32"/>
        <v>0</v>
      </c>
      <c r="N316" s="8">
        <f t="shared" si="33"/>
        <v>0</v>
      </c>
      <c r="R316" s="12">
        <v>1</v>
      </c>
    </row>
    <row r="317" spans="1:18" ht="51" x14ac:dyDescent="0.2">
      <c r="A317" s="1" t="s">
        <v>671</v>
      </c>
      <c r="C317" s="2" t="s">
        <v>672</v>
      </c>
      <c r="D317" s="3" t="s">
        <v>231</v>
      </c>
      <c r="E317" s="4">
        <v>1</v>
      </c>
      <c r="F317" s="4">
        <v>22</v>
      </c>
      <c r="I317" s="7">
        <v>7056399</v>
      </c>
      <c r="J317" s="7">
        <v>7056378</v>
      </c>
      <c r="K317" s="7">
        <v>2</v>
      </c>
      <c r="L317" s="7">
        <v>7</v>
      </c>
      <c r="M317" s="7">
        <f t="shared" si="32"/>
        <v>0</v>
      </c>
      <c r="N317" s="8">
        <f t="shared" si="33"/>
        <v>0</v>
      </c>
      <c r="R317" s="12">
        <v>1</v>
      </c>
    </row>
    <row r="318" spans="1:18" ht="51" x14ac:dyDescent="0.2">
      <c r="A318" s="1" t="s">
        <v>673</v>
      </c>
      <c r="C318" s="2" t="s">
        <v>674</v>
      </c>
      <c r="D318" s="3" t="s">
        <v>231</v>
      </c>
      <c r="E318" s="4">
        <v>1</v>
      </c>
      <c r="F318" s="4">
        <v>22</v>
      </c>
      <c r="I318" s="7">
        <v>7056400</v>
      </c>
      <c r="J318" s="7">
        <v>7056378</v>
      </c>
      <c r="K318" s="7">
        <v>2</v>
      </c>
      <c r="L318" s="7">
        <v>7</v>
      </c>
      <c r="M318" s="7">
        <f t="shared" si="32"/>
        <v>0</v>
      </c>
      <c r="N318" s="8">
        <f t="shared" si="33"/>
        <v>0</v>
      </c>
      <c r="R318" s="12">
        <v>1</v>
      </c>
    </row>
    <row r="319" spans="1:18" ht="51" x14ac:dyDescent="0.2">
      <c r="A319" s="1" t="s">
        <v>675</v>
      </c>
      <c r="C319" s="2" t="s">
        <v>676</v>
      </c>
      <c r="D319" s="3" t="s">
        <v>231</v>
      </c>
      <c r="E319" s="4">
        <v>1</v>
      </c>
      <c r="F319" s="4">
        <v>22</v>
      </c>
      <c r="I319" s="7">
        <v>7056401</v>
      </c>
      <c r="J319" s="7">
        <v>7056378</v>
      </c>
      <c r="K319" s="7">
        <v>2</v>
      </c>
      <c r="L319" s="7">
        <v>7</v>
      </c>
      <c r="M319" s="7">
        <f t="shared" si="32"/>
        <v>0</v>
      </c>
      <c r="N319" s="8">
        <f t="shared" si="33"/>
        <v>0</v>
      </c>
      <c r="R319" s="12">
        <v>1</v>
      </c>
    </row>
    <row r="320" spans="1:18" x14ac:dyDescent="0.2">
      <c r="A320" s="1" t="s">
        <v>677</v>
      </c>
      <c r="C320" s="2" t="s">
        <v>678</v>
      </c>
      <c r="D320" s="3" t="s">
        <v>35</v>
      </c>
      <c r="E320" s="4">
        <v>0</v>
      </c>
      <c r="F320" s="4">
        <v>22</v>
      </c>
      <c r="I320" s="7">
        <v>7056402</v>
      </c>
      <c r="J320" s="7">
        <v>7056378</v>
      </c>
      <c r="K320" s="7">
        <v>2</v>
      </c>
      <c r="L320" s="7">
        <v>7</v>
      </c>
      <c r="M320" s="7">
        <f t="shared" si="32"/>
        <v>0</v>
      </c>
      <c r="N320" s="8">
        <f t="shared" si="33"/>
        <v>0</v>
      </c>
      <c r="R320" s="12">
        <v>1</v>
      </c>
    </row>
    <row r="321" spans="1:18" ht="63.75" x14ac:dyDescent="0.2">
      <c r="A321" s="1" t="s">
        <v>679</v>
      </c>
      <c r="B321" s="1" t="s">
        <v>243</v>
      </c>
      <c r="C321" s="2" t="s">
        <v>680</v>
      </c>
      <c r="D321" s="3" t="s">
        <v>35</v>
      </c>
      <c r="E321" s="4">
        <v>0</v>
      </c>
      <c r="F321" s="4">
        <v>22</v>
      </c>
      <c r="I321" s="7">
        <v>7056403</v>
      </c>
      <c r="J321" s="7">
        <v>7056378</v>
      </c>
      <c r="K321" s="7">
        <v>2</v>
      </c>
      <c r="L321" s="7">
        <v>7</v>
      </c>
      <c r="M321" s="7">
        <f t="shared" si="32"/>
        <v>0</v>
      </c>
      <c r="N321" s="8">
        <f t="shared" si="33"/>
        <v>0</v>
      </c>
      <c r="R321" s="12">
        <v>1</v>
      </c>
    </row>
    <row r="322" spans="1:18" ht="63.75" x14ac:dyDescent="0.2">
      <c r="A322" s="1" t="s">
        <v>681</v>
      </c>
      <c r="C322" s="2" t="s">
        <v>682</v>
      </c>
      <c r="D322" s="3" t="s">
        <v>231</v>
      </c>
      <c r="E322" s="4">
        <v>2</v>
      </c>
      <c r="F322" s="4">
        <v>22</v>
      </c>
      <c r="I322" s="7">
        <v>7056404</v>
      </c>
      <c r="J322" s="7">
        <v>7056378</v>
      </c>
      <c r="K322" s="7">
        <v>2</v>
      </c>
      <c r="L322" s="7">
        <v>7</v>
      </c>
      <c r="M322" s="7">
        <f t="shared" si="32"/>
        <v>0</v>
      </c>
      <c r="N322" s="8">
        <f t="shared" si="33"/>
        <v>0</v>
      </c>
      <c r="R322" s="12">
        <v>1</v>
      </c>
    </row>
    <row r="323" spans="1:18" x14ac:dyDescent="0.2">
      <c r="A323" s="1" t="s">
        <v>683</v>
      </c>
      <c r="C323" s="2" t="s">
        <v>684</v>
      </c>
      <c r="D323" s="3" t="s">
        <v>35</v>
      </c>
      <c r="E323" s="4">
        <v>0</v>
      </c>
      <c r="F323" s="4">
        <v>22</v>
      </c>
      <c r="I323" s="7">
        <v>7056405</v>
      </c>
      <c r="J323" s="7">
        <v>7056378</v>
      </c>
      <c r="K323" s="7">
        <v>2</v>
      </c>
      <c r="L323" s="7">
        <v>7</v>
      </c>
      <c r="M323" s="7">
        <f t="shared" si="32"/>
        <v>0</v>
      </c>
      <c r="N323" s="8">
        <f t="shared" si="33"/>
        <v>0</v>
      </c>
      <c r="R323" s="12">
        <v>1</v>
      </c>
    </row>
    <row r="324" spans="1:18" ht="38.25" x14ac:dyDescent="0.2">
      <c r="A324" s="1" t="s">
        <v>685</v>
      </c>
      <c r="B324" s="1" t="s">
        <v>247</v>
      </c>
      <c r="C324" s="2" t="s">
        <v>686</v>
      </c>
      <c r="D324" s="3" t="s">
        <v>35</v>
      </c>
      <c r="E324" s="4">
        <v>0</v>
      </c>
      <c r="F324" s="4">
        <v>22</v>
      </c>
      <c r="I324" s="7">
        <v>7056406</v>
      </c>
      <c r="J324" s="7">
        <v>7056378</v>
      </c>
      <c r="K324" s="7">
        <v>2</v>
      </c>
      <c r="L324" s="7">
        <v>7</v>
      </c>
      <c r="M324" s="7">
        <f t="shared" si="32"/>
        <v>0</v>
      </c>
      <c r="N324" s="8">
        <f t="shared" si="33"/>
        <v>0</v>
      </c>
      <c r="R324" s="12">
        <v>1</v>
      </c>
    </row>
    <row r="325" spans="1:18" ht="63.75" x14ac:dyDescent="0.2">
      <c r="A325" s="1" t="s">
        <v>687</v>
      </c>
      <c r="C325" s="2" t="s">
        <v>688</v>
      </c>
      <c r="D325" s="3" t="s">
        <v>228</v>
      </c>
      <c r="E325" s="4">
        <v>1</v>
      </c>
      <c r="F325" s="4">
        <v>22</v>
      </c>
      <c r="I325" s="7">
        <v>7056407</v>
      </c>
      <c r="J325" s="7">
        <v>7056378</v>
      </c>
      <c r="K325" s="7">
        <v>2</v>
      </c>
      <c r="L325" s="7">
        <v>7</v>
      </c>
      <c r="M325" s="7">
        <f t="shared" si="32"/>
        <v>0</v>
      </c>
      <c r="N325" s="8">
        <f t="shared" si="33"/>
        <v>0</v>
      </c>
      <c r="R325" s="12">
        <v>1</v>
      </c>
    </row>
    <row r="326" spans="1:18" ht="51" x14ac:dyDescent="0.2">
      <c r="A326" s="1" t="s">
        <v>689</v>
      </c>
      <c r="C326" s="2" t="s">
        <v>690</v>
      </c>
      <c r="D326" s="3" t="s">
        <v>228</v>
      </c>
      <c r="E326" s="4">
        <v>1</v>
      </c>
      <c r="F326" s="4">
        <v>22</v>
      </c>
      <c r="I326" s="7">
        <v>7056408</v>
      </c>
      <c r="J326" s="7">
        <v>7056378</v>
      </c>
      <c r="K326" s="7">
        <v>2</v>
      </c>
      <c r="L326" s="7">
        <v>7</v>
      </c>
      <c r="M326" s="7">
        <f t="shared" si="32"/>
        <v>0</v>
      </c>
      <c r="N326" s="8">
        <f t="shared" si="33"/>
        <v>0</v>
      </c>
      <c r="R326" s="12">
        <v>1</v>
      </c>
    </row>
    <row r="327" spans="1:18" ht="63.75" x14ac:dyDescent="0.2">
      <c r="A327" s="1" t="s">
        <v>691</v>
      </c>
      <c r="C327" s="2" t="s">
        <v>692</v>
      </c>
      <c r="D327" s="3" t="s">
        <v>228</v>
      </c>
      <c r="E327" s="4">
        <v>1</v>
      </c>
      <c r="F327" s="4">
        <v>22</v>
      </c>
      <c r="I327" s="7">
        <v>7056409</v>
      </c>
      <c r="J327" s="7">
        <v>7056378</v>
      </c>
      <c r="K327" s="7">
        <v>2</v>
      </c>
      <c r="L327" s="7">
        <v>7</v>
      </c>
      <c r="M327" s="7">
        <f t="shared" si="32"/>
        <v>0</v>
      </c>
      <c r="N327" s="8">
        <f t="shared" si="33"/>
        <v>0</v>
      </c>
      <c r="R327" s="12">
        <v>1</v>
      </c>
    </row>
    <row r="328" spans="1:18" x14ac:dyDescent="0.2">
      <c r="A328" s="1" t="s">
        <v>693</v>
      </c>
      <c r="C328" s="2" t="s">
        <v>694</v>
      </c>
      <c r="D328" s="3" t="s">
        <v>35</v>
      </c>
      <c r="E328" s="4">
        <v>0</v>
      </c>
      <c r="F328" s="4">
        <v>22</v>
      </c>
      <c r="I328" s="7">
        <v>7056410</v>
      </c>
      <c r="J328" s="7">
        <v>7056378</v>
      </c>
      <c r="K328" s="7">
        <v>2</v>
      </c>
      <c r="L328" s="7">
        <v>7</v>
      </c>
      <c r="M328" s="7">
        <f t="shared" si="32"/>
        <v>0</v>
      </c>
      <c r="N328" s="8">
        <f t="shared" si="33"/>
        <v>0</v>
      </c>
      <c r="R328" s="12">
        <v>1</v>
      </c>
    </row>
    <row r="329" spans="1:18" ht="25.5" x14ac:dyDescent="0.2">
      <c r="A329" s="1" t="s">
        <v>695</v>
      </c>
      <c r="B329" s="1" t="s">
        <v>266</v>
      </c>
      <c r="C329" s="2" t="s">
        <v>696</v>
      </c>
      <c r="D329" s="3" t="s">
        <v>245</v>
      </c>
      <c r="E329" s="4">
        <v>20</v>
      </c>
      <c r="F329" s="4">
        <v>22</v>
      </c>
      <c r="I329" s="7">
        <v>7056411</v>
      </c>
      <c r="J329" s="7">
        <v>7056378</v>
      </c>
      <c r="K329" s="7">
        <v>2</v>
      </c>
      <c r="L329" s="7">
        <v>7</v>
      </c>
      <c r="M329" s="7">
        <f t="shared" si="32"/>
        <v>0</v>
      </c>
      <c r="N329" s="8">
        <f t="shared" si="33"/>
        <v>0</v>
      </c>
      <c r="R329" s="12">
        <v>1</v>
      </c>
    </row>
    <row r="330" spans="1:18" x14ac:dyDescent="0.2">
      <c r="A330" s="1" t="s">
        <v>697</v>
      </c>
      <c r="B330" s="1" t="s">
        <v>416</v>
      </c>
      <c r="C330" s="2" t="s">
        <v>698</v>
      </c>
      <c r="E330" s="4">
        <v>0</v>
      </c>
      <c r="F330" s="4">
        <v>22</v>
      </c>
      <c r="H330" s="167"/>
      <c r="I330" s="7">
        <v>7056412</v>
      </c>
      <c r="J330" s="7">
        <v>7056308</v>
      </c>
      <c r="K330" s="7">
        <v>1</v>
      </c>
      <c r="L330" s="7">
        <v>6</v>
      </c>
      <c r="M330" s="7">
        <f>M331+M332+M333+M334+M335+M336+M337+M338+M339+M340</f>
        <v>0</v>
      </c>
      <c r="N330" s="8">
        <f>N331+N332+N333+N334+N335+N336+N337+N338+N339+N340</f>
        <v>0</v>
      </c>
      <c r="R330" s="12">
        <v>1</v>
      </c>
    </row>
    <row r="331" spans="1:18" x14ac:dyDescent="0.2">
      <c r="A331" s="1" t="s">
        <v>699</v>
      </c>
      <c r="C331" s="2" t="s">
        <v>205</v>
      </c>
      <c r="D331" s="3" t="s">
        <v>35</v>
      </c>
      <c r="E331" s="4">
        <v>0</v>
      </c>
      <c r="F331" s="4">
        <v>22</v>
      </c>
      <c r="I331" s="7">
        <v>7056413</v>
      </c>
      <c r="J331" s="7">
        <v>7056412</v>
      </c>
      <c r="K331" s="7">
        <v>2</v>
      </c>
      <c r="L331" s="7">
        <v>7</v>
      </c>
      <c r="M331" s="7">
        <f t="shared" ref="M331:M340" si="34">ROUND(ROUND(H331,2)*ROUND(E331,2), 2)</f>
        <v>0</v>
      </c>
      <c r="N331" s="8">
        <f t="shared" ref="N331:N340" si="35">H331*E331*(1+F331/100)</f>
        <v>0</v>
      </c>
      <c r="R331" s="12">
        <v>1</v>
      </c>
    </row>
    <row r="332" spans="1:18" ht="25.5" x14ac:dyDescent="0.2">
      <c r="A332" s="1" t="s">
        <v>700</v>
      </c>
      <c r="C332" s="2" t="s">
        <v>701</v>
      </c>
      <c r="D332" s="3" t="s">
        <v>35</v>
      </c>
      <c r="E332" s="4">
        <v>0</v>
      </c>
      <c r="F332" s="4">
        <v>22</v>
      </c>
      <c r="I332" s="7">
        <v>7056414</v>
      </c>
      <c r="J332" s="7">
        <v>7056412</v>
      </c>
      <c r="K332" s="7">
        <v>2</v>
      </c>
      <c r="L332" s="7">
        <v>7</v>
      </c>
      <c r="M332" s="7">
        <f t="shared" si="34"/>
        <v>0</v>
      </c>
      <c r="N332" s="8">
        <f t="shared" si="35"/>
        <v>0</v>
      </c>
      <c r="R332" s="12">
        <v>1</v>
      </c>
    </row>
    <row r="333" spans="1:18" ht="25.5" x14ac:dyDescent="0.2">
      <c r="A333" s="1" t="s">
        <v>702</v>
      </c>
      <c r="C333" s="2" t="s">
        <v>703</v>
      </c>
      <c r="D333" s="3" t="s">
        <v>35</v>
      </c>
      <c r="E333" s="4">
        <v>0</v>
      </c>
      <c r="F333" s="4">
        <v>22</v>
      </c>
      <c r="I333" s="7">
        <v>7056415</v>
      </c>
      <c r="J333" s="7">
        <v>7056412</v>
      </c>
      <c r="K333" s="7">
        <v>2</v>
      </c>
      <c r="L333" s="7">
        <v>7</v>
      </c>
      <c r="M333" s="7">
        <f t="shared" si="34"/>
        <v>0</v>
      </c>
      <c r="N333" s="8">
        <f t="shared" si="35"/>
        <v>0</v>
      </c>
      <c r="R333" s="12">
        <v>1</v>
      </c>
    </row>
    <row r="334" spans="1:18" ht="25.5" x14ac:dyDescent="0.2">
      <c r="A334" s="1" t="s">
        <v>704</v>
      </c>
      <c r="C334" s="2" t="s">
        <v>705</v>
      </c>
      <c r="D334" s="3" t="s">
        <v>35</v>
      </c>
      <c r="E334" s="4">
        <v>0</v>
      </c>
      <c r="F334" s="4">
        <v>22</v>
      </c>
      <c r="I334" s="7">
        <v>7056416</v>
      </c>
      <c r="J334" s="7">
        <v>7056412</v>
      </c>
      <c r="K334" s="7">
        <v>2</v>
      </c>
      <c r="L334" s="7">
        <v>7</v>
      </c>
      <c r="M334" s="7">
        <f t="shared" si="34"/>
        <v>0</v>
      </c>
      <c r="N334" s="8">
        <f t="shared" si="35"/>
        <v>0</v>
      </c>
      <c r="R334" s="12">
        <v>1</v>
      </c>
    </row>
    <row r="335" spans="1:18" x14ac:dyDescent="0.2">
      <c r="A335" s="1" t="s">
        <v>706</v>
      </c>
      <c r="C335" s="2" t="s">
        <v>639</v>
      </c>
      <c r="D335" s="3" t="s">
        <v>35</v>
      </c>
      <c r="E335" s="4">
        <v>0</v>
      </c>
      <c r="F335" s="4">
        <v>22</v>
      </c>
      <c r="I335" s="7">
        <v>7056417</v>
      </c>
      <c r="J335" s="7">
        <v>7056412</v>
      </c>
      <c r="K335" s="7">
        <v>2</v>
      </c>
      <c r="L335" s="7">
        <v>7</v>
      </c>
      <c r="M335" s="7">
        <f t="shared" si="34"/>
        <v>0</v>
      </c>
      <c r="N335" s="8">
        <f t="shared" si="35"/>
        <v>0</v>
      </c>
      <c r="R335" s="12">
        <v>1</v>
      </c>
    </row>
    <row r="336" spans="1:18" ht="25.5" x14ac:dyDescent="0.2">
      <c r="A336" s="1" t="s">
        <v>707</v>
      </c>
      <c r="C336" s="2" t="s">
        <v>708</v>
      </c>
      <c r="D336" s="3" t="s">
        <v>35</v>
      </c>
      <c r="E336" s="4">
        <v>0</v>
      </c>
      <c r="F336" s="4">
        <v>22</v>
      </c>
      <c r="I336" s="7">
        <v>7056418</v>
      </c>
      <c r="J336" s="7">
        <v>7056412</v>
      </c>
      <c r="K336" s="7">
        <v>2</v>
      </c>
      <c r="L336" s="7">
        <v>7</v>
      </c>
      <c r="M336" s="7">
        <f t="shared" si="34"/>
        <v>0</v>
      </c>
      <c r="N336" s="8">
        <f t="shared" si="35"/>
        <v>0</v>
      </c>
      <c r="R336" s="12">
        <v>1</v>
      </c>
    </row>
    <row r="337" spans="1:18" ht="38.25" x14ac:dyDescent="0.2">
      <c r="A337" s="1" t="s">
        <v>709</v>
      </c>
      <c r="C337" s="2" t="s">
        <v>569</v>
      </c>
      <c r="D337" s="3" t="s">
        <v>35</v>
      </c>
      <c r="E337" s="4">
        <v>0</v>
      </c>
      <c r="F337" s="4">
        <v>22</v>
      </c>
      <c r="I337" s="7">
        <v>7056419</v>
      </c>
      <c r="J337" s="7">
        <v>7056412</v>
      </c>
      <c r="K337" s="7">
        <v>2</v>
      </c>
      <c r="L337" s="7">
        <v>7</v>
      </c>
      <c r="M337" s="7">
        <f t="shared" si="34"/>
        <v>0</v>
      </c>
      <c r="N337" s="8">
        <f t="shared" si="35"/>
        <v>0</v>
      </c>
      <c r="R337" s="12">
        <v>1</v>
      </c>
    </row>
    <row r="338" spans="1:18" ht="25.5" x14ac:dyDescent="0.2">
      <c r="A338" s="1" t="s">
        <v>710</v>
      </c>
      <c r="C338" s="2" t="s">
        <v>711</v>
      </c>
      <c r="D338" s="3" t="s">
        <v>35</v>
      </c>
      <c r="E338" s="4">
        <v>0</v>
      </c>
      <c r="F338" s="4">
        <v>22</v>
      </c>
      <c r="I338" s="7">
        <v>7056420</v>
      </c>
      <c r="J338" s="7">
        <v>7056412</v>
      </c>
      <c r="K338" s="7">
        <v>2</v>
      </c>
      <c r="L338" s="7">
        <v>7</v>
      </c>
      <c r="M338" s="7">
        <f t="shared" si="34"/>
        <v>0</v>
      </c>
      <c r="N338" s="8">
        <f t="shared" si="35"/>
        <v>0</v>
      </c>
      <c r="R338" s="12">
        <v>1</v>
      </c>
    </row>
    <row r="339" spans="1:18" ht="114.75" x14ac:dyDescent="0.2">
      <c r="A339" s="1" t="s">
        <v>712</v>
      </c>
      <c r="B339" s="1" t="s">
        <v>30</v>
      </c>
      <c r="C339" s="2" t="s">
        <v>713</v>
      </c>
      <c r="D339" s="3" t="s">
        <v>35</v>
      </c>
      <c r="E339" s="4">
        <v>0</v>
      </c>
      <c r="F339" s="4">
        <v>22</v>
      </c>
      <c r="I339" s="7">
        <v>7056421</v>
      </c>
      <c r="J339" s="7">
        <v>7056412</v>
      </c>
      <c r="K339" s="7">
        <v>2</v>
      </c>
      <c r="L339" s="7">
        <v>7</v>
      </c>
      <c r="M339" s="7">
        <f t="shared" si="34"/>
        <v>0</v>
      </c>
      <c r="N339" s="8">
        <f t="shared" si="35"/>
        <v>0</v>
      </c>
      <c r="R339" s="12">
        <v>1</v>
      </c>
    </row>
    <row r="340" spans="1:18" x14ac:dyDescent="0.2">
      <c r="A340" s="1" t="s">
        <v>714</v>
      </c>
      <c r="C340" s="2" t="s">
        <v>715</v>
      </c>
      <c r="D340" s="3" t="s">
        <v>231</v>
      </c>
      <c r="E340" s="4">
        <v>2</v>
      </c>
      <c r="F340" s="4">
        <v>22</v>
      </c>
      <c r="I340" s="7">
        <v>7056422</v>
      </c>
      <c r="J340" s="7">
        <v>7056412</v>
      </c>
      <c r="K340" s="7">
        <v>2</v>
      </c>
      <c r="L340" s="7">
        <v>7</v>
      </c>
      <c r="M340" s="7">
        <f t="shared" si="34"/>
        <v>0</v>
      </c>
      <c r="N340" s="8">
        <f t="shared" si="35"/>
        <v>0</v>
      </c>
      <c r="R340" s="12">
        <v>1</v>
      </c>
    </row>
    <row r="341" spans="1:18" x14ac:dyDescent="0.2">
      <c r="A341" s="1" t="s">
        <v>716</v>
      </c>
      <c r="B341" s="1" t="s">
        <v>717</v>
      </c>
      <c r="C341" s="2" t="s">
        <v>718</v>
      </c>
      <c r="E341" s="4">
        <v>0</v>
      </c>
      <c r="F341" s="4">
        <v>22</v>
      </c>
      <c r="H341" s="167"/>
      <c r="I341" s="7">
        <v>7056423</v>
      </c>
      <c r="J341" s="7">
        <v>7056308</v>
      </c>
      <c r="K341" s="7">
        <v>1</v>
      </c>
      <c r="L341" s="7">
        <v>6</v>
      </c>
      <c r="M341" s="7">
        <f>M342+M343+M344+M345+M346+M347+M348+M349+M350+M351</f>
        <v>0</v>
      </c>
      <c r="N341" s="8">
        <f>N342+N343+N344+N345+N346+N347+N348+N349+N350+N351</f>
        <v>0</v>
      </c>
      <c r="R341" s="12">
        <v>1</v>
      </c>
    </row>
    <row r="342" spans="1:18" x14ac:dyDescent="0.2">
      <c r="A342" s="1" t="s">
        <v>719</v>
      </c>
      <c r="C342" s="2" t="s">
        <v>286</v>
      </c>
      <c r="D342" s="3" t="s">
        <v>35</v>
      </c>
      <c r="E342" s="4">
        <v>0</v>
      </c>
      <c r="F342" s="4">
        <v>22</v>
      </c>
      <c r="I342" s="7">
        <v>7056424</v>
      </c>
      <c r="J342" s="7">
        <v>7056423</v>
      </c>
      <c r="K342" s="7">
        <v>2</v>
      </c>
      <c r="L342" s="7">
        <v>7</v>
      </c>
      <c r="M342" s="7">
        <f t="shared" ref="M342:M351" si="36">ROUND(ROUND(H342,2)*ROUND(E342,2), 2)</f>
        <v>0</v>
      </c>
      <c r="N342" s="8">
        <f t="shared" ref="N342:N351" si="37">H342*E342*(1+F342/100)</f>
        <v>0</v>
      </c>
      <c r="R342" s="12">
        <v>1</v>
      </c>
    </row>
    <row r="343" spans="1:18" x14ac:dyDescent="0.2">
      <c r="A343" s="1" t="s">
        <v>720</v>
      </c>
      <c r="C343" s="2" t="s">
        <v>721</v>
      </c>
      <c r="D343" s="3" t="s">
        <v>35</v>
      </c>
      <c r="E343" s="4">
        <v>0</v>
      </c>
      <c r="F343" s="4">
        <v>22</v>
      </c>
      <c r="I343" s="7">
        <v>7056425</v>
      </c>
      <c r="J343" s="7">
        <v>7056423</v>
      </c>
      <c r="K343" s="7">
        <v>2</v>
      </c>
      <c r="L343" s="7">
        <v>7</v>
      </c>
      <c r="M343" s="7">
        <f t="shared" si="36"/>
        <v>0</v>
      </c>
      <c r="N343" s="8">
        <f t="shared" si="37"/>
        <v>0</v>
      </c>
      <c r="R343" s="12">
        <v>1</v>
      </c>
    </row>
    <row r="344" spans="1:18" ht="38.25" x14ac:dyDescent="0.2">
      <c r="A344" s="1" t="s">
        <v>722</v>
      </c>
      <c r="C344" s="2" t="s">
        <v>723</v>
      </c>
      <c r="D344" s="3" t="s">
        <v>35</v>
      </c>
      <c r="E344" s="4">
        <v>0</v>
      </c>
      <c r="F344" s="4">
        <v>22</v>
      </c>
      <c r="I344" s="7">
        <v>7056426</v>
      </c>
      <c r="J344" s="7">
        <v>7056423</v>
      </c>
      <c r="K344" s="7">
        <v>2</v>
      </c>
      <c r="L344" s="7">
        <v>7</v>
      </c>
      <c r="M344" s="7">
        <f t="shared" si="36"/>
        <v>0</v>
      </c>
      <c r="N344" s="8">
        <f t="shared" si="37"/>
        <v>0</v>
      </c>
      <c r="R344" s="12">
        <v>1</v>
      </c>
    </row>
    <row r="345" spans="1:18" x14ac:dyDescent="0.2">
      <c r="A345" s="1" t="s">
        <v>724</v>
      </c>
      <c r="C345" s="2" t="s">
        <v>725</v>
      </c>
      <c r="D345" s="3" t="s">
        <v>35</v>
      </c>
      <c r="E345" s="4">
        <v>0</v>
      </c>
      <c r="F345" s="4">
        <v>22</v>
      </c>
      <c r="I345" s="7">
        <v>7056427</v>
      </c>
      <c r="J345" s="7">
        <v>7056423</v>
      </c>
      <c r="K345" s="7">
        <v>2</v>
      </c>
      <c r="L345" s="7">
        <v>7</v>
      </c>
      <c r="M345" s="7">
        <f t="shared" si="36"/>
        <v>0</v>
      </c>
      <c r="N345" s="8">
        <f t="shared" si="37"/>
        <v>0</v>
      </c>
      <c r="R345" s="12">
        <v>1</v>
      </c>
    </row>
    <row r="346" spans="1:18" ht="38.25" x14ac:dyDescent="0.2">
      <c r="A346" s="1" t="s">
        <v>726</v>
      </c>
      <c r="C346" s="2" t="s">
        <v>727</v>
      </c>
      <c r="D346" s="3" t="s">
        <v>35</v>
      </c>
      <c r="E346" s="4">
        <v>0</v>
      </c>
      <c r="F346" s="4">
        <v>22</v>
      </c>
      <c r="I346" s="7">
        <v>7056428</v>
      </c>
      <c r="J346" s="7">
        <v>7056423</v>
      </c>
      <c r="K346" s="7">
        <v>2</v>
      </c>
      <c r="L346" s="7">
        <v>7</v>
      </c>
      <c r="M346" s="7">
        <f t="shared" si="36"/>
        <v>0</v>
      </c>
      <c r="N346" s="8">
        <f t="shared" si="37"/>
        <v>0</v>
      </c>
      <c r="R346" s="12">
        <v>1</v>
      </c>
    </row>
    <row r="347" spans="1:18" ht="25.5" x14ac:dyDescent="0.2">
      <c r="A347" s="1" t="s">
        <v>728</v>
      </c>
      <c r="C347" s="2" t="s">
        <v>729</v>
      </c>
      <c r="D347" s="3" t="s">
        <v>35</v>
      </c>
      <c r="E347" s="4">
        <v>0</v>
      </c>
      <c r="F347" s="4">
        <v>22</v>
      </c>
      <c r="I347" s="7">
        <v>7056429</v>
      </c>
      <c r="J347" s="7">
        <v>7056423</v>
      </c>
      <c r="K347" s="7">
        <v>2</v>
      </c>
      <c r="L347" s="7">
        <v>7</v>
      </c>
      <c r="M347" s="7">
        <f t="shared" si="36"/>
        <v>0</v>
      </c>
      <c r="N347" s="8">
        <f t="shared" si="37"/>
        <v>0</v>
      </c>
      <c r="R347" s="12">
        <v>1</v>
      </c>
    </row>
    <row r="348" spans="1:18" x14ac:dyDescent="0.2">
      <c r="A348" s="1" t="s">
        <v>730</v>
      </c>
      <c r="C348" s="2" t="s">
        <v>731</v>
      </c>
      <c r="D348" s="3" t="s">
        <v>35</v>
      </c>
      <c r="E348" s="4">
        <v>0</v>
      </c>
      <c r="F348" s="4">
        <v>22</v>
      </c>
      <c r="I348" s="7">
        <v>7056430</v>
      </c>
      <c r="J348" s="7">
        <v>7056423</v>
      </c>
      <c r="K348" s="7">
        <v>2</v>
      </c>
      <c r="L348" s="7">
        <v>7</v>
      </c>
      <c r="M348" s="7">
        <f t="shared" si="36"/>
        <v>0</v>
      </c>
      <c r="N348" s="8">
        <f t="shared" si="37"/>
        <v>0</v>
      </c>
      <c r="R348" s="12">
        <v>1</v>
      </c>
    </row>
    <row r="349" spans="1:18" ht="38.25" x14ac:dyDescent="0.2">
      <c r="A349" s="1" t="s">
        <v>732</v>
      </c>
      <c r="C349" s="2" t="s">
        <v>733</v>
      </c>
      <c r="D349" s="3" t="s">
        <v>35</v>
      </c>
      <c r="E349" s="4">
        <v>0</v>
      </c>
      <c r="F349" s="4">
        <v>22</v>
      </c>
      <c r="I349" s="7">
        <v>7056431</v>
      </c>
      <c r="J349" s="7">
        <v>7056423</v>
      </c>
      <c r="K349" s="7">
        <v>2</v>
      </c>
      <c r="L349" s="7">
        <v>7</v>
      </c>
      <c r="M349" s="7">
        <f t="shared" si="36"/>
        <v>0</v>
      </c>
      <c r="N349" s="8">
        <f t="shared" si="37"/>
        <v>0</v>
      </c>
      <c r="R349" s="12">
        <v>1</v>
      </c>
    </row>
    <row r="350" spans="1:18" ht="178.5" x14ac:dyDescent="0.2">
      <c r="A350" s="1" t="s">
        <v>734</v>
      </c>
      <c r="B350" s="1" t="s">
        <v>30</v>
      </c>
      <c r="C350" s="2" t="s">
        <v>735</v>
      </c>
      <c r="D350" s="3" t="s">
        <v>228</v>
      </c>
      <c r="E350" s="4">
        <v>1</v>
      </c>
      <c r="F350" s="4">
        <v>22</v>
      </c>
      <c r="I350" s="7">
        <v>7056432</v>
      </c>
      <c r="J350" s="7">
        <v>7056423</v>
      </c>
      <c r="K350" s="7">
        <v>2</v>
      </c>
      <c r="L350" s="7">
        <v>7</v>
      </c>
      <c r="M350" s="7">
        <f t="shared" si="36"/>
        <v>0</v>
      </c>
      <c r="N350" s="8">
        <f t="shared" si="37"/>
        <v>0</v>
      </c>
      <c r="R350" s="12">
        <v>1</v>
      </c>
    </row>
    <row r="351" spans="1:18" ht="63.75" x14ac:dyDescent="0.2">
      <c r="A351" s="1" t="s">
        <v>736</v>
      </c>
      <c r="C351" s="2" t="s">
        <v>737</v>
      </c>
      <c r="D351" s="3" t="s">
        <v>228</v>
      </c>
      <c r="E351" s="4">
        <v>1</v>
      </c>
      <c r="F351" s="4">
        <v>22</v>
      </c>
      <c r="I351" s="7">
        <v>7228486</v>
      </c>
      <c r="J351" s="7">
        <v>7056423</v>
      </c>
      <c r="K351" s="7">
        <v>2</v>
      </c>
      <c r="L351" s="7">
        <v>7</v>
      </c>
      <c r="M351" s="7">
        <f t="shared" si="36"/>
        <v>0</v>
      </c>
      <c r="N351" s="8">
        <f t="shared" si="37"/>
        <v>0</v>
      </c>
      <c r="R351" s="12">
        <v>1</v>
      </c>
    </row>
    <row r="352" spans="1:18" x14ac:dyDescent="0.2">
      <c r="A352" s="1" t="s">
        <v>738</v>
      </c>
      <c r="B352" s="1" t="s">
        <v>739</v>
      </c>
      <c r="C352" s="2" t="s">
        <v>740</v>
      </c>
      <c r="E352" s="4">
        <v>0</v>
      </c>
      <c r="F352" s="4">
        <v>22</v>
      </c>
      <c r="H352" s="167"/>
      <c r="I352" s="7">
        <v>7056433</v>
      </c>
      <c r="J352" s="7">
        <v>7056308</v>
      </c>
      <c r="K352" s="7">
        <v>1</v>
      </c>
      <c r="L352" s="7">
        <v>6</v>
      </c>
      <c r="M352" s="7">
        <f>M353+M354+M355+M356+M357+M358+M359+M360+M361+M362+M363+M364+M365+M366+M367</f>
        <v>0</v>
      </c>
      <c r="N352" s="8">
        <f>N353+N354+N355+N356+N357+N358+N359+N360+N361+N362+N363+N364+N365+N366+N367</f>
        <v>0</v>
      </c>
      <c r="R352" s="12">
        <v>1</v>
      </c>
    </row>
    <row r="353" spans="1:18" x14ac:dyDescent="0.2">
      <c r="A353" s="1" t="s">
        <v>741</v>
      </c>
      <c r="C353" s="2" t="s">
        <v>286</v>
      </c>
      <c r="D353" s="3" t="s">
        <v>35</v>
      </c>
      <c r="E353" s="4">
        <v>0</v>
      </c>
      <c r="F353" s="4">
        <v>22</v>
      </c>
      <c r="I353" s="7">
        <v>7056434</v>
      </c>
      <c r="J353" s="7">
        <v>7056433</v>
      </c>
      <c r="K353" s="7">
        <v>2</v>
      </c>
      <c r="L353" s="7">
        <v>7</v>
      </c>
      <c r="M353" s="7">
        <f t="shared" ref="M353:M367" si="38">ROUND(ROUND(H353,2)*ROUND(E353,2), 2)</f>
        <v>0</v>
      </c>
      <c r="N353" s="8">
        <f t="shared" ref="N353:N367" si="39">H353*E353*(1+F353/100)</f>
        <v>0</v>
      </c>
      <c r="R353" s="12">
        <v>1</v>
      </c>
    </row>
    <row r="354" spans="1:18" ht="38.25" x14ac:dyDescent="0.2">
      <c r="A354" s="1" t="s">
        <v>742</v>
      </c>
      <c r="C354" s="2" t="s">
        <v>743</v>
      </c>
      <c r="D354" s="3" t="s">
        <v>35</v>
      </c>
      <c r="E354" s="4">
        <v>0</v>
      </c>
      <c r="F354" s="4">
        <v>22</v>
      </c>
      <c r="I354" s="7">
        <v>7056435</v>
      </c>
      <c r="J354" s="7">
        <v>7056433</v>
      </c>
      <c r="K354" s="7">
        <v>2</v>
      </c>
      <c r="L354" s="7">
        <v>7</v>
      </c>
      <c r="M354" s="7">
        <f t="shared" si="38"/>
        <v>0</v>
      </c>
      <c r="N354" s="8">
        <f t="shared" si="39"/>
        <v>0</v>
      </c>
      <c r="R354" s="12">
        <v>1</v>
      </c>
    </row>
    <row r="355" spans="1:18" ht="25.5" x14ac:dyDescent="0.2">
      <c r="A355" s="1" t="s">
        <v>744</v>
      </c>
      <c r="C355" s="2" t="s">
        <v>745</v>
      </c>
      <c r="D355" s="3" t="s">
        <v>35</v>
      </c>
      <c r="E355" s="4">
        <v>0</v>
      </c>
      <c r="F355" s="4">
        <v>22</v>
      </c>
      <c r="I355" s="7">
        <v>7056436</v>
      </c>
      <c r="J355" s="7">
        <v>7056433</v>
      </c>
      <c r="K355" s="7">
        <v>2</v>
      </c>
      <c r="L355" s="7">
        <v>7</v>
      </c>
      <c r="M355" s="7">
        <f t="shared" si="38"/>
        <v>0</v>
      </c>
      <c r="N355" s="8">
        <f t="shared" si="39"/>
        <v>0</v>
      </c>
      <c r="R355" s="12">
        <v>1</v>
      </c>
    </row>
    <row r="356" spans="1:18" ht="38.25" x14ac:dyDescent="0.2">
      <c r="A356" s="1" t="s">
        <v>746</v>
      </c>
      <c r="C356" s="2" t="s">
        <v>747</v>
      </c>
      <c r="D356" s="3" t="s">
        <v>35</v>
      </c>
      <c r="E356" s="4">
        <v>0</v>
      </c>
      <c r="F356" s="4">
        <v>22</v>
      </c>
      <c r="I356" s="7">
        <v>7056437</v>
      </c>
      <c r="J356" s="7">
        <v>7056433</v>
      </c>
      <c r="K356" s="7">
        <v>2</v>
      </c>
      <c r="L356" s="7">
        <v>7</v>
      </c>
      <c r="M356" s="7">
        <f t="shared" si="38"/>
        <v>0</v>
      </c>
      <c r="N356" s="8">
        <f t="shared" si="39"/>
        <v>0</v>
      </c>
      <c r="R356" s="12">
        <v>1</v>
      </c>
    </row>
    <row r="357" spans="1:18" ht="25.5" x14ac:dyDescent="0.2">
      <c r="A357" s="1" t="s">
        <v>748</v>
      </c>
      <c r="C357" s="2" t="s">
        <v>749</v>
      </c>
      <c r="D357" s="3" t="s">
        <v>35</v>
      </c>
      <c r="E357" s="4">
        <v>0</v>
      </c>
      <c r="F357" s="4">
        <v>22</v>
      </c>
      <c r="I357" s="7">
        <v>7056438</v>
      </c>
      <c r="J357" s="7">
        <v>7056433</v>
      </c>
      <c r="K357" s="7">
        <v>2</v>
      </c>
      <c r="L357" s="7">
        <v>7</v>
      </c>
      <c r="M357" s="7">
        <f t="shared" si="38"/>
        <v>0</v>
      </c>
      <c r="N357" s="8">
        <f t="shared" si="39"/>
        <v>0</v>
      </c>
      <c r="R357" s="12">
        <v>1</v>
      </c>
    </row>
    <row r="358" spans="1:18" ht="38.25" x14ac:dyDescent="0.2">
      <c r="A358" s="1" t="s">
        <v>750</v>
      </c>
      <c r="C358" s="2" t="s">
        <v>513</v>
      </c>
      <c r="D358" s="3" t="s">
        <v>35</v>
      </c>
      <c r="E358" s="4">
        <v>0</v>
      </c>
      <c r="F358" s="4">
        <v>22</v>
      </c>
      <c r="I358" s="7">
        <v>7056439</v>
      </c>
      <c r="J358" s="7">
        <v>7056433</v>
      </c>
      <c r="K358" s="7">
        <v>2</v>
      </c>
      <c r="L358" s="7">
        <v>7</v>
      </c>
      <c r="M358" s="7">
        <f t="shared" si="38"/>
        <v>0</v>
      </c>
      <c r="N358" s="8">
        <f t="shared" si="39"/>
        <v>0</v>
      </c>
      <c r="R358" s="12">
        <v>1</v>
      </c>
    </row>
    <row r="359" spans="1:18" ht="25.5" x14ac:dyDescent="0.2">
      <c r="A359" s="1" t="s">
        <v>751</v>
      </c>
      <c r="C359" s="2" t="s">
        <v>752</v>
      </c>
      <c r="D359" s="3" t="s">
        <v>35</v>
      </c>
      <c r="E359" s="4">
        <v>0</v>
      </c>
      <c r="F359" s="4">
        <v>22</v>
      </c>
      <c r="I359" s="7">
        <v>7056440</v>
      </c>
      <c r="J359" s="7">
        <v>7056433</v>
      </c>
      <c r="K359" s="7">
        <v>2</v>
      </c>
      <c r="L359" s="7">
        <v>7</v>
      </c>
      <c r="M359" s="7">
        <f t="shared" si="38"/>
        <v>0</v>
      </c>
      <c r="N359" s="8">
        <f t="shared" si="39"/>
        <v>0</v>
      </c>
      <c r="R359" s="12">
        <v>1</v>
      </c>
    </row>
    <row r="360" spans="1:18" ht="25.5" x14ac:dyDescent="0.2">
      <c r="A360" s="1" t="s">
        <v>753</v>
      </c>
      <c r="B360" s="1" t="s">
        <v>30</v>
      </c>
      <c r="C360" s="2" t="s">
        <v>754</v>
      </c>
      <c r="D360" s="3" t="s">
        <v>241</v>
      </c>
      <c r="E360" s="4">
        <v>557</v>
      </c>
      <c r="F360" s="4">
        <v>22</v>
      </c>
      <c r="I360" s="7">
        <v>7056441</v>
      </c>
      <c r="J360" s="7">
        <v>7056433</v>
      </c>
      <c r="K360" s="7">
        <v>2</v>
      </c>
      <c r="L360" s="7">
        <v>7</v>
      </c>
      <c r="M360" s="7">
        <f t="shared" si="38"/>
        <v>0</v>
      </c>
      <c r="N360" s="8">
        <f t="shared" si="39"/>
        <v>0</v>
      </c>
      <c r="R360" s="12">
        <v>1</v>
      </c>
    </row>
    <row r="361" spans="1:18" ht="25.5" x14ac:dyDescent="0.2">
      <c r="A361" s="1" t="s">
        <v>755</v>
      </c>
      <c r="B361" s="1" t="s">
        <v>188</v>
      </c>
      <c r="C361" s="2" t="s">
        <v>756</v>
      </c>
      <c r="D361" s="3" t="s">
        <v>241</v>
      </c>
      <c r="E361" s="4">
        <v>130</v>
      </c>
      <c r="F361" s="4">
        <v>22</v>
      </c>
      <c r="I361" s="7">
        <v>7056442</v>
      </c>
      <c r="J361" s="7">
        <v>7056433</v>
      </c>
      <c r="K361" s="7">
        <v>2</v>
      </c>
      <c r="L361" s="7">
        <v>7</v>
      </c>
      <c r="M361" s="7">
        <f t="shared" si="38"/>
        <v>0</v>
      </c>
      <c r="N361" s="8">
        <f t="shared" si="39"/>
        <v>0</v>
      </c>
      <c r="R361" s="12">
        <v>1</v>
      </c>
    </row>
    <row r="362" spans="1:18" ht="25.5" x14ac:dyDescent="0.2">
      <c r="A362" s="1" t="s">
        <v>757</v>
      </c>
      <c r="B362" s="1" t="s">
        <v>233</v>
      </c>
      <c r="C362" s="2" t="s">
        <v>758</v>
      </c>
      <c r="D362" s="3" t="s">
        <v>241</v>
      </c>
      <c r="E362" s="4">
        <v>60</v>
      </c>
      <c r="F362" s="4">
        <v>22</v>
      </c>
      <c r="I362" s="7">
        <v>7056443</v>
      </c>
      <c r="J362" s="7">
        <v>7056433</v>
      </c>
      <c r="K362" s="7">
        <v>2</v>
      </c>
      <c r="L362" s="7">
        <v>7</v>
      </c>
      <c r="M362" s="7">
        <f t="shared" si="38"/>
        <v>0</v>
      </c>
      <c r="N362" s="8">
        <f t="shared" si="39"/>
        <v>0</v>
      </c>
      <c r="R362" s="12">
        <v>1</v>
      </c>
    </row>
    <row r="363" spans="1:18" x14ac:dyDescent="0.2">
      <c r="A363" s="1" t="s">
        <v>759</v>
      </c>
      <c r="B363" s="1" t="s">
        <v>236</v>
      </c>
      <c r="C363" s="2" t="s">
        <v>760</v>
      </c>
      <c r="D363" s="3" t="s">
        <v>241</v>
      </c>
      <c r="E363" s="4">
        <v>383</v>
      </c>
      <c r="F363" s="4">
        <v>22</v>
      </c>
      <c r="I363" s="7">
        <v>7056444</v>
      </c>
      <c r="J363" s="7">
        <v>7056433</v>
      </c>
      <c r="K363" s="7">
        <v>2</v>
      </c>
      <c r="L363" s="7">
        <v>7</v>
      </c>
      <c r="M363" s="7">
        <f t="shared" si="38"/>
        <v>0</v>
      </c>
      <c r="N363" s="8">
        <f t="shared" si="39"/>
        <v>0</v>
      </c>
      <c r="R363" s="12">
        <v>1</v>
      </c>
    </row>
    <row r="364" spans="1:18" x14ac:dyDescent="0.2">
      <c r="A364" s="1" t="s">
        <v>761</v>
      </c>
      <c r="B364" s="1" t="s">
        <v>239</v>
      </c>
      <c r="C364" s="2" t="s">
        <v>762</v>
      </c>
      <c r="D364" s="3" t="s">
        <v>245</v>
      </c>
      <c r="E364" s="4">
        <v>35</v>
      </c>
      <c r="F364" s="4">
        <v>22</v>
      </c>
      <c r="I364" s="7">
        <v>7056445</v>
      </c>
      <c r="J364" s="7">
        <v>7056433</v>
      </c>
      <c r="K364" s="7">
        <v>2</v>
      </c>
      <c r="L364" s="7">
        <v>7</v>
      </c>
      <c r="M364" s="7">
        <f t="shared" si="38"/>
        <v>0</v>
      </c>
      <c r="N364" s="8">
        <f t="shared" si="39"/>
        <v>0</v>
      </c>
      <c r="R364" s="12">
        <v>1</v>
      </c>
    </row>
    <row r="365" spans="1:18" x14ac:dyDescent="0.2">
      <c r="A365" s="1" t="s">
        <v>763</v>
      </c>
      <c r="B365" s="1" t="s">
        <v>243</v>
      </c>
      <c r="C365" s="2" t="s">
        <v>764</v>
      </c>
      <c r="D365" s="3" t="s">
        <v>245</v>
      </c>
      <c r="E365" s="4">
        <v>40</v>
      </c>
      <c r="F365" s="4">
        <v>22</v>
      </c>
      <c r="I365" s="7">
        <v>7056446</v>
      </c>
      <c r="J365" s="7">
        <v>7056433</v>
      </c>
      <c r="K365" s="7">
        <v>2</v>
      </c>
      <c r="L365" s="7">
        <v>7</v>
      </c>
      <c r="M365" s="7">
        <f t="shared" si="38"/>
        <v>0</v>
      </c>
      <c r="N365" s="8">
        <f t="shared" si="39"/>
        <v>0</v>
      </c>
      <c r="R365" s="12">
        <v>1</v>
      </c>
    </row>
    <row r="366" spans="1:18" x14ac:dyDescent="0.2">
      <c r="A366" s="1" t="s">
        <v>765</v>
      </c>
      <c r="B366" s="1" t="s">
        <v>247</v>
      </c>
      <c r="C366" s="2" t="s">
        <v>766</v>
      </c>
      <c r="D366" s="3" t="s">
        <v>245</v>
      </c>
      <c r="E366" s="4">
        <v>20</v>
      </c>
      <c r="F366" s="4">
        <v>22</v>
      </c>
      <c r="I366" s="7">
        <v>7056447</v>
      </c>
      <c r="J366" s="7">
        <v>7056433</v>
      </c>
      <c r="K366" s="7">
        <v>2</v>
      </c>
      <c r="L366" s="7">
        <v>7</v>
      </c>
      <c r="M366" s="7">
        <f t="shared" si="38"/>
        <v>0</v>
      </c>
      <c r="N366" s="8">
        <f t="shared" si="39"/>
        <v>0</v>
      </c>
      <c r="R366" s="12">
        <v>1</v>
      </c>
    </row>
    <row r="367" spans="1:18" ht="63.75" x14ac:dyDescent="0.2">
      <c r="A367" s="1" t="s">
        <v>767</v>
      </c>
      <c r="B367" s="1" t="s">
        <v>266</v>
      </c>
      <c r="C367" s="2" t="s">
        <v>768</v>
      </c>
      <c r="D367" s="3" t="s">
        <v>241</v>
      </c>
      <c r="E367" s="4">
        <v>63</v>
      </c>
      <c r="F367" s="4">
        <v>22</v>
      </c>
      <c r="I367" s="7">
        <v>7056448</v>
      </c>
      <c r="J367" s="7">
        <v>7056433</v>
      </c>
      <c r="K367" s="7">
        <v>2</v>
      </c>
      <c r="L367" s="7">
        <v>7</v>
      </c>
      <c r="M367" s="7">
        <f t="shared" si="38"/>
        <v>0</v>
      </c>
      <c r="N367" s="8">
        <f t="shared" si="39"/>
        <v>0</v>
      </c>
      <c r="R367" s="12">
        <v>1</v>
      </c>
    </row>
    <row r="368" spans="1:18" x14ac:dyDescent="0.2">
      <c r="A368" s="1" t="s">
        <v>769</v>
      </c>
      <c r="B368" s="1" t="s">
        <v>770</v>
      </c>
      <c r="C368" s="2" t="s">
        <v>771</v>
      </c>
      <c r="E368" s="4">
        <v>0</v>
      </c>
      <c r="F368" s="4">
        <v>22</v>
      </c>
      <c r="H368" s="167"/>
      <c r="I368" s="7">
        <v>7056449</v>
      </c>
      <c r="J368" s="7">
        <v>7056308</v>
      </c>
      <c r="K368" s="7">
        <v>1</v>
      </c>
      <c r="L368" s="7">
        <v>6</v>
      </c>
      <c r="M368" s="7">
        <f>M369+M370+M371+M372+M373</f>
        <v>0</v>
      </c>
      <c r="N368" s="8">
        <f>N369+N370+N371+N372+N373</f>
        <v>0</v>
      </c>
      <c r="R368" s="12">
        <v>1</v>
      </c>
    </row>
    <row r="369" spans="1:18" x14ac:dyDescent="0.2">
      <c r="A369" s="1" t="s">
        <v>772</v>
      </c>
      <c r="C369" s="2" t="s">
        <v>286</v>
      </c>
      <c r="D369" s="3" t="s">
        <v>35</v>
      </c>
      <c r="E369" s="4">
        <v>0</v>
      </c>
      <c r="F369" s="4">
        <v>22</v>
      </c>
      <c r="I369" s="7">
        <v>7056450</v>
      </c>
      <c r="J369" s="7">
        <v>7056449</v>
      </c>
      <c r="K369" s="7">
        <v>2</v>
      </c>
      <c r="L369" s="7">
        <v>7</v>
      </c>
      <c r="M369" s="7">
        <f>ROUND(ROUND(H369,2)*ROUND(E369,2), 2)</f>
        <v>0</v>
      </c>
      <c r="N369" s="8">
        <f>H369*E369*(1+F369/100)</f>
        <v>0</v>
      </c>
      <c r="R369" s="12">
        <v>1</v>
      </c>
    </row>
    <row r="370" spans="1:18" ht="38.25" x14ac:dyDescent="0.2">
      <c r="A370" s="1" t="s">
        <v>773</v>
      </c>
      <c r="C370" s="2" t="s">
        <v>774</v>
      </c>
      <c r="D370" s="3" t="s">
        <v>35</v>
      </c>
      <c r="E370" s="4">
        <v>0</v>
      </c>
      <c r="F370" s="4">
        <v>22</v>
      </c>
      <c r="I370" s="7">
        <v>7056451</v>
      </c>
      <c r="J370" s="7">
        <v>7056449</v>
      </c>
      <c r="K370" s="7">
        <v>2</v>
      </c>
      <c r="L370" s="7">
        <v>7</v>
      </c>
      <c r="M370" s="7">
        <f>ROUND(ROUND(H370,2)*ROUND(E370,2), 2)</f>
        <v>0</v>
      </c>
      <c r="N370" s="8">
        <f>H370*E370*(1+F370/100)</f>
        <v>0</v>
      </c>
      <c r="R370" s="12">
        <v>1</v>
      </c>
    </row>
    <row r="371" spans="1:18" x14ac:dyDescent="0.2">
      <c r="A371" s="1" t="s">
        <v>775</v>
      </c>
      <c r="B371" s="1" t="s">
        <v>30</v>
      </c>
      <c r="C371" s="2" t="s">
        <v>776</v>
      </c>
      <c r="D371" s="3" t="s">
        <v>35</v>
      </c>
      <c r="E371" s="4">
        <v>0</v>
      </c>
      <c r="F371" s="4">
        <v>22</v>
      </c>
      <c r="I371" s="7">
        <v>7056452</v>
      </c>
      <c r="J371" s="7">
        <v>7056449</v>
      </c>
      <c r="K371" s="7">
        <v>2</v>
      </c>
      <c r="L371" s="7">
        <v>7</v>
      </c>
      <c r="M371" s="7">
        <f>ROUND(ROUND(H371,2)*ROUND(E371,2), 2)</f>
        <v>0</v>
      </c>
      <c r="N371" s="8">
        <f>H371*E371*(1+F371/100)</f>
        <v>0</v>
      </c>
      <c r="R371" s="12">
        <v>1</v>
      </c>
    </row>
    <row r="372" spans="1:18" ht="25.5" x14ac:dyDescent="0.2">
      <c r="A372" s="1" t="s">
        <v>777</v>
      </c>
      <c r="C372" s="2" t="s">
        <v>778</v>
      </c>
      <c r="D372" s="3" t="s">
        <v>231</v>
      </c>
      <c r="E372" s="4">
        <v>3</v>
      </c>
      <c r="F372" s="4">
        <v>22</v>
      </c>
      <c r="I372" s="7">
        <v>7056453</v>
      </c>
      <c r="J372" s="7">
        <v>7056449</v>
      </c>
      <c r="K372" s="7">
        <v>2</v>
      </c>
      <c r="L372" s="7">
        <v>7</v>
      </c>
      <c r="M372" s="7">
        <f>ROUND(ROUND(H372,2)*ROUND(E372,2), 2)</f>
        <v>0</v>
      </c>
      <c r="N372" s="8">
        <f>H372*E372*(1+F372/100)</f>
        <v>0</v>
      </c>
      <c r="R372" s="12">
        <v>1</v>
      </c>
    </row>
    <row r="373" spans="1:18" ht="25.5" x14ac:dyDescent="0.2">
      <c r="A373" s="1" t="s">
        <v>779</v>
      </c>
      <c r="B373" s="1" t="s">
        <v>188</v>
      </c>
      <c r="C373" s="2" t="s">
        <v>780</v>
      </c>
      <c r="D373" s="3" t="s">
        <v>228</v>
      </c>
      <c r="E373" s="4">
        <v>1</v>
      </c>
      <c r="F373" s="4">
        <v>22</v>
      </c>
      <c r="I373" s="7">
        <v>7056454</v>
      </c>
      <c r="J373" s="7">
        <v>7056449</v>
      </c>
      <c r="K373" s="7">
        <v>2</v>
      </c>
      <c r="L373" s="7">
        <v>7</v>
      </c>
      <c r="M373" s="7">
        <f>ROUND(ROUND(H373,2)*ROUND(E373,2), 2)</f>
        <v>0</v>
      </c>
      <c r="N373" s="8">
        <f>H373*E373*(1+F373/100)</f>
        <v>0</v>
      </c>
      <c r="R373" s="12">
        <v>1</v>
      </c>
    </row>
    <row r="374" spans="1:18" x14ac:dyDescent="0.2">
      <c r="A374" s="1" t="s">
        <v>781</v>
      </c>
      <c r="B374" s="1" t="s">
        <v>488</v>
      </c>
      <c r="C374" s="2" t="s">
        <v>782</v>
      </c>
      <c r="E374" s="4">
        <v>0</v>
      </c>
      <c r="F374" s="4">
        <v>22</v>
      </c>
      <c r="H374" s="167"/>
      <c r="I374" s="7">
        <v>7056497</v>
      </c>
      <c r="J374" s="7">
        <v>7060155</v>
      </c>
      <c r="K374" s="7">
        <v>1</v>
      </c>
      <c r="L374" s="7">
        <v>5</v>
      </c>
      <c r="M374" s="7">
        <f>M375+M384+M393+M407</f>
        <v>0</v>
      </c>
      <c r="N374" s="8">
        <f>N375+N384+N393+N407</f>
        <v>0</v>
      </c>
      <c r="R374" s="12">
        <v>1</v>
      </c>
    </row>
    <row r="375" spans="1:18" x14ac:dyDescent="0.2">
      <c r="A375" s="1" t="s">
        <v>783</v>
      </c>
      <c r="B375" s="1" t="s">
        <v>202</v>
      </c>
      <c r="C375" s="2" t="s">
        <v>784</v>
      </c>
      <c r="E375" s="4">
        <v>0</v>
      </c>
      <c r="F375" s="4">
        <v>22</v>
      </c>
      <c r="H375" s="167"/>
      <c r="I375" s="7">
        <v>7056498</v>
      </c>
      <c r="J375" s="7">
        <v>7056497</v>
      </c>
      <c r="K375" s="7">
        <v>1</v>
      </c>
      <c r="L375" s="7">
        <v>6</v>
      </c>
      <c r="M375" s="7">
        <f>M376+M377+M378+M379+M380+M381+M382+M383</f>
        <v>0</v>
      </c>
      <c r="N375" s="8">
        <f>N376+N377+N378+N379+N380+N381+N382+N383</f>
        <v>0</v>
      </c>
      <c r="R375" s="12">
        <v>1</v>
      </c>
    </row>
    <row r="376" spans="1:18" x14ac:dyDescent="0.2">
      <c r="A376" s="1" t="s">
        <v>785</v>
      </c>
      <c r="C376" s="2" t="s">
        <v>205</v>
      </c>
      <c r="D376" s="3" t="s">
        <v>35</v>
      </c>
      <c r="E376" s="4">
        <v>0</v>
      </c>
      <c r="F376" s="4">
        <v>22</v>
      </c>
      <c r="I376" s="7">
        <v>7056499</v>
      </c>
      <c r="J376" s="7">
        <v>7056498</v>
      </c>
      <c r="K376" s="7">
        <v>2</v>
      </c>
      <c r="L376" s="7">
        <v>7</v>
      </c>
      <c r="M376" s="7">
        <f t="shared" ref="M376:M383" si="40">ROUND(ROUND(H376,2)*ROUND(E376,2), 2)</f>
        <v>0</v>
      </c>
      <c r="N376" s="8">
        <f t="shared" ref="N376:N383" si="41">H376*E376*(1+F376/100)</f>
        <v>0</v>
      </c>
      <c r="R376" s="12">
        <v>1</v>
      </c>
    </row>
    <row r="377" spans="1:18" ht="38.25" x14ac:dyDescent="0.2">
      <c r="A377" s="1" t="s">
        <v>786</v>
      </c>
      <c r="C377" s="2" t="s">
        <v>527</v>
      </c>
      <c r="D377" s="3" t="s">
        <v>35</v>
      </c>
      <c r="E377" s="4">
        <v>0</v>
      </c>
      <c r="F377" s="4">
        <v>22</v>
      </c>
      <c r="I377" s="7">
        <v>7056500</v>
      </c>
      <c r="J377" s="7">
        <v>7056498</v>
      </c>
      <c r="K377" s="7">
        <v>2</v>
      </c>
      <c r="L377" s="7">
        <v>7</v>
      </c>
      <c r="M377" s="7">
        <f t="shared" si="40"/>
        <v>0</v>
      </c>
      <c r="N377" s="8">
        <f t="shared" si="41"/>
        <v>0</v>
      </c>
      <c r="R377" s="12">
        <v>1</v>
      </c>
    </row>
    <row r="378" spans="1:18" ht="38.25" x14ac:dyDescent="0.2">
      <c r="A378" s="1" t="s">
        <v>787</v>
      </c>
      <c r="C378" s="2" t="s">
        <v>513</v>
      </c>
      <c r="D378" s="3" t="s">
        <v>35</v>
      </c>
      <c r="E378" s="4">
        <v>0</v>
      </c>
      <c r="F378" s="4">
        <v>22</v>
      </c>
      <c r="I378" s="7">
        <v>7056501</v>
      </c>
      <c r="J378" s="7">
        <v>7056498</v>
      </c>
      <c r="K378" s="7">
        <v>2</v>
      </c>
      <c r="L378" s="7">
        <v>7</v>
      </c>
      <c r="M378" s="7">
        <f t="shared" si="40"/>
        <v>0</v>
      </c>
      <c r="N378" s="8">
        <f t="shared" si="41"/>
        <v>0</v>
      </c>
      <c r="R378" s="12">
        <v>1</v>
      </c>
    </row>
    <row r="379" spans="1:18" x14ac:dyDescent="0.2">
      <c r="A379" s="1" t="s">
        <v>788</v>
      </c>
      <c r="C379" s="2" t="s">
        <v>532</v>
      </c>
      <c r="D379" s="3" t="s">
        <v>35</v>
      </c>
      <c r="E379" s="4">
        <v>0</v>
      </c>
      <c r="F379" s="4">
        <v>22</v>
      </c>
      <c r="I379" s="7">
        <v>7056502</v>
      </c>
      <c r="J379" s="7">
        <v>7056498</v>
      </c>
      <c r="K379" s="7">
        <v>2</v>
      </c>
      <c r="L379" s="7">
        <v>7</v>
      </c>
      <c r="M379" s="7">
        <f t="shared" si="40"/>
        <v>0</v>
      </c>
      <c r="N379" s="8">
        <f t="shared" si="41"/>
        <v>0</v>
      </c>
      <c r="R379" s="12">
        <v>1</v>
      </c>
    </row>
    <row r="380" spans="1:18" ht="25.5" x14ac:dyDescent="0.2">
      <c r="A380" s="1" t="s">
        <v>789</v>
      </c>
      <c r="C380" s="2" t="s">
        <v>534</v>
      </c>
      <c r="D380" s="3" t="s">
        <v>35</v>
      </c>
      <c r="E380" s="4">
        <v>0</v>
      </c>
      <c r="F380" s="4">
        <v>22</v>
      </c>
      <c r="I380" s="7">
        <v>7056503</v>
      </c>
      <c r="J380" s="7">
        <v>7056498</v>
      </c>
      <c r="K380" s="7">
        <v>2</v>
      </c>
      <c r="L380" s="7">
        <v>7</v>
      </c>
      <c r="M380" s="7">
        <f t="shared" si="40"/>
        <v>0</v>
      </c>
      <c r="N380" s="8">
        <f t="shared" si="41"/>
        <v>0</v>
      </c>
      <c r="R380" s="12">
        <v>1</v>
      </c>
    </row>
    <row r="381" spans="1:18" ht="25.5" x14ac:dyDescent="0.2">
      <c r="A381" s="1" t="s">
        <v>790</v>
      </c>
      <c r="C381" s="2" t="s">
        <v>536</v>
      </c>
      <c r="D381" s="3" t="s">
        <v>35</v>
      </c>
      <c r="E381" s="4">
        <v>0</v>
      </c>
      <c r="F381" s="4">
        <v>22</v>
      </c>
      <c r="I381" s="7">
        <v>7060149</v>
      </c>
      <c r="J381" s="7">
        <v>7056498</v>
      </c>
      <c r="K381" s="7">
        <v>2</v>
      </c>
      <c r="L381" s="7">
        <v>7</v>
      </c>
      <c r="M381" s="7">
        <f t="shared" si="40"/>
        <v>0</v>
      </c>
      <c r="N381" s="8">
        <f t="shared" si="41"/>
        <v>0</v>
      </c>
      <c r="R381" s="12">
        <v>1</v>
      </c>
    </row>
    <row r="382" spans="1:18" ht="76.5" x14ac:dyDescent="0.2">
      <c r="A382" s="1" t="s">
        <v>791</v>
      </c>
      <c r="B382" s="1" t="s">
        <v>30</v>
      </c>
      <c r="C382" s="2" t="s">
        <v>538</v>
      </c>
      <c r="D382" s="3" t="s">
        <v>241</v>
      </c>
      <c r="E382" s="4">
        <v>31</v>
      </c>
      <c r="F382" s="4">
        <v>22</v>
      </c>
      <c r="I382" s="7">
        <v>7056504</v>
      </c>
      <c r="J382" s="7">
        <v>7056498</v>
      </c>
      <c r="K382" s="7">
        <v>2</v>
      </c>
      <c r="L382" s="7">
        <v>7</v>
      </c>
      <c r="M382" s="7">
        <f t="shared" si="40"/>
        <v>0</v>
      </c>
      <c r="N382" s="8">
        <f t="shared" si="41"/>
        <v>0</v>
      </c>
      <c r="R382" s="12">
        <v>1</v>
      </c>
    </row>
    <row r="383" spans="1:18" ht="63.75" x14ac:dyDescent="0.2">
      <c r="A383" s="1" t="s">
        <v>792</v>
      </c>
      <c r="B383" s="1" t="s">
        <v>188</v>
      </c>
      <c r="C383" s="2" t="s">
        <v>556</v>
      </c>
      <c r="D383" s="3" t="s">
        <v>241</v>
      </c>
      <c r="E383" s="4">
        <v>6</v>
      </c>
      <c r="F383" s="4">
        <v>22</v>
      </c>
      <c r="I383" s="7">
        <v>7056505</v>
      </c>
      <c r="J383" s="7">
        <v>7056498</v>
      </c>
      <c r="K383" s="7">
        <v>2</v>
      </c>
      <c r="L383" s="7">
        <v>7</v>
      </c>
      <c r="M383" s="7">
        <f t="shared" si="40"/>
        <v>0</v>
      </c>
      <c r="N383" s="8">
        <f t="shared" si="41"/>
        <v>0</v>
      </c>
      <c r="R383" s="12">
        <v>1</v>
      </c>
    </row>
    <row r="384" spans="1:18" x14ac:dyDescent="0.2">
      <c r="A384" s="1" t="s">
        <v>793</v>
      </c>
      <c r="B384" s="1" t="s">
        <v>283</v>
      </c>
      <c r="C384" s="2" t="s">
        <v>603</v>
      </c>
      <c r="E384" s="4">
        <v>0</v>
      </c>
      <c r="F384" s="4">
        <v>22</v>
      </c>
      <c r="H384" s="167"/>
      <c r="I384" s="7">
        <v>7056506</v>
      </c>
      <c r="J384" s="7">
        <v>7056497</v>
      </c>
      <c r="K384" s="7">
        <v>1</v>
      </c>
      <c r="L384" s="7">
        <v>6</v>
      </c>
      <c r="M384" s="7">
        <f>M385+M386+M387+M388+M389+M390+M391+M392</f>
        <v>0</v>
      </c>
      <c r="N384" s="8">
        <f>N385+N386+N387+N388+N389+N390+N391+N392</f>
        <v>0</v>
      </c>
      <c r="R384" s="12">
        <v>1</v>
      </c>
    </row>
    <row r="385" spans="1:18" x14ac:dyDescent="0.2">
      <c r="A385" s="1" t="s">
        <v>794</v>
      </c>
      <c r="C385" s="2" t="s">
        <v>286</v>
      </c>
      <c r="D385" s="3" t="s">
        <v>35</v>
      </c>
      <c r="E385" s="4">
        <v>0</v>
      </c>
      <c r="F385" s="4">
        <v>22</v>
      </c>
      <c r="I385" s="7">
        <v>7056507</v>
      </c>
      <c r="J385" s="7">
        <v>7056506</v>
      </c>
      <c r="K385" s="7">
        <v>2</v>
      </c>
      <c r="L385" s="7">
        <v>7</v>
      </c>
      <c r="M385" s="7">
        <f t="shared" ref="M385:M392" si="42">ROUND(ROUND(H385,2)*ROUND(E385,2), 2)</f>
        <v>0</v>
      </c>
      <c r="N385" s="8">
        <f t="shared" ref="N385:N392" si="43">H385*E385*(1+F385/100)</f>
        <v>0</v>
      </c>
      <c r="R385" s="12">
        <v>1</v>
      </c>
    </row>
    <row r="386" spans="1:18" ht="25.5" x14ac:dyDescent="0.2">
      <c r="A386" s="1" t="s">
        <v>795</v>
      </c>
      <c r="C386" s="2" t="s">
        <v>606</v>
      </c>
      <c r="D386" s="3" t="s">
        <v>35</v>
      </c>
      <c r="E386" s="4">
        <v>0</v>
      </c>
      <c r="F386" s="4">
        <v>22</v>
      </c>
      <c r="I386" s="7">
        <v>7056508</v>
      </c>
      <c r="J386" s="7">
        <v>7056506</v>
      </c>
      <c r="K386" s="7">
        <v>2</v>
      </c>
      <c r="L386" s="7">
        <v>7</v>
      </c>
      <c r="M386" s="7">
        <f t="shared" si="42"/>
        <v>0</v>
      </c>
      <c r="N386" s="8">
        <f t="shared" si="43"/>
        <v>0</v>
      </c>
      <c r="R386" s="12">
        <v>1</v>
      </c>
    </row>
    <row r="387" spans="1:18" ht="38.25" x14ac:dyDescent="0.2">
      <c r="A387" s="1" t="s">
        <v>796</v>
      </c>
      <c r="C387" s="2" t="s">
        <v>513</v>
      </c>
      <c r="D387" s="3" t="s">
        <v>35</v>
      </c>
      <c r="E387" s="4">
        <v>0</v>
      </c>
      <c r="F387" s="4">
        <v>22</v>
      </c>
      <c r="I387" s="7">
        <v>7056509</v>
      </c>
      <c r="J387" s="7">
        <v>7056506</v>
      </c>
      <c r="K387" s="7">
        <v>2</v>
      </c>
      <c r="L387" s="7">
        <v>7</v>
      </c>
      <c r="M387" s="7">
        <f t="shared" si="42"/>
        <v>0</v>
      </c>
      <c r="N387" s="8">
        <f t="shared" si="43"/>
        <v>0</v>
      </c>
      <c r="R387" s="12">
        <v>1</v>
      </c>
    </row>
    <row r="388" spans="1:18" ht="51" x14ac:dyDescent="0.2">
      <c r="A388" s="1" t="s">
        <v>797</v>
      </c>
      <c r="C388" s="2" t="s">
        <v>609</v>
      </c>
      <c r="D388" s="3" t="s">
        <v>35</v>
      </c>
      <c r="E388" s="4">
        <v>0</v>
      </c>
      <c r="F388" s="4">
        <v>22</v>
      </c>
      <c r="I388" s="7">
        <v>7056510</v>
      </c>
      <c r="J388" s="7">
        <v>7056506</v>
      </c>
      <c r="K388" s="7">
        <v>2</v>
      </c>
      <c r="L388" s="7">
        <v>7</v>
      </c>
      <c r="M388" s="7">
        <f t="shared" si="42"/>
        <v>0</v>
      </c>
      <c r="N388" s="8">
        <f t="shared" si="43"/>
        <v>0</v>
      </c>
      <c r="R388" s="12">
        <v>1</v>
      </c>
    </row>
    <row r="389" spans="1:18" x14ac:dyDescent="0.2">
      <c r="A389" s="1" t="s">
        <v>798</v>
      </c>
      <c r="B389" s="1" t="s">
        <v>30</v>
      </c>
      <c r="C389" s="2" t="s">
        <v>611</v>
      </c>
      <c r="D389" s="3" t="s">
        <v>35</v>
      </c>
      <c r="E389" s="4">
        <v>0</v>
      </c>
      <c r="F389" s="4">
        <v>22</v>
      </c>
      <c r="I389" s="7">
        <v>7056511</v>
      </c>
      <c r="J389" s="7">
        <v>7056506</v>
      </c>
      <c r="K389" s="7">
        <v>2</v>
      </c>
      <c r="L389" s="7">
        <v>7</v>
      </c>
      <c r="M389" s="7">
        <f t="shared" si="42"/>
        <v>0</v>
      </c>
      <c r="N389" s="8">
        <f t="shared" si="43"/>
        <v>0</v>
      </c>
      <c r="R389" s="12">
        <v>1</v>
      </c>
    </row>
    <row r="390" spans="1:18" ht="89.25" x14ac:dyDescent="0.2">
      <c r="A390" s="1" t="s">
        <v>799</v>
      </c>
      <c r="B390" s="1" t="s">
        <v>613</v>
      </c>
      <c r="C390" s="2" t="s">
        <v>800</v>
      </c>
      <c r="D390" s="3" t="s">
        <v>241</v>
      </c>
      <c r="E390" s="4">
        <v>16</v>
      </c>
      <c r="F390" s="4">
        <v>22</v>
      </c>
      <c r="I390" s="7">
        <v>7056512</v>
      </c>
      <c r="J390" s="7">
        <v>7056506</v>
      </c>
      <c r="K390" s="7">
        <v>2</v>
      </c>
      <c r="L390" s="7">
        <v>7</v>
      </c>
      <c r="M390" s="7">
        <f t="shared" si="42"/>
        <v>0</v>
      </c>
      <c r="N390" s="8">
        <f t="shared" si="43"/>
        <v>0</v>
      </c>
      <c r="R390" s="12">
        <v>1</v>
      </c>
    </row>
    <row r="391" spans="1:18" ht="89.25" x14ac:dyDescent="0.2">
      <c r="A391" s="1" t="s">
        <v>801</v>
      </c>
      <c r="B391" s="1" t="s">
        <v>613</v>
      </c>
      <c r="C391" s="2" t="s">
        <v>500</v>
      </c>
      <c r="D391" s="3" t="s">
        <v>241</v>
      </c>
      <c r="E391" s="4">
        <v>16</v>
      </c>
      <c r="F391" s="4">
        <v>22</v>
      </c>
      <c r="I391" s="7">
        <v>7056513</v>
      </c>
      <c r="J391" s="7">
        <v>7056506</v>
      </c>
      <c r="K391" s="7">
        <v>2</v>
      </c>
      <c r="L391" s="7">
        <v>7</v>
      </c>
      <c r="M391" s="7">
        <f t="shared" si="42"/>
        <v>0</v>
      </c>
      <c r="N391" s="8">
        <f t="shared" si="43"/>
        <v>0</v>
      </c>
      <c r="R391" s="12">
        <v>1</v>
      </c>
    </row>
    <row r="392" spans="1:18" ht="76.5" x14ac:dyDescent="0.2">
      <c r="A392" s="1" t="s">
        <v>802</v>
      </c>
      <c r="B392" s="1" t="s">
        <v>613</v>
      </c>
      <c r="C392" s="2" t="s">
        <v>630</v>
      </c>
      <c r="D392" s="3" t="s">
        <v>241</v>
      </c>
      <c r="E392" s="4">
        <v>16</v>
      </c>
      <c r="F392" s="4">
        <v>22</v>
      </c>
      <c r="I392" s="7">
        <v>7056514</v>
      </c>
      <c r="J392" s="7">
        <v>7056506</v>
      </c>
      <c r="K392" s="7">
        <v>2</v>
      </c>
      <c r="L392" s="7">
        <v>7</v>
      </c>
      <c r="M392" s="7">
        <f t="shared" si="42"/>
        <v>0</v>
      </c>
      <c r="N392" s="8">
        <f t="shared" si="43"/>
        <v>0</v>
      </c>
      <c r="R392" s="12">
        <v>1</v>
      </c>
    </row>
    <row r="393" spans="1:18" x14ac:dyDescent="0.2">
      <c r="A393" s="1" t="s">
        <v>803</v>
      </c>
      <c r="B393" s="1" t="s">
        <v>308</v>
      </c>
      <c r="C393" s="2" t="s">
        <v>740</v>
      </c>
      <c r="E393" s="4">
        <v>0</v>
      </c>
      <c r="F393" s="4">
        <v>22</v>
      </c>
      <c r="H393" s="167"/>
      <c r="I393" s="7">
        <v>7056515</v>
      </c>
      <c r="J393" s="7">
        <v>7056497</v>
      </c>
      <c r="K393" s="7">
        <v>1</v>
      </c>
      <c r="L393" s="7">
        <v>6</v>
      </c>
      <c r="M393" s="7">
        <f>M394+M395+M396+M397+M398+M399+M400+M401+M402+M403+M404+M405+M406</f>
        <v>0</v>
      </c>
      <c r="N393" s="8">
        <f>N394+N395+N396+N397+N398+N399+N400+N401+N402+N403+N404+N405+N406</f>
        <v>0</v>
      </c>
      <c r="R393" s="12">
        <v>1</v>
      </c>
    </row>
    <row r="394" spans="1:18" x14ac:dyDescent="0.2">
      <c r="A394" s="1" t="s">
        <v>804</v>
      </c>
      <c r="C394" s="2" t="s">
        <v>286</v>
      </c>
      <c r="D394" s="3" t="s">
        <v>35</v>
      </c>
      <c r="E394" s="4">
        <v>0</v>
      </c>
      <c r="F394" s="4">
        <v>22</v>
      </c>
      <c r="I394" s="7">
        <v>7056516</v>
      </c>
      <c r="J394" s="7">
        <v>7056515</v>
      </c>
      <c r="K394" s="7">
        <v>2</v>
      </c>
      <c r="L394" s="7">
        <v>7</v>
      </c>
      <c r="M394" s="7">
        <f t="shared" ref="M394:M406" si="44">ROUND(ROUND(H394,2)*ROUND(E394,2), 2)</f>
        <v>0</v>
      </c>
      <c r="N394" s="8">
        <f t="shared" ref="N394:N406" si="45">H394*E394*(1+F394/100)</f>
        <v>0</v>
      </c>
      <c r="R394" s="12">
        <v>1</v>
      </c>
    </row>
    <row r="395" spans="1:18" ht="38.25" x14ac:dyDescent="0.2">
      <c r="A395" s="1" t="s">
        <v>805</v>
      </c>
      <c r="C395" s="2" t="s">
        <v>743</v>
      </c>
      <c r="D395" s="3" t="s">
        <v>35</v>
      </c>
      <c r="E395" s="4">
        <v>0</v>
      </c>
      <c r="F395" s="4">
        <v>22</v>
      </c>
      <c r="I395" s="7">
        <v>7056517</v>
      </c>
      <c r="J395" s="7">
        <v>7056515</v>
      </c>
      <c r="K395" s="7">
        <v>2</v>
      </c>
      <c r="L395" s="7">
        <v>7</v>
      </c>
      <c r="M395" s="7">
        <f t="shared" si="44"/>
        <v>0</v>
      </c>
      <c r="N395" s="8">
        <f t="shared" si="45"/>
        <v>0</v>
      </c>
      <c r="R395" s="12">
        <v>1</v>
      </c>
    </row>
    <row r="396" spans="1:18" ht="25.5" x14ac:dyDescent="0.2">
      <c r="A396" s="1" t="s">
        <v>806</v>
      </c>
      <c r="C396" s="2" t="s">
        <v>745</v>
      </c>
      <c r="D396" s="3" t="s">
        <v>35</v>
      </c>
      <c r="E396" s="4">
        <v>0</v>
      </c>
      <c r="F396" s="4">
        <v>22</v>
      </c>
      <c r="I396" s="7">
        <v>7056518</v>
      </c>
      <c r="J396" s="7">
        <v>7056515</v>
      </c>
      <c r="K396" s="7">
        <v>2</v>
      </c>
      <c r="L396" s="7">
        <v>7</v>
      </c>
      <c r="M396" s="7">
        <f t="shared" si="44"/>
        <v>0</v>
      </c>
      <c r="N396" s="8">
        <f t="shared" si="45"/>
        <v>0</v>
      </c>
      <c r="R396" s="12">
        <v>1</v>
      </c>
    </row>
    <row r="397" spans="1:18" ht="38.25" x14ac:dyDescent="0.2">
      <c r="A397" s="1" t="s">
        <v>807</v>
      </c>
      <c r="C397" s="2" t="s">
        <v>747</v>
      </c>
      <c r="D397" s="3" t="s">
        <v>35</v>
      </c>
      <c r="E397" s="4">
        <v>0</v>
      </c>
      <c r="F397" s="4">
        <v>22</v>
      </c>
      <c r="I397" s="7">
        <v>7056519</v>
      </c>
      <c r="J397" s="7">
        <v>7056515</v>
      </c>
      <c r="K397" s="7">
        <v>2</v>
      </c>
      <c r="L397" s="7">
        <v>7</v>
      </c>
      <c r="M397" s="7">
        <f t="shared" si="44"/>
        <v>0</v>
      </c>
      <c r="N397" s="8">
        <f t="shared" si="45"/>
        <v>0</v>
      </c>
      <c r="R397" s="12">
        <v>1</v>
      </c>
    </row>
    <row r="398" spans="1:18" ht="25.5" x14ac:dyDescent="0.2">
      <c r="A398" s="1" t="s">
        <v>808</v>
      </c>
      <c r="C398" s="2" t="s">
        <v>809</v>
      </c>
      <c r="D398" s="3" t="s">
        <v>35</v>
      </c>
      <c r="E398" s="4">
        <v>0</v>
      </c>
      <c r="F398" s="4">
        <v>22</v>
      </c>
      <c r="I398" s="7">
        <v>7056520</v>
      </c>
      <c r="J398" s="7">
        <v>7056515</v>
      </c>
      <c r="K398" s="7">
        <v>2</v>
      </c>
      <c r="L398" s="7">
        <v>7</v>
      </c>
      <c r="M398" s="7">
        <f t="shared" si="44"/>
        <v>0</v>
      </c>
      <c r="N398" s="8">
        <f t="shared" si="45"/>
        <v>0</v>
      </c>
      <c r="R398" s="12">
        <v>1</v>
      </c>
    </row>
    <row r="399" spans="1:18" ht="38.25" x14ac:dyDescent="0.2">
      <c r="A399" s="1" t="s">
        <v>810</v>
      </c>
      <c r="C399" s="2" t="s">
        <v>513</v>
      </c>
      <c r="D399" s="3" t="s">
        <v>35</v>
      </c>
      <c r="E399" s="4">
        <v>0</v>
      </c>
      <c r="F399" s="4">
        <v>22</v>
      </c>
      <c r="I399" s="7">
        <v>7056521</v>
      </c>
      <c r="J399" s="7">
        <v>7056515</v>
      </c>
      <c r="K399" s="7">
        <v>2</v>
      </c>
      <c r="L399" s="7">
        <v>7</v>
      </c>
      <c r="M399" s="7">
        <f t="shared" si="44"/>
        <v>0</v>
      </c>
      <c r="N399" s="8">
        <f t="shared" si="45"/>
        <v>0</v>
      </c>
      <c r="R399" s="12">
        <v>1</v>
      </c>
    </row>
    <row r="400" spans="1:18" ht="25.5" x14ac:dyDescent="0.2">
      <c r="A400" s="1" t="s">
        <v>811</v>
      </c>
      <c r="C400" s="2" t="s">
        <v>752</v>
      </c>
      <c r="D400" s="3" t="s">
        <v>35</v>
      </c>
      <c r="E400" s="4">
        <v>0</v>
      </c>
      <c r="F400" s="4">
        <v>22</v>
      </c>
      <c r="I400" s="7">
        <v>7056522</v>
      </c>
      <c r="J400" s="7">
        <v>7056515</v>
      </c>
      <c r="K400" s="7">
        <v>2</v>
      </c>
      <c r="L400" s="7">
        <v>7</v>
      </c>
      <c r="M400" s="7">
        <f t="shared" si="44"/>
        <v>0</v>
      </c>
      <c r="N400" s="8">
        <f t="shared" si="45"/>
        <v>0</v>
      </c>
      <c r="R400" s="12">
        <v>1</v>
      </c>
    </row>
    <row r="401" spans="1:18" ht="25.5" x14ac:dyDescent="0.2">
      <c r="A401" s="1" t="s">
        <v>812</v>
      </c>
      <c r="B401" s="1" t="s">
        <v>30</v>
      </c>
      <c r="C401" s="2" t="s">
        <v>754</v>
      </c>
      <c r="D401" s="3" t="s">
        <v>241</v>
      </c>
      <c r="E401" s="4">
        <v>103.5</v>
      </c>
      <c r="F401" s="4">
        <v>22</v>
      </c>
      <c r="I401" s="7">
        <v>7056523</v>
      </c>
      <c r="J401" s="7">
        <v>7056515</v>
      </c>
      <c r="K401" s="7">
        <v>2</v>
      </c>
      <c r="L401" s="7">
        <v>7</v>
      </c>
      <c r="M401" s="7">
        <f t="shared" si="44"/>
        <v>0</v>
      </c>
      <c r="N401" s="8">
        <f t="shared" si="45"/>
        <v>0</v>
      </c>
      <c r="R401" s="12">
        <v>1</v>
      </c>
    </row>
    <row r="402" spans="1:18" ht="25.5" x14ac:dyDescent="0.2">
      <c r="A402" s="1" t="s">
        <v>813</v>
      </c>
      <c r="B402" s="1" t="s">
        <v>188</v>
      </c>
      <c r="C402" s="2" t="s">
        <v>756</v>
      </c>
      <c r="D402" s="3" t="s">
        <v>241</v>
      </c>
      <c r="E402" s="4">
        <v>27.5</v>
      </c>
      <c r="F402" s="4">
        <v>22</v>
      </c>
      <c r="I402" s="7">
        <v>7056524</v>
      </c>
      <c r="J402" s="7">
        <v>7056515</v>
      </c>
      <c r="K402" s="7">
        <v>2</v>
      </c>
      <c r="L402" s="7">
        <v>7</v>
      </c>
      <c r="M402" s="7">
        <f t="shared" si="44"/>
        <v>0</v>
      </c>
      <c r="N402" s="8">
        <f t="shared" si="45"/>
        <v>0</v>
      </c>
      <c r="R402" s="12">
        <v>1</v>
      </c>
    </row>
    <row r="403" spans="1:18" ht="25.5" x14ac:dyDescent="0.2">
      <c r="A403" s="1" t="s">
        <v>814</v>
      </c>
      <c r="B403" s="1" t="s">
        <v>233</v>
      </c>
      <c r="C403" s="2" t="s">
        <v>758</v>
      </c>
      <c r="D403" s="3" t="s">
        <v>241</v>
      </c>
      <c r="E403" s="4">
        <v>6</v>
      </c>
      <c r="F403" s="4">
        <v>22</v>
      </c>
      <c r="I403" s="7">
        <v>7056525</v>
      </c>
      <c r="J403" s="7">
        <v>7056515</v>
      </c>
      <c r="K403" s="7">
        <v>2</v>
      </c>
      <c r="L403" s="7">
        <v>7</v>
      </c>
      <c r="M403" s="7">
        <f t="shared" si="44"/>
        <v>0</v>
      </c>
      <c r="N403" s="8">
        <f t="shared" si="45"/>
        <v>0</v>
      </c>
      <c r="R403" s="12">
        <v>1</v>
      </c>
    </row>
    <row r="404" spans="1:18" x14ac:dyDescent="0.2">
      <c r="A404" s="1" t="s">
        <v>815</v>
      </c>
      <c r="B404" s="1" t="s">
        <v>236</v>
      </c>
      <c r="C404" s="2" t="s">
        <v>760</v>
      </c>
      <c r="D404" s="3" t="s">
        <v>241</v>
      </c>
      <c r="E404" s="4">
        <v>52</v>
      </c>
      <c r="F404" s="4">
        <v>22</v>
      </c>
      <c r="I404" s="7">
        <v>7056526</v>
      </c>
      <c r="J404" s="7">
        <v>7056515</v>
      </c>
      <c r="K404" s="7">
        <v>2</v>
      </c>
      <c r="L404" s="7">
        <v>7</v>
      </c>
      <c r="M404" s="7">
        <f t="shared" si="44"/>
        <v>0</v>
      </c>
      <c r="N404" s="8">
        <f t="shared" si="45"/>
        <v>0</v>
      </c>
      <c r="R404" s="12">
        <v>1</v>
      </c>
    </row>
    <row r="405" spans="1:18" x14ac:dyDescent="0.2">
      <c r="A405" s="1" t="s">
        <v>816</v>
      </c>
      <c r="B405" s="1" t="s">
        <v>239</v>
      </c>
      <c r="C405" s="2" t="s">
        <v>764</v>
      </c>
      <c r="D405" s="3" t="s">
        <v>245</v>
      </c>
      <c r="E405" s="4">
        <v>5</v>
      </c>
      <c r="F405" s="4">
        <v>22</v>
      </c>
      <c r="I405" s="7">
        <v>7056527</v>
      </c>
      <c r="J405" s="7">
        <v>7056515</v>
      </c>
      <c r="K405" s="7">
        <v>2</v>
      </c>
      <c r="L405" s="7">
        <v>7</v>
      </c>
      <c r="M405" s="7">
        <f t="shared" si="44"/>
        <v>0</v>
      </c>
      <c r="N405" s="8">
        <f t="shared" si="45"/>
        <v>0</v>
      </c>
      <c r="R405" s="12">
        <v>1</v>
      </c>
    </row>
    <row r="406" spans="1:18" x14ac:dyDescent="0.2">
      <c r="A406" s="1" t="s">
        <v>817</v>
      </c>
      <c r="B406" s="1" t="s">
        <v>243</v>
      </c>
      <c r="C406" s="2" t="s">
        <v>766</v>
      </c>
      <c r="D406" s="3" t="s">
        <v>245</v>
      </c>
      <c r="E406" s="4">
        <v>10</v>
      </c>
      <c r="F406" s="4">
        <v>22</v>
      </c>
      <c r="I406" s="7">
        <v>7056528</v>
      </c>
      <c r="J406" s="7">
        <v>7056515</v>
      </c>
      <c r="K406" s="7">
        <v>2</v>
      </c>
      <c r="L406" s="7">
        <v>7</v>
      </c>
      <c r="M406" s="7">
        <f t="shared" si="44"/>
        <v>0</v>
      </c>
      <c r="N406" s="8">
        <f t="shared" si="45"/>
        <v>0</v>
      </c>
      <c r="R406" s="12">
        <v>1</v>
      </c>
    </row>
    <row r="407" spans="1:18" x14ac:dyDescent="0.2">
      <c r="A407" s="1" t="s">
        <v>818</v>
      </c>
      <c r="B407" s="1" t="s">
        <v>345</v>
      </c>
      <c r="C407" s="2" t="s">
        <v>771</v>
      </c>
      <c r="E407" s="4">
        <v>0</v>
      </c>
      <c r="F407" s="4">
        <v>22</v>
      </c>
      <c r="H407" s="167"/>
      <c r="I407" s="7">
        <v>7056529</v>
      </c>
      <c r="J407" s="7">
        <v>7056497</v>
      </c>
      <c r="K407" s="7">
        <v>1</v>
      </c>
      <c r="L407" s="7">
        <v>6</v>
      </c>
      <c r="M407" s="7">
        <f>M408+M409+M410+M411</f>
        <v>0</v>
      </c>
      <c r="N407" s="8">
        <f>N408+N409+N410+N411</f>
        <v>0</v>
      </c>
      <c r="R407" s="12">
        <v>1</v>
      </c>
    </row>
    <row r="408" spans="1:18" x14ac:dyDescent="0.2">
      <c r="A408" s="1" t="s">
        <v>819</v>
      </c>
      <c r="C408" s="2" t="s">
        <v>286</v>
      </c>
      <c r="D408" s="3" t="s">
        <v>35</v>
      </c>
      <c r="E408" s="4">
        <v>0</v>
      </c>
      <c r="F408" s="4">
        <v>22</v>
      </c>
      <c r="I408" s="7">
        <v>7056530</v>
      </c>
      <c r="J408" s="7">
        <v>7056529</v>
      </c>
      <c r="K408" s="7">
        <v>2</v>
      </c>
      <c r="L408" s="7">
        <v>7</v>
      </c>
      <c r="M408" s="7">
        <f>ROUND(ROUND(H408,2)*ROUND(E408,2), 2)</f>
        <v>0</v>
      </c>
      <c r="N408" s="8">
        <f>H408*E408*(1+F408/100)</f>
        <v>0</v>
      </c>
      <c r="R408" s="12">
        <v>1</v>
      </c>
    </row>
    <row r="409" spans="1:18" ht="38.25" x14ac:dyDescent="0.2">
      <c r="A409" s="1" t="s">
        <v>820</v>
      </c>
      <c r="C409" s="2" t="s">
        <v>774</v>
      </c>
      <c r="D409" s="3" t="s">
        <v>35</v>
      </c>
      <c r="E409" s="4">
        <v>0</v>
      </c>
      <c r="F409" s="4">
        <v>22</v>
      </c>
      <c r="I409" s="7">
        <v>7056531</v>
      </c>
      <c r="J409" s="7">
        <v>7056529</v>
      </c>
      <c r="K409" s="7">
        <v>2</v>
      </c>
      <c r="L409" s="7">
        <v>7</v>
      </c>
      <c r="M409" s="7">
        <f>ROUND(ROUND(H409,2)*ROUND(E409,2), 2)</f>
        <v>0</v>
      </c>
      <c r="N409" s="8">
        <f>H409*E409*(1+F409/100)</f>
        <v>0</v>
      </c>
      <c r="R409" s="12">
        <v>1</v>
      </c>
    </row>
    <row r="410" spans="1:18" x14ac:dyDescent="0.2">
      <c r="A410" s="1" t="s">
        <v>821</v>
      </c>
      <c r="B410" s="1" t="s">
        <v>30</v>
      </c>
      <c r="C410" s="2" t="s">
        <v>776</v>
      </c>
      <c r="D410" s="3" t="s">
        <v>35</v>
      </c>
      <c r="E410" s="4">
        <v>0</v>
      </c>
      <c r="F410" s="4">
        <v>22</v>
      </c>
      <c r="I410" s="7">
        <v>7056532</v>
      </c>
      <c r="J410" s="7">
        <v>7056529</v>
      </c>
      <c r="K410" s="7">
        <v>2</v>
      </c>
      <c r="L410" s="7">
        <v>7</v>
      </c>
      <c r="M410" s="7">
        <f>ROUND(ROUND(H410,2)*ROUND(E410,2), 2)</f>
        <v>0</v>
      </c>
      <c r="N410" s="8">
        <f>H410*E410*(1+F410/100)</f>
        <v>0</v>
      </c>
      <c r="R410" s="12">
        <v>1</v>
      </c>
    </row>
    <row r="411" spans="1:18" ht="25.5" x14ac:dyDescent="0.2">
      <c r="A411" s="1" t="s">
        <v>822</v>
      </c>
      <c r="C411" s="2" t="s">
        <v>778</v>
      </c>
      <c r="D411" s="3" t="s">
        <v>231</v>
      </c>
      <c r="E411" s="4">
        <v>1</v>
      </c>
      <c r="F411" s="4">
        <v>22</v>
      </c>
      <c r="I411" s="7">
        <v>7056533</v>
      </c>
      <c r="J411" s="7">
        <v>7056529</v>
      </c>
      <c r="K411" s="7">
        <v>2</v>
      </c>
      <c r="L411" s="7">
        <v>7</v>
      </c>
      <c r="M411" s="7">
        <f>ROUND(ROUND(H411,2)*ROUND(E411,2), 2)</f>
        <v>0</v>
      </c>
      <c r="N411" s="8">
        <f>H411*E411*(1+F411/100)</f>
        <v>0</v>
      </c>
      <c r="R411" s="12">
        <v>1</v>
      </c>
    </row>
    <row r="412" spans="1:18" x14ac:dyDescent="0.2">
      <c r="A412" s="1" t="s">
        <v>823</v>
      </c>
      <c r="B412" s="1" t="s">
        <v>196</v>
      </c>
      <c r="C412" s="2" t="s">
        <v>824</v>
      </c>
      <c r="E412" s="4">
        <v>0</v>
      </c>
      <c r="F412" s="4">
        <v>22</v>
      </c>
      <c r="H412" s="167"/>
      <c r="I412" s="7">
        <v>7058888</v>
      </c>
      <c r="J412" s="7">
        <v>7058885</v>
      </c>
      <c r="K412" s="7">
        <v>1</v>
      </c>
      <c r="L412" s="7">
        <v>3</v>
      </c>
      <c r="M412" s="7">
        <f>M413+M499+M692</f>
        <v>0</v>
      </c>
      <c r="N412" s="8">
        <f>N413+N499+N692</f>
        <v>0</v>
      </c>
      <c r="R412" s="12">
        <v>1</v>
      </c>
    </row>
    <row r="413" spans="1:18" x14ac:dyDescent="0.2">
      <c r="A413" s="1" t="s">
        <v>825</v>
      </c>
      <c r="B413" s="1" t="s">
        <v>189</v>
      </c>
      <c r="C413" s="2" t="s">
        <v>197</v>
      </c>
      <c r="E413" s="4">
        <v>0</v>
      </c>
      <c r="F413" s="4">
        <v>22</v>
      </c>
      <c r="H413" s="167"/>
      <c r="I413" s="7">
        <v>7060156</v>
      </c>
      <c r="J413" s="7">
        <v>7058888</v>
      </c>
      <c r="K413" s="7">
        <v>1</v>
      </c>
      <c r="L413" s="7">
        <v>4</v>
      </c>
      <c r="M413" s="7">
        <f>M414+M471</f>
        <v>0</v>
      </c>
      <c r="N413" s="8">
        <f>N414+N471</f>
        <v>0</v>
      </c>
      <c r="R413" s="12">
        <v>1</v>
      </c>
    </row>
    <row r="414" spans="1:18" x14ac:dyDescent="0.2">
      <c r="A414" s="1" t="s">
        <v>826</v>
      </c>
      <c r="B414" s="1" t="s">
        <v>199</v>
      </c>
      <c r="C414" s="2" t="s">
        <v>827</v>
      </c>
      <c r="E414" s="4">
        <v>0</v>
      </c>
      <c r="F414" s="4">
        <v>22</v>
      </c>
      <c r="H414" s="167"/>
      <c r="I414" s="7">
        <v>7056851</v>
      </c>
      <c r="J414" s="7">
        <v>7060156</v>
      </c>
      <c r="K414" s="7">
        <v>1</v>
      </c>
      <c r="L414" s="7">
        <v>5</v>
      </c>
      <c r="M414" s="7">
        <f>M415+M441+M452+M458+M466</f>
        <v>0</v>
      </c>
      <c r="N414" s="8">
        <f>N415+N441+N452+N458+N466</f>
        <v>0</v>
      </c>
      <c r="R414" s="12">
        <v>1</v>
      </c>
    </row>
    <row r="415" spans="1:18" x14ac:dyDescent="0.2">
      <c r="A415" s="1" t="s">
        <v>828</v>
      </c>
      <c r="B415" s="1" t="s">
        <v>202</v>
      </c>
      <c r="C415" s="2" t="s">
        <v>203</v>
      </c>
      <c r="E415" s="4">
        <v>0</v>
      </c>
      <c r="F415" s="4">
        <v>22</v>
      </c>
      <c r="H415" s="167"/>
      <c r="I415" s="7">
        <v>7056852</v>
      </c>
      <c r="J415" s="7">
        <v>7056851</v>
      </c>
      <c r="K415" s="7">
        <v>1</v>
      </c>
      <c r="L415" s="7">
        <v>6</v>
      </c>
      <c r="M415" s="7">
        <f>M416+M417+M418+M419+M420+M421+M422+M423+M424+M425+M426+M427+M428+M429+M430+M431+M432+M433+M434+M435+M436+M437+M438+M439+M440</f>
        <v>0</v>
      </c>
      <c r="N415" s="8">
        <f>N416+N417+N418+N419+N420+N421+N422+N423+N424+N425+N426+N427+N428+N429+N430+N431+N432+N433+N434+N435+N436+N437+N438+N439+N440</f>
        <v>0</v>
      </c>
      <c r="R415" s="12">
        <v>1</v>
      </c>
    </row>
    <row r="416" spans="1:18" x14ac:dyDescent="0.2">
      <c r="A416" s="1" t="s">
        <v>829</v>
      </c>
      <c r="C416" s="2" t="s">
        <v>205</v>
      </c>
      <c r="D416" s="3" t="s">
        <v>35</v>
      </c>
      <c r="E416" s="4">
        <v>0</v>
      </c>
      <c r="F416" s="4">
        <v>22</v>
      </c>
      <c r="I416" s="7">
        <v>7056853</v>
      </c>
      <c r="J416" s="7">
        <v>7056852</v>
      </c>
      <c r="K416" s="7">
        <v>2</v>
      </c>
      <c r="L416" s="7">
        <v>7</v>
      </c>
      <c r="M416" s="7">
        <f t="shared" ref="M416:M440" si="46">ROUND(ROUND(H416,2)*ROUND(E416,2), 2)</f>
        <v>0</v>
      </c>
      <c r="N416" s="8">
        <f t="shared" ref="N416:N440" si="47">H416*E416*(1+F416/100)</f>
        <v>0</v>
      </c>
      <c r="R416" s="12">
        <v>1</v>
      </c>
    </row>
    <row r="417" spans="1:18" ht="25.5" x14ac:dyDescent="0.2">
      <c r="A417" s="1" t="s">
        <v>830</v>
      </c>
      <c r="C417" s="2" t="s">
        <v>207</v>
      </c>
      <c r="D417" s="3" t="s">
        <v>35</v>
      </c>
      <c r="E417" s="4">
        <v>0</v>
      </c>
      <c r="F417" s="4">
        <v>22</v>
      </c>
      <c r="I417" s="7">
        <v>7056854</v>
      </c>
      <c r="J417" s="7">
        <v>7056852</v>
      </c>
      <c r="K417" s="7">
        <v>2</v>
      </c>
      <c r="L417" s="7">
        <v>7</v>
      </c>
      <c r="M417" s="7">
        <f t="shared" si="46"/>
        <v>0</v>
      </c>
      <c r="N417" s="8">
        <f t="shared" si="47"/>
        <v>0</v>
      </c>
      <c r="R417" s="12">
        <v>1</v>
      </c>
    </row>
    <row r="418" spans="1:18" x14ac:dyDescent="0.2">
      <c r="A418" s="1" t="s">
        <v>831</v>
      </c>
      <c r="C418" s="2" t="s">
        <v>209</v>
      </c>
      <c r="D418" s="3" t="s">
        <v>35</v>
      </c>
      <c r="E418" s="4">
        <v>0</v>
      </c>
      <c r="F418" s="4">
        <v>22</v>
      </c>
      <c r="I418" s="7">
        <v>7056855</v>
      </c>
      <c r="J418" s="7">
        <v>7056852</v>
      </c>
      <c r="K418" s="7">
        <v>2</v>
      </c>
      <c r="L418" s="7">
        <v>7</v>
      </c>
      <c r="M418" s="7">
        <f t="shared" si="46"/>
        <v>0</v>
      </c>
      <c r="N418" s="8">
        <f t="shared" si="47"/>
        <v>0</v>
      </c>
      <c r="R418" s="12">
        <v>1</v>
      </c>
    </row>
    <row r="419" spans="1:18" x14ac:dyDescent="0.2">
      <c r="A419" s="1" t="s">
        <v>832</v>
      </c>
      <c r="C419" s="2" t="s">
        <v>833</v>
      </c>
      <c r="D419" s="3" t="s">
        <v>35</v>
      </c>
      <c r="E419" s="4">
        <v>0</v>
      </c>
      <c r="F419" s="4">
        <v>22</v>
      </c>
      <c r="I419" s="7">
        <v>7056856</v>
      </c>
      <c r="J419" s="7">
        <v>7056852</v>
      </c>
      <c r="K419" s="7">
        <v>2</v>
      </c>
      <c r="L419" s="7">
        <v>7</v>
      </c>
      <c r="M419" s="7">
        <f t="shared" si="46"/>
        <v>0</v>
      </c>
      <c r="N419" s="8">
        <f t="shared" si="47"/>
        <v>0</v>
      </c>
      <c r="R419" s="12">
        <v>1</v>
      </c>
    </row>
    <row r="420" spans="1:18" ht="25.5" x14ac:dyDescent="0.2">
      <c r="A420" s="1" t="s">
        <v>834</v>
      </c>
      <c r="C420" s="2" t="s">
        <v>835</v>
      </c>
      <c r="D420" s="3" t="s">
        <v>35</v>
      </c>
      <c r="E420" s="4">
        <v>0</v>
      </c>
      <c r="F420" s="4">
        <v>22</v>
      </c>
      <c r="I420" s="7">
        <v>7056857</v>
      </c>
      <c r="J420" s="7">
        <v>7056852</v>
      </c>
      <c r="K420" s="7">
        <v>2</v>
      </c>
      <c r="L420" s="7">
        <v>7</v>
      </c>
      <c r="M420" s="7">
        <f t="shared" si="46"/>
        <v>0</v>
      </c>
      <c r="N420" s="8">
        <f t="shared" si="47"/>
        <v>0</v>
      </c>
      <c r="R420" s="12">
        <v>1</v>
      </c>
    </row>
    <row r="421" spans="1:18" ht="25.5" x14ac:dyDescent="0.2">
      <c r="A421" s="1" t="s">
        <v>836</v>
      </c>
      <c r="C421" s="2" t="s">
        <v>837</v>
      </c>
      <c r="D421" s="3" t="s">
        <v>35</v>
      </c>
      <c r="E421" s="4">
        <v>0</v>
      </c>
      <c r="F421" s="4">
        <v>22</v>
      </c>
      <c r="I421" s="7">
        <v>7056858</v>
      </c>
      <c r="J421" s="7">
        <v>7056852</v>
      </c>
      <c r="K421" s="7">
        <v>2</v>
      </c>
      <c r="L421" s="7">
        <v>7</v>
      </c>
      <c r="M421" s="7">
        <f t="shared" si="46"/>
        <v>0</v>
      </c>
      <c r="N421" s="8">
        <f t="shared" si="47"/>
        <v>0</v>
      </c>
      <c r="R421" s="12">
        <v>1</v>
      </c>
    </row>
    <row r="422" spans="1:18" x14ac:dyDescent="0.2">
      <c r="A422" s="1" t="s">
        <v>838</v>
      </c>
      <c r="C422" s="2" t="s">
        <v>217</v>
      </c>
      <c r="D422" s="3" t="s">
        <v>35</v>
      </c>
      <c r="E422" s="4">
        <v>0</v>
      </c>
      <c r="F422" s="4">
        <v>22</v>
      </c>
      <c r="I422" s="7">
        <v>7056859</v>
      </c>
      <c r="J422" s="7">
        <v>7056852</v>
      </c>
      <c r="K422" s="7">
        <v>2</v>
      </c>
      <c r="L422" s="7">
        <v>7</v>
      </c>
      <c r="M422" s="7">
        <f t="shared" si="46"/>
        <v>0</v>
      </c>
      <c r="N422" s="8">
        <f t="shared" si="47"/>
        <v>0</v>
      </c>
      <c r="R422" s="12">
        <v>1</v>
      </c>
    </row>
    <row r="423" spans="1:18" ht="25.5" x14ac:dyDescent="0.2">
      <c r="A423" s="1" t="s">
        <v>839</v>
      </c>
      <c r="C423" s="2" t="s">
        <v>840</v>
      </c>
      <c r="D423" s="3" t="s">
        <v>35</v>
      </c>
      <c r="E423" s="4">
        <v>0</v>
      </c>
      <c r="F423" s="4">
        <v>22</v>
      </c>
      <c r="I423" s="7">
        <v>7056860</v>
      </c>
      <c r="J423" s="7">
        <v>7056852</v>
      </c>
      <c r="K423" s="7">
        <v>2</v>
      </c>
      <c r="L423" s="7">
        <v>7</v>
      </c>
      <c r="M423" s="7">
        <f t="shared" si="46"/>
        <v>0</v>
      </c>
      <c r="N423" s="8">
        <f t="shared" si="47"/>
        <v>0</v>
      </c>
      <c r="R423" s="12">
        <v>1</v>
      </c>
    </row>
    <row r="424" spans="1:18" x14ac:dyDescent="0.2">
      <c r="A424" s="1" t="s">
        <v>841</v>
      </c>
      <c r="C424" s="2" t="s">
        <v>842</v>
      </c>
      <c r="D424" s="3" t="s">
        <v>35</v>
      </c>
      <c r="E424" s="4">
        <v>0</v>
      </c>
      <c r="F424" s="4">
        <v>22</v>
      </c>
      <c r="I424" s="7">
        <v>7056861</v>
      </c>
      <c r="J424" s="7">
        <v>7056852</v>
      </c>
      <c r="K424" s="7">
        <v>2</v>
      </c>
      <c r="L424" s="7">
        <v>7</v>
      </c>
      <c r="M424" s="7">
        <f t="shared" si="46"/>
        <v>0</v>
      </c>
      <c r="N424" s="8">
        <f t="shared" si="47"/>
        <v>0</v>
      </c>
      <c r="R424" s="12">
        <v>1</v>
      </c>
    </row>
    <row r="425" spans="1:18" x14ac:dyDescent="0.2">
      <c r="A425" s="1" t="s">
        <v>843</v>
      </c>
      <c r="C425" s="2" t="s">
        <v>844</v>
      </c>
      <c r="D425" s="3" t="s">
        <v>35</v>
      </c>
      <c r="E425" s="4">
        <v>0</v>
      </c>
      <c r="F425" s="4">
        <v>22</v>
      </c>
      <c r="I425" s="7">
        <v>7056862</v>
      </c>
      <c r="J425" s="7">
        <v>7056852</v>
      </c>
      <c r="K425" s="7">
        <v>2</v>
      </c>
      <c r="L425" s="7">
        <v>7</v>
      </c>
      <c r="M425" s="7">
        <f t="shared" si="46"/>
        <v>0</v>
      </c>
      <c r="N425" s="8">
        <f t="shared" si="47"/>
        <v>0</v>
      </c>
      <c r="R425" s="12">
        <v>1</v>
      </c>
    </row>
    <row r="426" spans="1:18" x14ac:dyDescent="0.2">
      <c r="A426" s="1" t="s">
        <v>845</v>
      </c>
      <c r="C426" s="2" t="s">
        <v>846</v>
      </c>
      <c r="D426" s="3" t="s">
        <v>35</v>
      </c>
      <c r="E426" s="4">
        <v>0</v>
      </c>
      <c r="F426" s="4">
        <v>22</v>
      </c>
      <c r="I426" s="7">
        <v>7056863</v>
      </c>
      <c r="J426" s="7">
        <v>7056852</v>
      </c>
      <c r="K426" s="7">
        <v>2</v>
      </c>
      <c r="L426" s="7">
        <v>7</v>
      </c>
      <c r="M426" s="7">
        <f t="shared" si="46"/>
        <v>0</v>
      </c>
      <c r="N426" s="8">
        <f t="shared" si="47"/>
        <v>0</v>
      </c>
      <c r="R426" s="12">
        <v>1</v>
      </c>
    </row>
    <row r="427" spans="1:18" ht="51" x14ac:dyDescent="0.2">
      <c r="A427" s="1" t="s">
        <v>847</v>
      </c>
      <c r="B427" s="1" t="s">
        <v>30</v>
      </c>
      <c r="C427" s="2" t="s">
        <v>848</v>
      </c>
      <c r="D427" s="3" t="s">
        <v>241</v>
      </c>
      <c r="E427" s="4">
        <v>1945</v>
      </c>
      <c r="F427" s="4">
        <v>22</v>
      </c>
      <c r="I427" s="7">
        <v>7056864</v>
      </c>
      <c r="J427" s="7">
        <v>7056852</v>
      </c>
      <c r="K427" s="7">
        <v>2</v>
      </c>
      <c r="L427" s="7">
        <v>7</v>
      </c>
      <c r="M427" s="7">
        <f t="shared" si="46"/>
        <v>0</v>
      </c>
      <c r="N427" s="8">
        <f t="shared" si="47"/>
        <v>0</v>
      </c>
      <c r="R427" s="12">
        <v>1</v>
      </c>
    </row>
    <row r="428" spans="1:18" ht="38.25" x14ac:dyDescent="0.2">
      <c r="A428" s="1" t="s">
        <v>849</v>
      </c>
      <c r="B428" s="1" t="s">
        <v>188</v>
      </c>
      <c r="C428" s="2" t="s">
        <v>850</v>
      </c>
      <c r="D428" s="3" t="s">
        <v>245</v>
      </c>
      <c r="E428" s="4">
        <v>250</v>
      </c>
      <c r="F428" s="4">
        <v>22</v>
      </c>
      <c r="I428" s="7">
        <v>7056865</v>
      </c>
      <c r="J428" s="7">
        <v>7056852</v>
      </c>
      <c r="K428" s="7">
        <v>2</v>
      </c>
      <c r="L428" s="7">
        <v>7</v>
      </c>
      <c r="M428" s="7">
        <f t="shared" si="46"/>
        <v>0</v>
      </c>
      <c r="N428" s="8">
        <f t="shared" si="47"/>
        <v>0</v>
      </c>
      <c r="R428" s="12">
        <v>1</v>
      </c>
    </row>
    <row r="429" spans="1:18" ht="38.25" x14ac:dyDescent="0.2">
      <c r="A429" s="1" t="s">
        <v>851</v>
      </c>
      <c r="B429" s="1" t="s">
        <v>233</v>
      </c>
      <c r="C429" s="2" t="s">
        <v>852</v>
      </c>
      <c r="D429" s="3" t="s">
        <v>245</v>
      </c>
      <c r="E429" s="4">
        <v>120</v>
      </c>
      <c r="F429" s="4">
        <v>22</v>
      </c>
      <c r="I429" s="7">
        <v>7056866</v>
      </c>
      <c r="J429" s="7">
        <v>7056852</v>
      </c>
      <c r="K429" s="7">
        <v>2</v>
      </c>
      <c r="L429" s="7">
        <v>7</v>
      </c>
      <c r="M429" s="7">
        <f t="shared" si="46"/>
        <v>0</v>
      </c>
      <c r="N429" s="8">
        <f t="shared" si="47"/>
        <v>0</v>
      </c>
      <c r="R429" s="12">
        <v>1</v>
      </c>
    </row>
    <row r="430" spans="1:18" ht="63.75" x14ac:dyDescent="0.2">
      <c r="A430" s="1" t="s">
        <v>853</v>
      </c>
      <c r="B430" s="1" t="s">
        <v>236</v>
      </c>
      <c r="C430" s="2" t="s">
        <v>854</v>
      </c>
      <c r="D430" s="3" t="s">
        <v>241</v>
      </c>
      <c r="E430" s="4">
        <v>762</v>
      </c>
      <c r="F430" s="4">
        <v>22</v>
      </c>
      <c r="I430" s="7">
        <v>7056867</v>
      </c>
      <c r="J430" s="7">
        <v>7056852</v>
      </c>
      <c r="K430" s="7">
        <v>2</v>
      </c>
      <c r="L430" s="7">
        <v>7</v>
      </c>
      <c r="M430" s="7">
        <f t="shared" si="46"/>
        <v>0</v>
      </c>
      <c r="N430" s="8">
        <f t="shared" si="47"/>
        <v>0</v>
      </c>
      <c r="R430" s="12">
        <v>1</v>
      </c>
    </row>
    <row r="431" spans="1:18" ht="51" x14ac:dyDescent="0.2">
      <c r="A431" s="1" t="s">
        <v>855</v>
      </c>
      <c r="B431" s="1" t="s">
        <v>239</v>
      </c>
      <c r="C431" s="2" t="s">
        <v>856</v>
      </c>
      <c r="D431" s="3" t="s">
        <v>241</v>
      </c>
      <c r="E431" s="4">
        <v>762</v>
      </c>
      <c r="F431" s="4">
        <v>22</v>
      </c>
      <c r="I431" s="7">
        <v>7056868</v>
      </c>
      <c r="J431" s="7">
        <v>7056852</v>
      </c>
      <c r="K431" s="7">
        <v>2</v>
      </c>
      <c r="L431" s="7">
        <v>7</v>
      </c>
      <c r="M431" s="7">
        <f t="shared" si="46"/>
        <v>0</v>
      </c>
      <c r="N431" s="8">
        <f t="shared" si="47"/>
        <v>0</v>
      </c>
      <c r="R431" s="12">
        <v>1</v>
      </c>
    </row>
    <row r="432" spans="1:18" ht="51" x14ac:dyDescent="0.2">
      <c r="A432" s="1" t="s">
        <v>857</v>
      </c>
      <c r="B432" s="1" t="s">
        <v>243</v>
      </c>
      <c r="C432" s="2" t="s">
        <v>858</v>
      </c>
      <c r="D432" s="3" t="s">
        <v>241</v>
      </c>
      <c r="E432" s="4">
        <v>435</v>
      </c>
      <c r="F432" s="4">
        <v>22</v>
      </c>
      <c r="I432" s="7">
        <v>7056869</v>
      </c>
      <c r="J432" s="7">
        <v>7056852</v>
      </c>
      <c r="K432" s="7">
        <v>2</v>
      </c>
      <c r="L432" s="7">
        <v>7</v>
      </c>
      <c r="M432" s="7">
        <f t="shared" si="46"/>
        <v>0</v>
      </c>
      <c r="N432" s="8">
        <f t="shared" si="47"/>
        <v>0</v>
      </c>
      <c r="R432" s="12">
        <v>1</v>
      </c>
    </row>
    <row r="433" spans="1:18" ht="38.25" x14ac:dyDescent="0.2">
      <c r="A433" s="1" t="s">
        <v>859</v>
      </c>
      <c r="B433" s="1" t="s">
        <v>247</v>
      </c>
      <c r="C433" s="2" t="s">
        <v>860</v>
      </c>
      <c r="D433" s="3" t="s">
        <v>241</v>
      </c>
      <c r="E433" s="4">
        <v>435</v>
      </c>
      <c r="F433" s="4">
        <v>22</v>
      </c>
      <c r="I433" s="7">
        <v>7056870</v>
      </c>
      <c r="J433" s="7">
        <v>7056852</v>
      </c>
      <c r="K433" s="7">
        <v>2</v>
      </c>
      <c r="L433" s="7">
        <v>7</v>
      </c>
      <c r="M433" s="7">
        <f t="shared" si="46"/>
        <v>0</v>
      </c>
      <c r="N433" s="8">
        <f t="shared" si="47"/>
        <v>0</v>
      </c>
      <c r="R433" s="12">
        <v>1</v>
      </c>
    </row>
    <row r="434" spans="1:18" ht="51" x14ac:dyDescent="0.2">
      <c r="A434" s="1" t="s">
        <v>861</v>
      </c>
      <c r="B434" s="1" t="s">
        <v>266</v>
      </c>
      <c r="C434" s="2" t="s">
        <v>862</v>
      </c>
      <c r="D434" s="3" t="s">
        <v>245</v>
      </c>
      <c r="E434" s="4">
        <v>222</v>
      </c>
      <c r="F434" s="4">
        <v>22</v>
      </c>
      <c r="I434" s="7">
        <v>7056871</v>
      </c>
      <c r="J434" s="7">
        <v>7056852</v>
      </c>
      <c r="K434" s="7">
        <v>2</v>
      </c>
      <c r="L434" s="7">
        <v>7</v>
      </c>
      <c r="M434" s="7">
        <f t="shared" si="46"/>
        <v>0</v>
      </c>
      <c r="N434" s="8">
        <f t="shared" si="47"/>
        <v>0</v>
      </c>
      <c r="R434" s="12">
        <v>1</v>
      </c>
    </row>
    <row r="435" spans="1:18" ht="38.25" x14ac:dyDescent="0.2">
      <c r="A435" s="1" t="s">
        <v>863</v>
      </c>
      <c r="B435" s="1" t="s">
        <v>270</v>
      </c>
      <c r="C435" s="2" t="s">
        <v>864</v>
      </c>
      <c r="D435" s="3" t="s">
        <v>245</v>
      </c>
      <c r="E435" s="4">
        <v>130</v>
      </c>
      <c r="F435" s="4">
        <v>22</v>
      </c>
      <c r="I435" s="7">
        <v>7056872</v>
      </c>
      <c r="J435" s="7">
        <v>7056852</v>
      </c>
      <c r="K435" s="7">
        <v>2</v>
      </c>
      <c r="L435" s="7">
        <v>7</v>
      </c>
      <c r="M435" s="7">
        <f t="shared" si="46"/>
        <v>0</v>
      </c>
      <c r="N435" s="8">
        <f t="shared" si="47"/>
        <v>0</v>
      </c>
      <c r="R435" s="12">
        <v>1</v>
      </c>
    </row>
    <row r="436" spans="1:18" ht="51" x14ac:dyDescent="0.2">
      <c r="A436" s="1" t="s">
        <v>865</v>
      </c>
      <c r="B436" s="1" t="s">
        <v>66</v>
      </c>
      <c r="C436" s="2" t="s">
        <v>866</v>
      </c>
      <c r="D436" s="3" t="s">
        <v>245</v>
      </c>
      <c r="E436" s="4">
        <v>45</v>
      </c>
      <c r="F436" s="4">
        <v>22</v>
      </c>
      <c r="I436" s="7">
        <v>7056873</v>
      </c>
      <c r="J436" s="7">
        <v>7056852</v>
      </c>
      <c r="K436" s="7">
        <v>2</v>
      </c>
      <c r="L436" s="7">
        <v>7</v>
      </c>
      <c r="M436" s="7">
        <f t="shared" si="46"/>
        <v>0</v>
      </c>
      <c r="N436" s="8">
        <f t="shared" si="47"/>
        <v>0</v>
      </c>
      <c r="R436" s="12">
        <v>1</v>
      </c>
    </row>
    <row r="437" spans="1:18" ht="38.25" x14ac:dyDescent="0.2">
      <c r="A437" s="1" t="s">
        <v>867</v>
      </c>
      <c r="B437" s="1" t="s">
        <v>69</v>
      </c>
      <c r="C437" s="2" t="s">
        <v>868</v>
      </c>
      <c r="D437" s="3" t="s">
        <v>241</v>
      </c>
      <c r="E437" s="4">
        <v>1150</v>
      </c>
      <c r="F437" s="4">
        <v>22</v>
      </c>
      <c r="I437" s="7">
        <v>7056874</v>
      </c>
      <c r="J437" s="7">
        <v>7056852</v>
      </c>
      <c r="K437" s="7">
        <v>2</v>
      </c>
      <c r="L437" s="7">
        <v>7</v>
      </c>
      <c r="M437" s="7">
        <f t="shared" si="46"/>
        <v>0</v>
      </c>
      <c r="N437" s="8">
        <f t="shared" si="47"/>
        <v>0</v>
      </c>
      <c r="R437" s="12">
        <v>1</v>
      </c>
    </row>
    <row r="438" spans="1:18" ht="51" x14ac:dyDescent="0.2">
      <c r="A438" s="1" t="s">
        <v>869</v>
      </c>
      <c r="B438" s="1" t="s">
        <v>72</v>
      </c>
      <c r="C438" s="2" t="s">
        <v>870</v>
      </c>
      <c r="D438" s="3" t="s">
        <v>228</v>
      </c>
      <c r="E438" s="4">
        <v>1</v>
      </c>
      <c r="F438" s="4">
        <v>22</v>
      </c>
      <c r="I438" s="7">
        <v>7056875</v>
      </c>
      <c r="J438" s="7">
        <v>7056852</v>
      </c>
      <c r="K438" s="7">
        <v>2</v>
      </c>
      <c r="L438" s="7">
        <v>7</v>
      </c>
      <c r="M438" s="7">
        <f t="shared" si="46"/>
        <v>0</v>
      </c>
      <c r="N438" s="8">
        <f t="shared" si="47"/>
        <v>0</v>
      </c>
      <c r="R438" s="12">
        <v>1</v>
      </c>
    </row>
    <row r="439" spans="1:18" ht="51" x14ac:dyDescent="0.2">
      <c r="A439" s="1" t="s">
        <v>871</v>
      </c>
      <c r="B439" s="1" t="s">
        <v>75</v>
      </c>
      <c r="C439" s="2" t="s">
        <v>872</v>
      </c>
      <c r="D439" s="3" t="s">
        <v>228</v>
      </c>
      <c r="E439" s="4">
        <v>1</v>
      </c>
      <c r="F439" s="4">
        <v>22</v>
      </c>
      <c r="I439" s="7">
        <v>7056876</v>
      </c>
      <c r="J439" s="7">
        <v>7056852</v>
      </c>
      <c r="K439" s="7">
        <v>2</v>
      </c>
      <c r="L439" s="7">
        <v>7</v>
      </c>
      <c r="M439" s="7">
        <f t="shared" si="46"/>
        <v>0</v>
      </c>
      <c r="N439" s="8">
        <f t="shared" si="47"/>
        <v>0</v>
      </c>
      <c r="R439" s="12">
        <v>1</v>
      </c>
    </row>
    <row r="440" spans="1:18" ht="51" x14ac:dyDescent="0.2">
      <c r="A440" s="1" t="s">
        <v>873</v>
      </c>
      <c r="B440" s="1" t="s">
        <v>78</v>
      </c>
      <c r="C440" s="2" t="s">
        <v>874</v>
      </c>
      <c r="D440" s="3" t="s">
        <v>245</v>
      </c>
      <c r="E440" s="4">
        <v>180</v>
      </c>
      <c r="F440" s="4">
        <v>22</v>
      </c>
      <c r="I440" s="7">
        <v>7056877</v>
      </c>
      <c r="J440" s="7">
        <v>7056852</v>
      </c>
      <c r="K440" s="7">
        <v>2</v>
      </c>
      <c r="L440" s="7">
        <v>7</v>
      </c>
      <c r="M440" s="7">
        <f t="shared" si="46"/>
        <v>0</v>
      </c>
      <c r="N440" s="8">
        <f t="shared" si="47"/>
        <v>0</v>
      </c>
      <c r="R440" s="12">
        <v>1</v>
      </c>
    </row>
    <row r="441" spans="1:18" x14ac:dyDescent="0.2">
      <c r="A441" s="1" t="s">
        <v>875</v>
      </c>
      <c r="B441" s="1" t="s">
        <v>283</v>
      </c>
      <c r="C441" s="2" t="s">
        <v>346</v>
      </c>
      <c r="E441" s="4">
        <v>0</v>
      </c>
      <c r="F441" s="4">
        <v>22</v>
      </c>
      <c r="H441" s="167"/>
      <c r="I441" s="7">
        <v>7056878</v>
      </c>
      <c r="J441" s="7">
        <v>7056851</v>
      </c>
      <c r="K441" s="7">
        <v>1</v>
      </c>
      <c r="L441" s="7">
        <v>6</v>
      </c>
      <c r="M441" s="7">
        <f>M442+M443+M444+M445+M446+M447+M448+M449+M450+M451</f>
        <v>0</v>
      </c>
      <c r="N441" s="8">
        <f>N442+N443+N444+N445+N446+N447+N448+N449+N450+N451</f>
        <v>0</v>
      </c>
      <c r="R441" s="12">
        <v>1</v>
      </c>
    </row>
    <row r="442" spans="1:18" x14ac:dyDescent="0.2">
      <c r="A442" s="1" t="s">
        <v>876</v>
      </c>
      <c r="C442" s="2" t="s">
        <v>286</v>
      </c>
      <c r="D442" s="3" t="s">
        <v>35</v>
      </c>
      <c r="E442" s="4">
        <v>0</v>
      </c>
      <c r="F442" s="4">
        <v>22</v>
      </c>
      <c r="I442" s="7">
        <v>7056879</v>
      </c>
      <c r="J442" s="7">
        <v>7056878</v>
      </c>
      <c r="K442" s="7">
        <v>2</v>
      </c>
      <c r="L442" s="7">
        <v>7</v>
      </c>
      <c r="M442" s="7">
        <f t="shared" ref="M442:M451" si="48">ROUND(ROUND(H442,2)*ROUND(E442,2), 2)</f>
        <v>0</v>
      </c>
      <c r="N442" s="8">
        <f t="shared" ref="N442:N451" si="49">H442*E442*(1+F442/100)</f>
        <v>0</v>
      </c>
      <c r="R442" s="12">
        <v>1</v>
      </c>
    </row>
    <row r="443" spans="1:18" x14ac:dyDescent="0.2">
      <c r="A443" s="1" t="s">
        <v>877</v>
      </c>
      <c r="C443" s="2" t="s">
        <v>351</v>
      </c>
      <c r="D443" s="3" t="s">
        <v>35</v>
      </c>
      <c r="E443" s="4">
        <v>0</v>
      </c>
      <c r="F443" s="4">
        <v>22</v>
      </c>
      <c r="I443" s="7">
        <v>7056880</v>
      </c>
      <c r="J443" s="7">
        <v>7056878</v>
      </c>
      <c r="K443" s="7">
        <v>2</v>
      </c>
      <c r="L443" s="7">
        <v>7</v>
      </c>
      <c r="M443" s="7">
        <f t="shared" si="48"/>
        <v>0</v>
      </c>
      <c r="N443" s="8">
        <f t="shared" si="49"/>
        <v>0</v>
      </c>
      <c r="R443" s="12">
        <v>1</v>
      </c>
    </row>
    <row r="444" spans="1:18" ht="25.5" x14ac:dyDescent="0.2">
      <c r="A444" s="1" t="s">
        <v>878</v>
      </c>
      <c r="C444" s="2" t="s">
        <v>349</v>
      </c>
      <c r="D444" s="3" t="s">
        <v>35</v>
      </c>
      <c r="E444" s="4">
        <v>0</v>
      </c>
      <c r="F444" s="4">
        <v>22</v>
      </c>
      <c r="I444" s="7">
        <v>7056881</v>
      </c>
      <c r="J444" s="7">
        <v>7056878</v>
      </c>
      <c r="K444" s="7">
        <v>2</v>
      </c>
      <c r="L444" s="7">
        <v>7</v>
      </c>
      <c r="M444" s="7">
        <f t="shared" si="48"/>
        <v>0</v>
      </c>
      <c r="N444" s="8">
        <f t="shared" si="49"/>
        <v>0</v>
      </c>
      <c r="R444" s="12">
        <v>1</v>
      </c>
    </row>
    <row r="445" spans="1:18" x14ac:dyDescent="0.2">
      <c r="A445" s="1" t="s">
        <v>879</v>
      </c>
      <c r="C445" s="2" t="s">
        <v>880</v>
      </c>
      <c r="D445" s="3" t="s">
        <v>35</v>
      </c>
      <c r="E445" s="4">
        <v>0</v>
      </c>
      <c r="F445" s="4">
        <v>22</v>
      </c>
      <c r="I445" s="7">
        <v>7056882</v>
      </c>
      <c r="J445" s="7">
        <v>7056878</v>
      </c>
      <c r="K445" s="7">
        <v>2</v>
      </c>
      <c r="L445" s="7">
        <v>7</v>
      </c>
      <c r="M445" s="7">
        <f t="shared" si="48"/>
        <v>0</v>
      </c>
      <c r="N445" s="8">
        <f t="shared" si="49"/>
        <v>0</v>
      </c>
      <c r="R445" s="12">
        <v>1</v>
      </c>
    </row>
    <row r="446" spans="1:18" x14ac:dyDescent="0.2">
      <c r="A446" s="1" t="s">
        <v>881</v>
      </c>
      <c r="C446" s="2" t="s">
        <v>882</v>
      </c>
      <c r="D446" s="3" t="s">
        <v>35</v>
      </c>
      <c r="E446" s="4">
        <v>0</v>
      </c>
      <c r="F446" s="4">
        <v>22</v>
      </c>
      <c r="I446" s="7">
        <v>7056883</v>
      </c>
      <c r="J446" s="7">
        <v>7056878</v>
      </c>
      <c r="K446" s="7">
        <v>2</v>
      </c>
      <c r="L446" s="7">
        <v>7</v>
      </c>
      <c r="M446" s="7">
        <f t="shared" si="48"/>
        <v>0</v>
      </c>
      <c r="N446" s="8">
        <f t="shared" si="49"/>
        <v>0</v>
      </c>
      <c r="R446" s="12">
        <v>1</v>
      </c>
    </row>
    <row r="447" spans="1:18" ht="25.5" x14ac:dyDescent="0.2">
      <c r="A447" s="1" t="s">
        <v>883</v>
      </c>
      <c r="C447" s="2" t="s">
        <v>884</v>
      </c>
      <c r="D447" s="3" t="s">
        <v>35</v>
      </c>
      <c r="E447" s="4">
        <v>0</v>
      </c>
      <c r="F447" s="4">
        <v>22</v>
      </c>
      <c r="I447" s="7">
        <v>7056884</v>
      </c>
      <c r="J447" s="7">
        <v>7056878</v>
      </c>
      <c r="K447" s="7">
        <v>2</v>
      </c>
      <c r="L447" s="7">
        <v>7</v>
      </c>
      <c r="M447" s="7">
        <f t="shared" si="48"/>
        <v>0</v>
      </c>
      <c r="N447" s="8">
        <f t="shared" si="49"/>
        <v>0</v>
      </c>
      <c r="R447" s="12">
        <v>1</v>
      </c>
    </row>
    <row r="448" spans="1:18" ht="51" x14ac:dyDescent="0.2">
      <c r="A448" s="1" t="s">
        <v>885</v>
      </c>
      <c r="B448" s="1" t="s">
        <v>30</v>
      </c>
      <c r="C448" s="2" t="s">
        <v>886</v>
      </c>
      <c r="D448" s="3" t="s">
        <v>245</v>
      </c>
      <c r="E448" s="4">
        <v>9</v>
      </c>
      <c r="F448" s="4">
        <v>22</v>
      </c>
      <c r="I448" s="7">
        <v>7056885</v>
      </c>
      <c r="J448" s="7">
        <v>7056878</v>
      </c>
      <c r="K448" s="7">
        <v>2</v>
      </c>
      <c r="L448" s="7">
        <v>7</v>
      </c>
      <c r="M448" s="7">
        <f t="shared" si="48"/>
        <v>0</v>
      </c>
      <c r="N448" s="8">
        <f t="shared" si="49"/>
        <v>0</v>
      </c>
      <c r="R448" s="12">
        <v>1</v>
      </c>
    </row>
    <row r="449" spans="1:18" x14ac:dyDescent="0.2">
      <c r="A449" s="1" t="s">
        <v>887</v>
      </c>
      <c r="B449" s="1" t="s">
        <v>188</v>
      </c>
      <c r="C449" s="2" t="s">
        <v>888</v>
      </c>
      <c r="D449" s="3" t="s">
        <v>241</v>
      </c>
      <c r="E449" s="4">
        <v>30</v>
      </c>
      <c r="F449" s="4">
        <v>22</v>
      </c>
      <c r="I449" s="7">
        <v>7056886</v>
      </c>
      <c r="J449" s="7">
        <v>7056878</v>
      </c>
      <c r="K449" s="7">
        <v>2</v>
      </c>
      <c r="L449" s="7">
        <v>7</v>
      </c>
      <c r="M449" s="7">
        <f t="shared" si="48"/>
        <v>0</v>
      </c>
      <c r="N449" s="8">
        <f t="shared" si="49"/>
        <v>0</v>
      </c>
      <c r="R449" s="12">
        <v>1</v>
      </c>
    </row>
    <row r="450" spans="1:18" x14ac:dyDescent="0.2">
      <c r="A450" s="1" t="s">
        <v>889</v>
      </c>
      <c r="C450" s="2" t="s">
        <v>890</v>
      </c>
      <c r="D450" s="3" t="s">
        <v>35</v>
      </c>
      <c r="E450" s="4">
        <v>0</v>
      </c>
      <c r="F450" s="4">
        <v>22</v>
      </c>
      <c r="I450" s="7">
        <v>7056887</v>
      </c>
      <c r="J450" s="7">
        <v>7056878</v>
      </c>
      <c r="K450" s="7">
        <v>2</v>
      </c>
      <c r="L450" s="7">
        <v>7</v>
      </c>
      <c r="M450" s="7">
        <f t="shared" si="48"/>
        <v>0</v>
      </c>
      <c r="N450" s="8">
        <f t="shared" si="49"/>
        <v>0</v>
      </c>
      <c r="R450" s="12">
        <v>1</v>
      </c>
    </row>
    <row r="451" spans="1:18" ht="165.75" x14ac:dyDescent="0.2">
      <c r="A451" s="1" t="s">
        <v>891</v>
      </c>
      <c r="B451" s="1" t="s">
        <v>233</v>
      </c>
      <c r="C451" s="2" t="s">
        <v>892</v>
      </c>
      <c r="D451" s="3" t="s">
        <v>228</v>
      </c>
      <c r="E451" s="4">
        <v>1</v>
      </c>
      <c r="F451" s="4">
        <v>22</v>
      </c>
      <c r="I451" s="7">
        <v>7056888</v>
      </c>
      <c r="J451" s="7">
        <v>7056878</v>
      </c>
      <c r="K451" s="7">
        <v>2</v>
      </c>
      <c r="L451" s="7">
        <v>7</v>
      </c>
      <c r="M451" s="7">
        <f t="shared" si="48"/>
        <v>0</v>
      </c>
      <c r="N451" s="8">
        <f t="shared" si="49"/>
        <v>0</v>
      </c>
      <c r="R451" s="12">
        <v>1</v>
      </c>
    </row>
    <row r="452" spans="1:18" x14ac:dyDescent="0.2">
      <c r="A452" s="1" t="s">
        <v>893</v>
      </c>
      <c r="B452" s="1" t="s">
        <v>308</v>
      </c>
      <c r="C452" s="2" t="s">
        <v>309</v>
      </c>
      <c r="E452" s="4">
        <v>0</v>
      </c>
      <c r="F452" s="4">
        <v>22</v>
      </c>
      <c r="H452" s="167"/>
      <c r="I452" s="7">
        <v>7056889</v>
      </c>
      <c r="J452" s="7">
        <v>7056851</v>
      </c>
      <c r="K452" s="7">
        <v>1</v>
      </c>
      <c r="L452" s="7">
        <v>6</v>
      </c>
      <c r="M452" s="7">
        <f>M453+M454+M455+M456+M457</f>
        <v>0</v>
      </c>
      <c r="N452" s="8">
        <f>N453+N454+N455+N456+N457</f>
        <v>0</v>
      </c>
      <c r="R452" s="12">
        <v>1</v>
      </c>
    </row>
    <row r="453" spans="1:18" x14ac:dyDescent="0.2">
      <c r="A453" s="1" t="s">
        <v>894</v>
      </c>
      <c r="C453" s="2" t="s">
        <v>286</v>
      </c>
      <c r="D453" s="3" t="s">
        <v>35</v>
      </c>
      <c r="E453" s="4">
        <v>0</v>
      </c>
      <c r="F453" s="4">
        <v>22</v>
      </c>
      <c r="I453" s="7">
        <v>7056890</v>
      </c>
      <c r="J453" s="7">
        <v>7056889</v>
      </c>
      <c r="K453" s="7">
        <v>2</v>
      </c>
      <c r="L453" s="7">
        <v>7</v>
      </c>
      <c r="M453" s="7">
        <f>ROUND(ROUND(H453,2)*ROUND(E453,2), 2)</f>
        <v>0</v>
      </c>
      <c r="N453" s="8">
        <f>H453*E453*(1+F453/100)</f>
        <v>0</v>
      </c>
      <c r="R453" s="12">
        <v>1</v>
      </c>
    </row>
    <row r="454" spans="1:18" ht="25.5" x14ac:dyDescent="0.2">
      <c r="A454" s="1" t="s">
        <v>895</v>
      </c>
      <c r="C454" s="2" t="s">
        <v>896</v>
      </c>
      <c r="D454" s="3" t="s">
        <v>35</v>
      </c>
      <c r="E454" s="4">
        <v>0</v>
      </c>
      <c r="F454" s="4">
        <v>22</v>
      </c>
      <c r="I454" s="7">
        <v>7056891</v>
      </c>
      <c r="J454" s="7">
        <v>7056889</v>
      </c>
      <c r="K454" s="7">
        <v>2</v>
      </c>
      <c r="L454" s="7">
        <v>7</v>
      </c>
      <c r="M454" s="7">
        <f>ROUND(ROUND(H454,2)*ROUND(E454,2), 2)</f>
        <v>0</v>
      </c>
      <c r="N454" s="8">
        <f>H454*E454*(1+F454/100)</f>
        <v>0</v>
      </c>
      <c r="R454" s="12">
        <v>1</v>
      </c>
    </row>
    <row r="455" spans="1:18" ht="25.5" x14ac:dyDescent="0.2">
      <c r="A455" s="1" t="s">
        <v>897</v>
      </c>
      <c r="C455" s="2" t="s">
        <v>898</v>
      </c>
      <c r="D455" s="3" t="s">
        <v>35</v>
      </c>
      <c r="E455" s="4">
        <v>0</v>
      </c>
      <c r="F455" s="4">
        <v>22</v>
      </c>
      <c r="I455" s="7">
        <v>7056892</v>
      </c>
      <c r="J455" s="7">
        <v>7056889</v>
      </c>
      <c r="K455" s="7">
        <v>2</v>
      </c>
      <c r="L455" s="7">
        <v>7</v>
      </c>
      <c r="M455" s="7">
        <f>ROUND(ROUND(H455,2)*ROUND(E455,2), 2)</f>
        <v>0</v>
      </c>
      <c r="N455" s="8">
        <f>H455*E455*(1+F455/100)</f>
        <v>0</v>
      </c>
      <c r="R455" s="12">
        <v>1</v>
      </c>
    </row>
    <row r="456" spans="1:18" ht="25.5" x14ac:dyDescent="0.2">
      <c r="A456" s="1" t="s">
        <v>899</v>
      </c>
      <c r="C456" s="2" t="s">
        <v>884</v>
      </c>
      <c r="D456" s="3" t="s">
        <v>35</v>
      </c>
      <c r="E456" s="4">
        <v>0</v>
      </c>
      <c r="F456" s="4">
        <v>22</v>
      </c>
      <c r="I456" s="7">
        <v>7056893</v>
      </c>
      <c r="J456" s="7">
        <v>7056889</v>
      </c>
      <c r="K456" s="7">
        <v>2</v>
      </c>
      <c r="L456" s="7">
        <v>7</v>
      </c>
      <c r="M456" s="7">
        <f>ROUND(ROUND(H456,2)*ROUND(E456,2), 2)</f>
        <v>0</v>
      </c>
      <c r="N456" s="8">
        <f>H456*E456*(1+F456/100)</f>
        <v>0</v>
      </c>
      <c r="R456" s="12">
        <v>1</v>
      </c>
    </row>
    <row r="457" spans="1:18" ht="25.5" x14ac:dyDescent="0.2">
      <c r="A457" s="1" t="s">
        <v>900</v>
      </c>
      <c r="B457" s="1" t="s">
        <v>30</v>
      </c>
      <c r="C457" s="2" t="s">
        <v>901</v>
      </c>
      <c r="D457" s="3" t="s">
        <v>268</v>
      </c>
      <c r="E457" s="4">
        <v>2</v>
      </c>
      <c r="F457" s="4">
        <v>22</v>
      </c>
      <c r="I457" s="7">
        <v>7056894</v>
      </c>
      <c r="J457" s="7">
        <v>7056889</v>
      </c>
      <c r="K457" s="7">
        <v>2</v>
      </c>
      <c r="L457" s="7">
        <v>7</v>
      </c>
      <c r="M457" s="7">
        <f>ROUND(ROUND(H457,2)*ROUND(E457,2), 2)</f>
        <v>0</v>
      </c>
      <c r="N457" s="8">
        <f>H457*E457*(1+F457/100)</f>
        <v>0</v>
      </c>
      <c r="R457" s="12">
        <v>1</v>
      </c>
    </row>
    <row r="458" spans="1:18" x14ac:dyDescent="0.2">
      <c r="A458" s="1" t="s">
        <v>902</v>
      </c>
      <c r="B458" s="1" t="s">
        <v>345</v>
      </c>
      <c r="C458" s="2" t="s">
        <v>367</v>
      </c>
      <c r="E458" s="4">
        <v>0</v>
      </c>
      <c r="F458" s="4">
        <v>22</v>
      </c>
      <c r="H458" s="167"/>
      <c r="I458" s="7">
        <v>7056895</v>
      </c>
      <c r="J458" s="7">
        <v>7056851</v>
      </c>
      <c r="K458" s="7">
        <v>1</v>
      </c>
      <c r="L458" s="7">
        <v>6</v>
      </c>
      <c r="M458" s="7">
        <f>M459+M460+M461+M462+M463+M464+M465</f>
        <v>0</v>
      </c>
      <c r="N458" s="8">
        <f>N459+N460+N461+N462+N463+N464+N465</f>
        <v>0</v>
      </c>
      <c r="R458" s="12">
        <v>1</v>
      </c>
    </row>
    <row r="459" spans="1:18" x14ac:dyDescent="0.2">
      <c r="A459" s="1" t="s">
        <v>903</v>
      </c>
      <c r="C459" s="2" t="s">
        <v>205</v>
      </c>
      <c r="D459" s="3" t="s">
        <v>35</v>
      </c>
      <c r="E459" s="4">
        <v>0</v>
      </c>
      <c r="F459" s="4">
        <v>22</v>
      </c>
      <c r="I459" s="7">
        <v>7056896</v>
      </c>
      <c r="J459" s="7">
        <v>7056895</v>
      </c>
      <c r="K459" s="7">
        <v>2</v>
      </c>
      <c r="L459" s="7">
        <v>7</v>
      </c>
      <c r="M459" s="7">
        <f t="shared" ref="M459:M465" si="50">ROUND(ROUND(H459,2)*ROUND(E459,2), 2)</f>
        <v>0</v>
      </c>
      <c r="N459" s="8">
        <f t="shared" ref="N459:N465" si="51">H459*E459*(1+F459/100)</f>
        <v>0</v>
      </c>
      <c r="R459" s="12">
        <v>1</v>
      </c>
    </row>
    <row r="460" spans="1:18" ht="25.5" x14ac:dyDescent="0.2">
      <c r="A460" s="1" t="s">
        <v>904</v>
      </c>
      <c r="C460" s="2" t="s">
        <v>905</v>
      </c>
      <c r="D460" s="3" t="s">
        <v>35</v>
      </c>
      <c r="E460" s="4">
        <v>0</v>
      </c>
      <c r="F460" s="4">
        <v>22</v>
      </c>
      <c r="I460" s="7">
        <v>7056897</v>
      </c>
      <c r="J460" s="7">
        <v>7056895</v>
      </c>
      <c r="K460" s="7">
        <v>2</v>
      </c>
      <c r="L460" s="7">
        <v>7</v>
      </c>
      <c r="M460" s="7">
        <f t="shared" si="50"/>
        <v>0</v>
      </c>
      <c r="N460" s="8">
        <f t="shared" si="51"/>
        <v>0</v>
      </c>
      <c r="R460" s="12">
        <v>1</v>
      </c>
    </row>
    <row r="461" spans="1:18" ht="25.5" x14ac:dyDescent="0.2">
      <c r="A461" s="1" t="s">
        <v>906</v>
      </c>
      <c r="C461" s="2" t="s">
        <v>884</v>
      </c>
      <c r="D461" s="3" t="s">
        <v>35</v>
      </c>
      <c r="E461" s="4">
        <v>0</v>
      </c>
      <c r="F461" s="4">
        <v>22</v>
      </c>
      <c r="I461" s="7">
        <v>7056898</v>
      </c>
      <c r="J461" s="7">
        <v>7056895</v>
      </c>
      <c r="K461" s="7">
        <v>2</v>
      </c>
      <c r="L461" s="7">
        <v>7</v>
      </c>
      <c r="M461" s="7">
        <f t="shared" si="50"/>
        <v>0</v>
      </c>
      <c r="N461" s="8">
        <f t="shared" si="51"/>
        <v>0</v>
      </c>
      <c r="R461" s="12">
        <v>1</v>
      </c>
    </row>
    <row r="462" spans="1:18" ht="25.5" x14ac:dyDescent="0.2">
      <c r="A462" s="1" t="s">
        <v>907</v>
      </c>
      <c r="B462" s="1" t="s">
        <v>30</v>
      </c>
      <c r="C462" s="2" t="s">
        <v>908</v>
      </c>
      <c r="D462" s="3" t="s">
        <v>241</v>
      </c>
      <c r="E462" s="4">
        <v>1965</v>
      </c>
      <c r="F462" s="4">
        <v>22</v>
      </c>
      <c r="I462" s="7">
        <v>7056899</v>
      </c>
      <c r="J462" s="7">
        <v>7056895</v>
      </c>
      <c r="K462" s="7">
        <v>2</v>
      </c>
      <c r="L462" s="7">
        <v>7</v>
      </c>
      <c r="M462" s="7">
        <f t="shared" si="50"/>
        <v>0</v>
      </c>
      <c r="N462" s="8">
        <f t="shared" si="51"/>
        <v>0</v>
      </c>
      <c r="R462" s="12">
        <v>1</v>
      </c>
    </row>
    <row r="463" spans="1:18" x14ac:dyDescent="0.2">
      <c r="A463" s="1" t="s">
        <v>909</v>
      </c>
      <c r="B463" s="1" t="s">
        <v>188</v>
      </c>
      <c r="C463" s="2" t="s">
        <v>394</v>
      </c>
      <c r="D463" s="3" t="s">
        <v>35</v>
      </c>
      <c r="E463" s="4">
        <v>0</v>
      </c>
      <c r="F463" s="4">
        <v>22</v>
      </c>
      <c r="I463" s="7">
        <v>7056900</v>
      </c>
      <c r="J463" s="7">
        <v>7056895</v>
      </c>
      <c r="K463" s="7">
        <v>2</v>
      </c>
      <c r="L463" s="7">
        <v>7</v>
      </c>
      <c r="M463" s="7">
        <f t="shared" si="50"/>
        <v>0</v>
      </c>
      <c r="N463" s="8">
        <f t="shared" si="51"/>
        <v>0</v>
      </c>
      <c r="R463" s="12">
        <v>1</v>
      </c>
    </row>
    <row r="464" spans="1:18" ht="25.5" x14ac:dyDescent="0.2">
      <c r="A464" s="1" t="s">
        <v>910</v>
      </c>
      <c r="C464" s="2" t="s">
        <v>396</v>
      </c>
      <c r="D464" s="3" t="s">
        <v>397</v>
      </c>
      <c r="E464" s="4">
        <v>50</v>
      </c>
      <c r="F464" s="4">
        <v>22</v>
      </c>
      <c r="I464" s="7">
        <v>7056901</v>
      </c>
      <c r="J464" s="7">
        <v>7056895</v>
      </c>
      <c r="K464" s="7">
        <v>2</v>
      </c>
      <c r="L464" s="7">
        <v>7</v>
      </c>
      <c r="M464" s="7">
        <f t="shared" si="50"/>
        <v>0</v>
      </c>
      <c r="N464" s="8">
        <f t="shared" si="51"/>
        <v>0</v>
      </c>
      <c r="R464" s="12">
        <v>1</v>
      </c>
    </row>
    <row r="465" spans="1:18" ht="25.5" x14ac:dyDescent="0.2">
      <c r="A465" s="1" t="s">
        <v>911</v>
      </c>
      <c r="C465" s="2" t="s">
        <v>399</v>
      </c>
      <c r="D465" s="3" t="s">
        <v>397</v>
      </c>
      <c r="E465" s="4">
        <v>50</v>
      </c>
      <c r="F465" s="4">
        <v>22</v>
      </c>
      <c r="I465" s="7">
        <v>7056902</v>
      </c>
      <c r="J465" s="7">
        <v>7056895</v>
      </c>
      <c r="K465" s="7">
        <v>2</v>
      </c>
      <c r="L465" s="7">
        <v>7</v>
      </c>
      <c r="M465" s="7">
        <f t="shared" si="50"/>
        <v>0</v>
      </c>
      <c r="N465" s="8">
        <f t="shared" si="51"/>
        <v>0</v>
      </c>
      <c r="R465" s="12">
        <v>1</v>
      </c>
    </row>
    <row r="466" spans="1:18" x14ac:dyDescent="0.2">
      <c r="A466" s="1" t="s">
        <v>912</v>
      </c>
      <c r="B466" s="1" t="s">
        <v>366</v>
      </c>
      <c r="C466" s="2" t="s">
        <v>913</v>
      </c>
      <c r="E466" s="4">
        <v>0</v>
      </c>
      <c r="F466" s="4">
        <v>22</v>
      </c>
      <c r="H466" s="167"/>
      <c r="I466" s="7">
        <v>7056903</v>
      </c>
      <c r="J466" s="7">
        <v>7056851</v>
      </c>
      <c r="K466" s="7">
        <v>1</v>
      </c>
      <c r="L466" s="7">
        <v>6</v>
      </c>
      <c r="M466" s="7">
        <f>M467+M468+M469+M470</f>
        <v>0</v>
      </c>
      <c r="N466" s="8">
        <f>N467+N468+N469+N470</f>
        <v>0</v>
      </c>
      <c r="R466" s="12">
        <v>1</v>
      </c>
    </row>
    <row r="467" spans="1:18" x14ac:dyDescent="0.2">
      <c r="A467" s="1" t="s">
        <v>914</v>
      </c>
      <c r="C467" s="2" t="s">
        <v>205</v>
      </c>
      <c r="D467" s="3" t="s">
        <v>35</v>
      </c>
      <c r="E467" s="4">
        <v>0</v>
      </c>
      <c r="F467" s="4">
        <v>22</v>
      </c>
      <c r="I467" s="7">
        <v>7056904</v>
      </c>
      <c r="J467" s="7">
        <v>7056903</v>
      </c>
      <c r="K467" s="7">
        <v>2</v>
      </c>
      <c r="L467" s="7">
        <v>7</v>
      </c>
      <c r="M467" s="7">
        <f>ROUND(ROUND(H467,2)*ROUND(E467,2), 2)</f>
        <v>0</v>
      </c>
      <c r="N467" s="8">
        <f>H467*E467*(1+F467/100)</f>
        <v>0</v>
      </c>
      <c r="R467" s="12">
        <v>1</v>
      </c>
    </row>
    <row r="468" spans="1:18" x14ac:dyDescent="0.2">
      <c r="A468" s="1" t="s">
        <v>915</v>
      </c>
      <c r="C468" s="2" t="s">
        <v>351</v>
      </c>
      <c r="D468" s="3" t="s">
        <v>35</v>
      </c>
      <c r="E468" s="4">
        <v>0</v>
      </c>
      <c r="F468" s="4">
        <v>22</v>
      </c>
      <c r="I468" s="7">
        <v>7056905</v>
      </c>
      <c r="J468" s="7">
        <v>7056903</v>
      </c>
      <c r="K468" s="7">
        <v>2</v>
      </c>
      <c r="L468" s="7">
        <v>7</v>
      </c>
      <c r="M468" s="7">
        <f>ROUND(ROUND(H468,2)*ROUND(E468,2), 2)</f>
        <v>0</v>
      </c>
      <c r="N468" s="8">
        <f>H468*E468*(1+F468/100)</f>
        <v>0</v>
      </c>
      <c r="R468" s="12">
        <v>1</v>
      </c>
    </row>
    <row r="469" spans="1:18" ht="25.5" x14ac:dyDescent="0.2">
      <c r="A469" s="1" t="s">
        <v>916</v>
      </c>
      <c r="C469" s="2" t="s">
        <v>884</v>
      </c>
      <c r="D469" s="3" t="s">
        <v>35</v>
      </c>
      <c r="E469" s="4">
        <v>0</v>
      </c>
      <c r="F469" s="4">
        <v>22</v>
      </c>
      <c r="I469" s="7">
        <v>7056906</v>
      </c>
      <c r="J469" s="7">
        <v>7056903</v>
      </c>
      <c r="K469" s="7">
        <v>2</v>
      </c>
      <c r="L469" s="7">
        <v>7</v>
      </c>
      <c r="M469" s="7">
        <f>ROUND(ROUND(H469,2)*ROUND(E469,2), 2)</f>
        <v>0</v>
      </c>
      <c r="N469" s="8">
        <f>H469*E469*(1+F469/100)</f>
        <v>0</v>
      </c>
      <c r="R469" s="12">
        <v>1</v>
      </c>
    </row>
    <row r="470" spans="1:18" ht="38.25" x14ac:dyDescent="0.2">
      <c r="A470" s="1" t="s">
        <v>917</v>
      </c>
      <c r="B470" s="1" t="s">
        <v>30</v>
      </c>
      <c r="C470" s="2" t="s">
        <v>918</v>
      </c>
      <c r="D470" s="3" t="s">
        <v>241</v>
      </c>
      <c r="E470" s="4">
        <v>2712</v>
      </c>
      <c r="F470" s="4">
        <v>22</v>
      </c>
      <c r="I470" s="7">
        <v>7056907</v>
      </c>
      <c r="J470" s="7">
        <v>7056903</v>
      </c>
      <c r="K470" s="7">
        <v>2</v>
      </c>
      <c r="L470" s="7">
        <v>7</v>
      </c>
      <c r="M470" s="7">
        <f>ROUND(ROUND(H470,2)*ROUND(E470,2), 2)</f>
        <v>0</v>
      </c>
      <c r="N470" s="8">
        <f>H470*E470*(1+F470/100)</f>
        <v>0</v>
      </c>
      <c r="R470" s="12">
        <v>1</v>
      </c>
    </row>
    <row r="471" spans="1:18" x14ac:dyDescent="0.2">
      <c r="A471" s="1" t="s">
        <v>919</v>
      </c>
      <c r="B471" s="1" t="s">
        <v>199</v>
      </c>
      <c r="C471" s="2" t="s">
        <v>920</v>
      </c>
      <c r="E471" s="4">
        <v>0</v>
      </c>
      <c r="F471" s="4">
        <v>22</v>
      </c>
      <c r="H471" s="167"/>
      <c r="I471" s="7">
        <v>7057034</v>
      </c>
      <c r="J471" s="7">
        <v>7060156</v>
      </c>
      <c r="K471" s="7">
        <v>1</v>
      </c>
      <c r="L471" s="7">
        <v>5</v>
      </c>
      <c r="M471" s="7">
        <f>M472+M491</f>
        <v>0</v>
      </c>
      <c r="N471" s="8">
        <f>N472+N491</f>
        <v>0</v>
      </c>
      <c r="R471" s="12">
        <v>1</v>
      </c>
    </row>
    <row r="472" spans="1:18" x14ac:dyDescent="0.2">
      <c r="A472" s="1" t="s">
        <v>921</v>
      </c>
      <c r="B472" s="1" t="s">
        <v>202</v>
      </c>
      <c r="C472" s="2" t="s">
        <v>203</v>
      </c>
      <c r="E472" s="4">
        <v>0</v>
      </c>
      <c r="F472" s="4">
        <v>22</v>
      </c>
      <c r="H472" s="167"/>
      <c r="I472" s="7">
        <v>7057035</v>
      </c>
      <c r="J472" s="7">
        <v>7057034</v>
      </c>
      <c r="K472" s="7">
        <v>1</v>
      </c>
      <c r="L472" s="7">
        <v>6</v>
      </c>
      <c r="M472" s="7">
        <f>M473+M474+M475+M476+M477+M478+M479+M480+M481+M482+M483+M484+M485+M486+M487+M488+M489+M490</f>
        <v>0</v>
      </c>
      <c r="N472" s="8">
        <f>N473+N474+N475+N476+N477+N478+N479+N480+N481+N482+N483+N484+N485+N486+N487+N488+N489+N490</f>
        <v>0</v>
      </c>
      <c r="R472" s="12">
        <v>1</v>
      </c>
    </row>
    <row r="473" spans="1:18" x14ac:dyDescent="0.2">
      <c r="A473" s="1" t="s">
        <v>922</v>
      </c>
      <c r="C473" s="2" t="s">
        <v>205</v>
      </c>
      <c r="D473" s="3" t="s">
        <v>35</v>
      </c>
      <c r="E473" s="4">
        <v>0</v>
      </c>
      <c r="F473" s="4">
        <v>22</v>
      </c>
      <c r="I473" s="7">
        <v>7057036</v>
      </c>
      <c r="J473" s="7">
        <v>7057035</v>
      </c>
      <c r="K473" s="7">
        <v>2</v>
      </c>
      <c r="L473" s="7">
        <v>7</v>
      </c>
      <c r="M473" s="7">
        <f t="shared" ref="M473:M490" si="52">ROUND(ROUND(H473,2)*ROUND(E473,2), 2)</f>
        <v>0</v>
      </c>
      <c r="N473" s="8">
        <f t="shared" ref="N473:N490" si="53">H473*E473*(1+F473/100)</f>
        <v>0</v>
      </c>
      <c r="R473" s="12">
        <v>1</v>
      </c>
    </row>
    <row r="474" spans="1:18" ht="25.5" x14ac:dyDescent="0.2">
      <c r="A474" s="1" t="s">
        <v>923</v>
      </c>
      <c r="C474" s="2" t="s">
        <v>207</v>
      </c>
      <c r="D474" s="3" t="s">
        <v>35</v>
      </c>
      <c r="E474" s="4">
        <v>0</v>
      </c>
      <c r="F474" s="4">
        <v>22</v>
      </c>
      <c r="I474" s="7">
        <v>7057037</v>
      </c>
      <c r="J474" s="7">
        <v>7057035</v>
      </c>
      <c r="K474" s="7">
        <v>2</v>
      </c>
      <c r="L474" s="7">
        <v>7</v>
      </c>
      <c r="M474" s="7">
        <f t="shared" si="52"/>
        <v>0</v>
      </c>
      <c r="N474" s="8">
        <f t="shared" si="53"/>
        <v>0</v>
      </c>
      <c r="R474" s="12">
        <v>1</v>
      </c>
    </row>
    <row r="475" spans="1:18" x14ac:dyDescent="0.2">
      <c r="A475" s="1" t="s">
        <v>924</v>
      </c>
      <c r="C475" s="2" t="s">
        <v>209</v>
      </c>
      <c r="D475" s="3" t="s">
        <v>35</v>
      </c>
      <c r="E475" s="4">
        <v>0</v>
      </c>
      <c r="F475" s="4">
        <v>22</v>
      </c>
      <c r="I475" s="7">
        <v>7057038</v>
      </c>
      <c r="J475" s="7">
        <v>7057035</v>
      </c>
      <c r="K475" s="7">
        <v>2</v>
      </c>
      <c r="L475" s="7">
        <v>7</v>
      </c>
      <c r="M475" s="7">
        <f t="shared" si="52"/>
        <v>0</v>
      </c>
      <c r="N475" s="8">
        <f t="shared" si="53"/>
        <v>0</v>
      </c>
      <c r="R475" s="12">
        <v>1</v>
      </c>
    </row>
    <row r="476" spans="1:18" x14ac:dyDescent="0.2">
      <c r="A476" s="1" t="s">
        <v>925</v>
      </c>
      <c r="C476" s="2" t="s">
        <v>833</v>
      </c>
      <c r="D476" s="3" t="s">
        <v>35</v>
      </c>
      <c r="E476" s="4">
        <v>0</v>
      </c>
      <c r="F476" s="4">
        <v>22</v>
      </c>
      <c r="I476" s="7">
        <v>7057039</v>
      </c>
      <c r="J476" s="7">
        <v>7057035</v>
      </c>
      <c r="K476" s="7">
        <v>2</v>
      </c>
      <c r="L476" s="7">
        <v>7</v>
      </c>
      <c r="M476" s="7">
        <f t="shared" si="52"/>
        <v>0</v>
      </c>
      <c r="N476" s="8">
        <f t="shared" si="53"/>
        <v>0</v>
      </c>
      <c r="R476" s="12">
        <v>1</v>
      </c>
    </row>
    <row r="477" spans="1:18" ht="25.5" x14ac:dyDescent="0.2">
      <c r="A477" s="1" t="s">
        <v>926</v>
      </c>
      <c r="C477" s="2" t="s">
        <v>927</v>
      </c>
      <c r="D477" s="3" t="s">
        <v>35</v>
      </c>
      <c r="E477" s="4">
        <v>0</v>
      </c>
      <c r="F477" s="4">
        <v>22</v>
      </c>
      <c r="I477" s="7">
        <v>7057040</v>
      </c>
      <c r="J477" s="7">
        <v>7057035</v>
      </c>
      <c r="K477" s="7">
        <v>2</v>
      </c>
      <c r="L477" s="7">
        <v>7</v>
      </c>
      <c r="M477" s="7">
        <f t="shared" si="52"/>
        <v>0</v>
      </c>
      <c r="N477" s="8">
        <f t="shared" si="53"/>
        <v>0</v>
      </c>
      <c r="R477" s="12">
        <v>1</v>
      </c>
    </row>
    <row r="478" spans="1:18" ht="25.5" x14ac:dyDescent="0.2">
      <c r="A478" s="1" t="s">
        <v>928</v>
      </c>
      <c r="C478" s="2" t="s">
        <v>837</v>
      </c>
      <c r="D478" s="3" t="s">
        <v>35</v>
      </c>
      <c r="E478" s="4">
        <v>0</v>
      </c>
      <c r="F478" s="4">
        <v>22</v>
      </c>
      <c r="I478" s="7">
        <v>7057041</v>
      </c>
      <c r="J478" s="7">
        <v>7057035</v>
      </c>
      <c r="K478" s="7">
        <v>2</v>
      </c>
      <c r="L478" s="7">
        <v>7</v>
      </c>
      <c r="M478" s="7">
        <f t="shared" si="52"/>
        <v>0</v>
      </c>
      <c r="N478" s="8">
        <f t="shared" si="53"/>
        <v>0</v>
      </c>
      <c r="R478" s="12">
        <v>1</v>
      </c>
    </row>
    <row r="479" spans="1:18" ht="25.5" x14ac:dyDescent="0.2">
      <c r="A479" s="1" t="s">
        <v>929</v>
      </c>
      <c r="C479" s="2" t="s">
        <v>840</v>
      </c>
      <c r="D479" s="3" t="s">
        <v>35</v>
      </c>
      <c r="E479" s="4">
        <v>0</v>
      </c>
      <c r="F479" s="4">
        <v>22</v>
      </c>
      <c r="I479" s="7">
        <v>7057042</v>
      </c>
      <c r="J479" s="7">
        <v>7057035</v>
      </c>
      <c r="K479" s="7">
        <v>2</v>
      </c>
      <c r="L479" s="7">
        <v>7</v>
      </c>
      <c r="M479" s="7">
        <f t="shared" si="52"/>
        <v>0</v>
      </c>
      <c r="N479" s="8">
        <f t="shared" si="53"/>
        <v>0</v>
      </c>
      <c r="R479" s="12">
        <v>1</v>
      </c>
    </row>
    <row r="480" spans="1:18" x14ac:dyDescent="0.2">
      <c r="A480" s="1" t="s">
        <v>930</v>
      </c>
      <c r="C480" s="2" t="s">
        <v>842</v>
      </c>
      <c r="D480" s="3" t="s">
        <v>35</v>
      </c>
      <c r="E480" s="4">
        <v>0</v>
      </c>
      <c r="F480" s="4">
        <v>22</v>
      </c>
      <c r="I480" s="7">
        <v>7057043</v>
      </c>
      <c r="J480" s="7">
        <v>7057035</v>
      </c>
      <c r="K480" s="7">
        <v>2</v>
      </c>
      <c r="L480" s="7">
        <v>7</v>
      </c>
      <c r="M480" s="7">
        <f t="shared" si="52"/>
        <v>0</v>
      </c>
      <c r="N480" s="8">
        <f t="shared" si="53"/>
        <v>0</v>
      </c>
      <c r="R480" s="12">
        <v>1</v>
      </c>
    </row>
    <row r="481" spans="1:18" x14ac:dyDescent="0.2">
      <c r="A481" s="1" t="s">
        <v>931</v>
      </c>
      <c r="C481" s="2" t="s">
        <v>844</v>
      </c>
      <c r="D481" s="3" t="s">
        <v>35</v>
      </c>
      <c r="E481" s="4">
        <v>0</v>
      </c>
      <c r="F481" s="4">
        <v>22</v>
      </c>
      <c r="I481" s="7">
        <v>7057044</v>
      </c>
      <c r="J481" s="7">
        <v>7057035</v>
      </c>
      <c r="K481" s="7">
        <v>2</v>
      </c>
      <c r="L481" s="7">
        <v>7</v>
      </c>
      <c r="M481" s="7">
        <f t="shared" si="52"/>
        <v>0</v>
      </c>
      <c r="N481" s="8">
        <f t="shared" si="53"/>
        <v>0</v>
      </c>
      <c r="R481" s="12">
        <v>1</v>
      </c>
    </row>
    <row r="482" spans="1:18" x14ac:dyDescent="0.2">
      <c r="A482" s="1" t="s">
        <v>932</v>
      </c>
      <c r="C482" s="2" t="s">
        <v>846</v>
      </c>
      <c r="D482" s="3" t="s">
        <v>35</v>
      </c>
      <c r="E482" s="4">
        <v>0</v>
      </c>
      <c r="F482" s="4">
        <v>22</v>
      </c>
      <c r="I482" s="7">
        <v>7057045</v>
      </c>
      <c r="J482" s="7">
        <v>7057035</v>
      </c>
      <c r="K482" s="7">
        <v>2</v>
      </c>
      <c r="L482" s="7">
        <v>7</v>
      </c>
      <c r="M482" s="7">
        <f t="shared" si="52"/>
        <v>0</v>
      </c>
      <c r="N482" s="8">
        <f t="shared" si="53"/>
        <v>0</v>
      </c>
      <c r="R482" s="12">
        <v>1</v>
      </c>
    </row>
    <row r="483" spans="1:18" ht="51" x14ac:dyDescent="0.2">
      <c r="A483" s="1" t="s">
        <v>933</v>
      </c>
      <c r="B483" s="1" t="s">
        <v>30</v>
      </c>
      <c r="C483" s="2" t="s">
        <v>934</v>
      </c>
      <c r="D483" s="3" t="s">
        <v>231</v>
      </c>
      <c r="E483" s="4">
        <v>4</v>
      </c>
      <c r="F483" s="4">
        <v>22</v>
      </c>
      <c r="I483" s="7">
        <v>7057046</v>
      </c>
      <c r="J483" s="7">
        <v>7057035</v>
      </c>
      <c r="K483" s="7">
        <v>2</v>
      </c>
      <c r="L483" s="7">
        <v>7</v>
      </c>
      <c r="M483" s="7">
        <f t="shared" si="52"/>
        <v>0</v>
      </c>
      <c r="N483" s="8">
        <f t="shared" si="53"/>
        <v>0</v>
      </c>
      <c r="R483" s="12">
        <v>1</v>
      </c>
    </row>
    <row r="484" spans="1:18" ht="51" x14ac:dyDescent="0.2">
      <c r="A484" s="1" t="s">
        <v>935</v>
      </c>
      <c r="B484" s="1" t="s">
        <v>188</v>
      </c>
      <c r="C484" s="2" t="s">
        <v>936</v>
      </c>
      <c r="D484" s="3" t="s">
        <v>231</v>
      </c>
      <c r="E484" s="4">
        <v>25</v>
      </c>
      <c r="F484" s="4">
        <v>22</v>
      </c>
      <c r="I484" s="7">
        <v>7057047</v>
      </c>
      <c r="J484" s="7">
        <v>7057035</v>
      </c>
      <c r="K484" s="7">
        <v>2</v>
      </c>
      <c r="L484" s="7">
        <v>7</v>
      </c>
      <c r="M484" s="7">
        <f t="shared" si="52"/>
        <v>0</v>
      </c>
      <c r="N484" s="8">
        <f t="shared" si="53"/>
        <v>0</v>
      </c>
      <c r="R484" s="12">
        <v>1</v>
      </c>
    </row>
    <row r="485" spans="1:18" ht="51" x14ac:dyDescent="0.2">
      <c r="A485" s="1" t="s">
        <v>937</v>
      </c>
      <c r="B485" s="1" t="s">
        <v>233</v>
      </c>
      <c r="C485" s="2" t="s">
        <v>938</v>
      </c>
      <c r="D485" s="3" t="s">
        <v>231</v>
      </c>
      <c r="E485" s="4">
        <v>1</v>
      </c>
      <c r="F485" s="4">
        <v>22</v>
      </c>
      <c r="I485" s="7">
        <v>7057048</v>
      </c>
      <c r="J485" s="7">
        <v>7057035</v>
      </c>
      <c r="K485" s="7">
        <v>2</v>
      </c>
      <c r="L485" s="7">
        <v>7</v>
      </c>
      <c r="M485" s="7">
        <f t="shared" si="52"/>
        <v>0</v>
      </c>
      <c r="N485" s="8">
        <f t="shared" si="53"/>
        <v>0</v>
      </c>
      <c r="R485" s="12">
        <v>1</v>
      </c>
    </row>
    <row r="486" spans="1:18" ht="51" x14ac:dyDescent="0.2">
      <c r="A486" s="1" t="s">
        <v>939</v>
      </c>
      <c r="B486" s="1" t="s">
        <v>236</v>
      </c>
      <c r="C486" s="2" t="s">
        <v>940</v>
      </c>
      <c r="D486" s="3" t="s">
        <v>231</v>
      </c>
      <c r="E486" s="4">
        <v>1</v>
      </c>
      <c r="F486" s="4">
        <v>22</v>
      </c>
      <c r="I486" s="7">
        <v>7057049</v>
      </c>
      <c r="J486" s="7">
        <v>7057035</v>
      </c>
      <c r="K486" s="7">
        <v>2</v>
      </c>
      <c r="L486" s="7">
        <v>7</v>
      </c>
      <c r="M486" s="7">
        <f t="shared" si="52"/>
        <v>0</v>
      </c>
      <c r="N486" s="8">
        <f t="shared" si="53"/>
        <v>0</v>
      </c>
      <c r="R486" s="12">
        <v>1</v>
      </c>
    </row>
    <row r="487" spans="1:18" ht="51" x14ac:dyDescent="0.2">
      <c r="A487" s="1" t="s">
        <v>941</v>
      </c>
      <c r="B487" s="1" t="s">
        <v>239</v>
      </c>
      <c r="C487" s="2" t="s">
        <v>942</v>
      </c>
      <c r="D487" s="3" t="s">
        <v>231</v>
      </c>
      <c r="E487" s="4">
        <v>10</v>
      </c>
      <c r="F487" s="4">
        <v>22</v>
      </c>
      <c r="I487" s="7">
        <v>7057050</v>
      </c>
      <c r="J487" s="7">
        <v>7057035</v>
      </c>
      <c r="K487" s="7">
        <v>2</v>
      </c>
      <c r="L487" s="7">
        <v>7</v>
      </c>
      <c r="M487" s="7">
        <f t="shared" si="52"/>
        <v>0</v>
      </c>
      <c r="N487" s="8">
        <f t="shared" si="53"/>
        <v>0</v>
      </c>
      <c r="R487" s="12">
        <v>1</v>
      </c>
    </row>
    <row r="488" spans="1:18" ht="51" x14ac:dyDescent="0.2">
      <c r="A488" s="1" t="s">
        <v>943</v>
      </c>
      <c r="B488" s="1" t="s">
        <v>243</v>
      </c>
      <c r="C488" s="2" t="s">
        <v>944</v>
      </c>
      <c r="D488" s="3" t="s">
        <v>231</v>
      </c>
      <c r="E488" s="4">
        <v>4</v>
      </c>
      <c r="F488" s="4">
        <v>22</v>
      </c>
      <c r="I488" s="7">
        <v>7057051</v>
      </c>
      <c r="J488" s="7">
        <v>7057035</v>
      </c>
      <c r="K488" s="7">
        <v>2</v>
      </c>
      <c r="L488" s="7">
        <v>7</v>
      </c>
      <c r="M488" s="7">
        <f t="shared" si="52"/>
        <v>0</v>
      </c>
      <c r="N488" s="8">
        <f t="shared" si="53"/>
        <v>0</v>
      </c>
      <c r="R488" s="12">
        <v>1</v>
      </c>
    </row>
    <row r="489" spans="1:18" ht="51" x14ac:dyDescent="0.2">
      <c r="A489" s="1" t="s">
        <v>945</v>
      </c>
      <c r="B489" s="1" t="s">
        <v>247</v>
      </c>
      <c r="C489" s="2" t="s">
        <v>946</v>
      </c>
      <c r="D489" s="3" t="s">
        <v>245</v>
      </c>
      <c r="E489" s="4">
        <v>140</v>
      </c>
      <c r="F489" s="4">
        <v>22</v>
      </c>
      <c r="I489" s="7">
        <v>7057052</v>
      </c>
      <c r="J489" s="7">
        <v>7057035</v>
      </c>
      <c r="K489" s="7">
        <v>2</v>
      </c>
      <c r="L489" s="7">
        <v>7</v>
      </c>
      <c r="M489" s="7">
        <f t="shared" si="52"/>
        <v>0</v>
      </c>
      <c r="N489" s="8">
        <f t="shared" si="53"/>
        <v>0</v>
      </c>
      <c r="R489" s="12">
        <v>1</v>
      </c>
    </row>
    <row r="490" spans="1:18" ht="51" x14ac:dyDescent="0.2">
      <c r="A490" s="1" t="s">
        <v>947</v>
      </c>
      <c r="B490" s="1" t="s">
        <v>266</v>
      </c>
      <c r="C490" s="2" t="s">
        <v>948</v>
      </c>
      <c r="D490" s="3" t="s">
        <v>268</v>
      </c>
      <c r="E490" s="4">
        <v>3</v>
      </c>
      <c r="F490" s="4">
        <v>22</v>
      </c>
      <c r="I490" s="7">
        <v>7057053</v>
      </c>
      <c r="J490" s="7">
        <v>7057035</v>
      </c>
      <c r="K490" s="7">
        <v>2</v>
      </c>
      <c r="L490" s="7">
        <v>7</v>
      </c>
      <c r="M490" s="7">
        <f t="shared" si="52"/>
        <v>0</v>
      </c>
      <c r="N490" s="8">
        <f t="shared" si="53"/>
        <v>0</v>
      </c>
      <c r="R490" s="12">
        <v>1</v>
      </c>
    </row>
    <row r="491" spans="1:18" x14ac:dyDescent="0.2">
      <c r="A491" s="1" t="s">
        <v>949</v>
      </c>
      <c r="B491" s="1" t="s">
        <v>283</v>
      </c>
      <c r="C491" s="2" t="s">
        <v>367</v>
      </c>
      <c r="E491" s="4">
        <v>0</v>
      </c>
      <c r="F491" s="4">
        <v>22</v>
      </c>
      <c r="H491" s="167"/>
      <c r="I491" s="7">
        <v>7057054</v>
      </c>
      <c r="J491" s="7">
        <v>7057034</v>
      </c>
      <c r="K491" s="7">
        <v>1</v>
      </c>
      <c r="L491" s="7">
        <v>6</v>
      </c>
      <c r="M491" s="7">
        <f>M492+M493+M494+M495+M496+M497+M498</f>
        <v>0</v>
      </c>
      <c r="N491" s="8">
        <f>N492+N493+N494+N495+N496+N497+N498</f>
        <v>0</v>
      </c>
      <c r="R491" s="12">
        <v>1</v>
      </c>
    </row>
    <row r="492" spans="1:18" x14ac:dyDescent="0.2">
      <c r="A492" s="1" t="s">
        <v>950</v>
      </c>
      <c r="C492" s="2" t="s">
        <v>205</v>
      </c>
      <c r="D492" s="3" t="s">
        <v>35</v>
      </c>
      <c r="E492" s="4">
        <v>0</v>
      </c>
      <c r="F492" s="4">
        <v>22</v>
      </c>
      <c r="I492" s="7">
        <v>7057055</v>
      </c>
      <c r="J492" s="7">
        <v>7057054</v>
      </c>
      <c r="K492" s="7">
        <v>2</v>
      </c>
      <c r="L492" s="7">
        <v>7</v>
      </c>
      <c r="M492" s="7">
        <f t="shared" ref="M492:M498" si="54">ROUND(ROUND(H492,2)*ROUND(E492,2), 2)</f>
        <v>0</v>
      </c>
      <c r="N492" s="8">
        <f t="shared" ref="N492:N498" si="55">H492*E492*(1+F492/100)</f>
        <v>0</v>
      </c>
      <c r="R492" s="12">
        <v>1</v>
      </c>
    </row>
    <row r="493" spans="1:18" ht="25.5" x14ac:dyDescent="0.2">
      <c r="A493" s="1" t="s">
        <v>951</v>
      </c>
      <c r="C493" s="2" t="s">
        <v>905</v>
      </c>
      <c r="D493" s="3" t="s">
        <v>35</v>
      </c>
      <c r="E493" s="4">
        <v>0</v>
      </c>
      <c r="F493" s="4">
        <v>22</v>
      </c>
      <c r="I493" s="7">
        <v>7057056</v>
      </c>
      <c r="J493" s="7">
        <v>7057054</v>
      </c>
      <c r="K493" s="7">
        <v>2</v>
      </c>
      <c r="L493" s="7">
        <v>7</v>
      </c>
      <c r="M493" s="7">
        <f t="shared" si="54"/>
        <v>0</v>
      </c>
      <c r="N493" s="8">
        <f t="shared" si="55"/>
        <v>0</v>
      </c>
      <c r="R493" s="12">
        <v>1</v>
      </c>
    </row>
    <row r="494" spans="1:18" ht="25.5" x14ac:dyDescent="0.2">
      <c r="A494" s="1" t="s">
        <v>952</v>
      </c>
      <c r="C494" s="2" t="s">
        <v>884</v>
      </c>
      <c r="D494" s="3" t="s">
        <v>35</v>
      </c>
      <c r="E494" s="4">
        <v>0</v>
      </c>
      <c r="F494" s="4">
        <v>22</v>
      </c>
      <c r="I494" s="7">
        <v>7057057</v>
      </c>
      <c r="J494" s="7">
        <v>7057054</v>
      </c>
      <c r="K494" s="7">
        <v>2</v>
      </c>
      <c r="L494" s="7">
        <v>7</v>
      </c>
      <c r="M494" s="7">
        <f t="shared" si="54"/>
        <v>0</v>
      </c>
      <c r="N494" s="8">
        <f t="shared" si="55"/>
        <v>0</v>
      </c>
      <c r="R494" s="12">
        <v>1</v>
      </c>
    </row>
    <row r="495" spans="1:18" ht="25.5" x14ac:dyDescent="0.2">
      <c r="A495" s="1" t="s">
        <v>953</v>
      </c>
      <c r="B495" s="1" t="s">
        <v>30</v>
      </c>
      <c r="C495" s="2" t="s">
        <v>954</v>
      </c>
      <c r="D495" s="3" t="s">
        <v>245</v>
      </c>
      <c r="E495" s="4">
        <v>354</v>
      </c>
      <c r="F495" s="4">
        <v>22</v>
      </c>
      <c r="I495" s="7">
        <v>7057058</v>
      </c>
      <c r="J495" s="7">
        <v>7057054</v>
      </c>
      <c r="K495" s="7">
        <v>2</v>
      </c>
      <c r="L495" s="7">
        <v>7</v>
      </c>
      <c r="M495" s="7">
        <f t="shared" si="54"/>
        <v>0</v>
      </c>
      <c r="N495" s="8">
        <f t="shared" si="55"/>
        <v>0</v>
      </c>
      <c r="R495" s="12">
        <v>1</v>
      </c>
    </row>
    <row r="496" spans="1:18" x14ac:dyDescent="0.2">
      <c r="A496" s="1" t="s">
        <v>955</v>
      </c>
      <c r="B496" s="1" t="s">
        <v>188</v>
      </c>
      <c r="C496" s="2" t="s">
        <v>394</v>
      </c>
      <c r="D496" s="3" t="s">
        <v>35</v>
      </c>
      <c r="E496" s="4">
        <v>0</v>
      </c>
      <c r="F496" s="4">
        <v>22</v>
      </c>
      <c r="I496" s="7">
        <v>7057059</v>
      </c>
      <c r="J496" s="7">
        <v>7057054</v>
      </c>
      <c r="K496" s="7">
        <v>2</v>
      </c>
      <c r="L496" s="7">
        <v>7</v>
      </c>
      <c r="M496" s="7">
        <f t="shared" si="54"/>
        <v>0</v>
      </c>
      <c r="N496" s="8">
        <f t="shared" si="55"/>
        <v>0</v>
      </c>
      <c r="R496" s="12">
        <v>1</v>
      </c>
    </row>
    <row r="497" spans="1:18" ht="25.5" x14ac:dyDescent="0.2">
      <c r="A497" s="1" t="s">
        <v>956</v>
      </c>
      <c r="C497" s="2" t="s">
        <v>396</v>
      </c>
      <c r="D497" s="3" t="s">
        <v>397</v>
      </c>
      <c r="E497" s="4">
        <v>50</v>
      </c>
      <c r="F497" s="4">
        <v>22</v>
      </c>
      <c r="I497" s="7">
        <v>7057060</v>
      </c>
      <c r="J497" s="7">
        <v>7057054</v>
      </c>
      <c r="K497" s="7">
        <v>2</v>
      </c>
      <c r="L497" s="7">
        <v>7</v>
      </c>
      <c r="M497" s="7">
        <f t="shared" si="54"/>
        <v>0</v>
      </c>
      <c r="N497" s="8">
        <f t="shared" si="55"/>
        <v>0</v>
      </c>
      <c r="R497" s="12">
        <v>1</v>
      </c>
    </row>
    <row r="498" spans="1:18" ht="25.5" x14ac:dyDescent="0.2">
      <c r="A498" s="1" t="s">
        <v>957</v>
      </c>
      <c r="C498" s="2" t="s">
        <v>399</v>
      </c>
      <c r="D498" s="3" t="s">
        <v>397</v>
      </c>
      <c r="E498" s="4">
        <v>50</v>
      </c>
      <c r="F498" s="4">
        <v>22</v>
      </c>
      <c r="I498" s="7">
        <v>7057061</v>
      </c>
      <c r="J498" s="7">
        <v>7057054</v>
      </c>
      <c r="K498" s="7">
        <v>2</v>
      </c>
      <c r="L498" s="7">
        <v>7</v>
      </c>
      <c r="M498" s="7">
        <f t="shared" si="54"/>
        <v>0</v>
      </c>
      <c r="N498" s="8">
        <f t="shared" si="55"/>
        <v>0</v>
      </c>
      <c r="R498" s="12">
        <v>1</v>
      </c>
    </row>
    <row r="499" spans="1:18" x14ac:dyDescent="0.2">
      <c r="A499" s="1" t="s">
        <v>958</v>
      </c>
      <c r="B499" s="1" t="s">
        <v>196</v>
      </c>
      <c r="C499" s="2" t="s">
        <v>486</v>
      </c>
      <c r="E499" s="4">
        <v>0</v>
      </c>
      <c r="F499" s="4">
        <v>22</v>
      </c>
      <c r="H499" s="167"/>
      <c r="I499" s="7">
        <v>7060157</v>
      </c>
      <c r="J499" s="7">
        <v>7058888</v>
      </c>
      <c r="K499" s="7">
        <v>1</v>
      </c>
      <c r="L499" s="7">
        <v>4</v>
      </c>
      <c r="M499" s="7">
        <f>M500+M626</f>
        <v>0</v>
      </c>
      <c r="N499" s="8">
        <f>N500+N626</f>
        <v>0</v>
      </c>
      <c r="R499" s="12">
        <v>1</v>
      </c>
    </row>
    <row r="500" spans="1:18" x14ac:dyDescent="0.2">
      <c r="A500" s="1" t="s">
        <v>959</v>
      </c>
      <c r="B500" s="1" t="s">
        <v>488</v>
      </c>
      <c r="C500" s="2" t="s">
        <v>960</v>
      </c>
      <c r="E500" s="4">
        <v>0</v>
      </c>
      <c r="F500" s="4">
        <v>22</v>
      </c>
      <c r="H500" s="167"/>
      <c r="I500" s="7">
        <v>7056908</v>
      </c>
      <c r="J500" s="7">
        <v>7060157</v>
      </c>
      <c r="K500" s="7">
        <v>1</v>
      </c>
      <c r="L500" s="7">
        <v>5</v>
      </c>
      <c r="M500" s="7">
        <f>M501+M545+M558+M572+M579+M593+M605</f>
        <v>0</v>
      </c>
      <c r="N500" s="8">
        <f>N501+N545+N558+N572+N579+N593+N605</f>
        <v>0</v>
      </c>
      <c r="R500" s="12">
        <v>1</v>
      </c>
    </row>
    <row r="501" spans="1:18" x14ac:dyDescent="0.2">
      <c r="A501" s="1" t="s">
        <v>961</v>
      </c>
      <c r="B501" s="1" t="s">
        <v>202</v>
      </c>
      <c r="C501" s="2" t="s">
        <v>962</v>
      </c>
      <c r="E501" s="4">
        <v>0</v>
      </c>
      <c r="F501" s="4">
        <v>22</v>
      </c>
      <c r="H501" s="167"/>
      <c r="I501" s="7">
        <v>7056909</v>
      </c>
      <c r="J501" s="7">
        <v>7056908</v>
      </c>
      <c r="K501" s="7">
        <v>1</v>
      </c>
      <c r="L501" s="7">
        <v>6</v>
      </c>
      <c r="M501" s="7">
        <f>M502+M509+M516+M524</f>
        <v>0</v>
      </c>
      <c r="N501" s="8">
        <f>N502+N509+N516+N524</f>
        <v>0</v>
      </c>
      <c r="R501" s="12">
        <v>1</v>
      </c>
    </row>
    <row r="502" spans="1:18" x14ac:dyDescent="0.2">
      <c r="A502" s="1" t="s">
        <v>963</v>
      </c>
      <c r="C502" s="2" t="s">
        <v>205</v>
      </c>
      <c r="E502" s="4">
        <v>0</v>
      </c>
      <c r="F502" s="4">
        <v>22</v>
      </c>
      <c r="H502" s="167"/>
      <c r="I502" s="7">
        <v>7056910</v>
      </c>
      <c r="J502" s="7">
        <v>7056909</v>
      </c>
      <c r="K502" s="7">
        <v>1</v>
      </c>
      <c r="L502" s="7">
        <v>7</v>
      </c>
      <c r="M502" s="7">
        <f>M503+M504+M505+M506+M507+M508</f>
        <v>0</v>
      </c>
      <c r="N502" s="8">
        <f>N503+N504+N505+N506+N507+N508</f>
        <v>0</v>
      </c>
      <c r="R502" s="12">
        <v>1</v>
      </c>
    </row>
    <row r="503" spans="1:18" x14ac:dyDescent="0.2">
      <c r="A503" s="1" t="s">
        <v>964</v>
      </c>
      <c r="C503" s="2" t="s">
        <v>351</v>
      </c>
      <c r="D503" s="3" t="s">
        <v>35</v>
      </c>
      <c r="E503" s="4">
        <v>0</v>
      </c>
      <c r="F503" s="4">
        <v>22</v>
      </c>
      <c r="I503" s="7">
        <v>7056911</v>
      </c>
      <c r="J503" s="7">
        <v>7056910</v>
      </c>
      <c r="K503" s="7">
        <v>2</v>
      </c>
      <c r="L503" s="7">
        <v>8</v>
      </c>
      <c r="M503" s="7">
        <f t="shared" ref="M503:M508" si="56">ROUND(ROUND(H503,2)*ROUND(E503,2), 2)</f>
        <v>0</v>
      </c>
      <c r="N503" s="8">
        <f t="shared" ref="N503:N508" si="57">H503*E503*(1+F503/100)</f>
        <v>0</v>
      </c>
      <c r="R503" s="12">
        <v>1</v>
      </c>
    </row>
    <row r="504" spans="1:18" ht="25.5" x14ac:dyDescent="0.2">
      <c r="A504" s="1" t="s">
        <v>965</v>
      </c>
      <c r="C504" s="2" t="s">
        <v>966</v>
      </c>
      <c r="D504" s="3" t="s">
        <v>35</v>
      </c>
      <c r="E504" s="4">
        <v>0</v>
      </c>
      <c r="F504" s="4">
        <v>22</v>
      </c>
      <c r="I504" s="7">
        <v>7056912</v>
      </c>
      <c r="J504" s="7">
        <v>7056910</v>
      </c>
      <c r="K504" s="7">
        <v>2</v>
      </c>
      <c r="L504" s="7">
        <v>8</v>
      </c>
      <c r="M504" s="7">
        <f t="shared" si="56"/>
        <v>0</v>
      </c>
      <c r="N504" s="8">
        <f t="shared" si="57"/>
        <v>0</v>
      </c>
      <c r="R504" s="12">
        <v>1</v>
      </c>
    </row>
    <row r="505" spans="1:18" x14ac:dyDescent="0.2">
      <c r="A505" s="1" t="s">
        <v>967</v>
      </c>
      <c r="C505" s="2" t="s">
        <v>968</v>
      </c>
      <c r="D505" s="3" t="s">
        <v>35</v>
      </c>
      <c r="E505" s="4">
        <v>0</v>
      </c>
      <c r="F505" s="4">
        <v>22</v>
      </c>
      <c r="I505" s="7">
        <v>7056913</v>
      </c>
      <c r="J505" s="7">
        <v>7056910</v>
      </c>
      <c r="K505" s="7">
        <v>2</v>
      </c>
      <c r="L505" s="7">
        <v>8</v>
      </c>
      <c r="M505" s="7">
        <f t="shared" si="56"/>
        <v>0</v>
      </c>
      <c r="N505" s="8">
        <f t="shared" si="57"/>
        <v>0</v>
      </c>
      <c r="R505" s="12">
        <v>1</v>
      </c>
    </row>
    <row r="506" spans="1:18" ht="25.5" x14ac:dyDescent="0.2">
      <c r="A506" s="1" t="s">
        <v>969</v>
      </c>
      <c r="C506" s="2" t="s">
        <v>970</v>
      </c>
      <c r="D506" s="3" t="s">
        <v>35</v>
      </c>
      <c r="E506" s="4">
        <v>0</v>
      </c>
      <c r="F506" s="4">
        <v>22</v>
      </c>
      <c r="I506" s="7">
        <v>7056914</v>
      </c>
      <c r="J506" s="7">
        <v>7056910</v>
      </c>
      <c r="K506" s="7">
        <v>2</v>
      </c>
      <c r="L506" s="7">
        <v>8</v>
      </c>
      <c r="M506" s="7">
        <f t="shared" si="56"/>
        <v>0</v>
      </c>
      <c r="N506" s="8">
        <f t="shared" si="57"/>
        <v>0</v>
      </c>
      <c r="R506" s="12">
        <v>1</v>
      </c>
    </row>
    <row r="507" spans="1:18" x14ac:dyDescent="0.2">
      <c r="A507" s="1" t="s">
        <v>971</v>
      </c>
      <c r="C507" s="2" t="s">
        <v>972</v>
      </c>
      <c r="D507" s="3" t="s">
        <v>35</v>
      </c>
      <c r="E507" s="4">
        <v>0</v>
      </c>
      <c r="F507" s="4">
        <v>22</v>
      </c>
      <c r="I507" s="7">
        <v>7056915</v>
      </c>
      <c r="J507" s="7">
        <v>7056910</v>
      </c>
      <c r="K507" s="7">
        <v>2</v>
      </c>
      <c r="L507" s="7">
        <v>8</v>
      </c>
      <c r="M507" s="7">
        <f t="shared" si="56"/>
        <v>0</v>
      </c>
      <c r="N507" s="8">
        <f t="shared" si="57"/>
        <v>0</v>
      </c>
      <c r="R507" s="12">
        <v>1</v>
      </c>
    </row>
    <row r="508" spans="1:18" x14ac:dyDescent="0.2">
      <c r="A508" s="1" t="s">
        <v>973</v>
      </c>
      <c r="C508" s="2" t="s">
        <v>974</v>
      </c>
      <c r="D508" s="3" t="s">
        <v>35</v>
      </c>
      <c r="E508" s="4">
        <v>0</v>
      </c>
      <c r="F508" s="4">
        <v>22</v>
      </c>
      <c r="I508" s="7">
        <v>7056916</v>
      </c>
      <c r="J508" s="7">
        <v>7056910</v>
      </c>
      <c r="K508" s="7">
        <v>2</v>
      </c>
      <c r="L508" s="7">
        <v>8</v>
      </c>
      <c r="M508" s="7">
        <f t="shared" si="56"/>
        <v>0</v>
      </c>
      <c r="N508" s="8">
        <f t="shared" si="57"/>
        <v>0</v>
      </c>
      <c r="R508" s="12">
        <v>1</v>
      </c>
    </row>
    <row r="509" spans="1:18" x14ac:dyDescent="0.2">
      <c r="A509" s="1" t="s">
        <v>975</v>
      </c>
      <c r="B509" s="1" t="s">
        <v>976</v>
      </c>
      <c r="C509" s="2" t="s">
        <v>977</v>
      </c>
      <c r="E509" s="4">
        <v>0</v>
      </c>
      <c r="F509" s="4">
        <v>22</v>
      </c>
      <c r="H509" s="167"/>
      <c r="I509" s="7">
        <v>7056917</v>
      </c>
      <c r="J509" s="7">
        <v>7056909</v>
      </c>
      <c r="K509" s="7">
        <v>1</v>
      </c>
      <c r="L509" s="7">
        <v>7</v>
      </c>
      <c r="M509" s="7">
        <f>M510+M511+M512+M513+M514+M515</f>
        <v>0</v>
      </c>
      <c r="N509" s="8">
        <f>N510+N511+N512+N513+N514+N515</f>
        <v>0</v>
      </c>
      <c r="R509" s="12">
        <v>1</v>
      </c>
    </row>
    <row r="510" spans="1:18" ht="38.25" x14ac:dyDescent="0.2">
      <c r="A510" s="1" t="s">
        <v>978</v>
      </c>
      <c r="B510" s="1" t="s">
        <v>30</v>
      </c>
      <c r="C510" s="2" t="s">
        <v>979</v>
      </c>
      <c r="D510" s="3" t="s">
        <v>241</v>
      </c>
      <c r="E510" s="4">
        <v>1150</v>
      </c>
      <c r="F510" s="4">
        <v>22</v>
      </c>
      <c r="I510" s="7">
        <v>7056918</v>
      </c>
      <c r="J510" s="7">
        <v>7056917</v>
      </c>
      <c r="K510" s="7">
        <v>2</v>
      </c>
      <c r="L510" s="7">
        <v>8</v>
      </c>
      <c r="M510" s="7">
        <f t="shared" ref="M510:M515" si="58">ROUND(ROUND(H510,2)*ROUND(E510,2), 2)</f>
        <v>0</v>
      </c>
      <c r="N510" s="8">
        <f t="shared" ref="N510:N515" si="59">H510*E510*(1+F510/100)</f>
        <v>0</v>
      </c>
      <c r="R510" s="12">
        <v>1</v>
      </c>
    </row>
    <row r="511" spans="1:18" ht="25.5" x14ac:dyDescent="0.2">
      <c r="A511" s="1" t="s">
        <v>980</v>
      </c>
      <c r="B511" s="1" t="s">
        <v>188</v>
      </c>
      <c r="C511" s="2" t="s">
        <v>981</v>
      </c>
      <c r="D511" s="3" t="s">
        <v>245</v>
      </c>
      <c r="E511" s="4">
        <v>42</v>
      </c>
      <c r="F511" s="4">
        <v>22</v>
      </c>
      <c r="I511" s="7">
        <v>7056919</v>
      </c>
      <c r="J511" s="7">
        <v>7056917</v>
      </c>
      <c r="K511" s="7">
        <v>2</v>
      </c>
      <c r="L511" s="7">
        <v>8</v>
      </c>
      <c r="M511" s="7">
        <f t="shared" si="58"/>
        <v>0</v>
      </c>
      <c r="N511" s="8">
        <f t="shared" si="59"/>
        <v>0</v>
      </c>
      <c r="R511" s="12">
        <v>1</v>
      </c>
    </row>
    <row r="512" spans="1:18" ht="25.5" x14ac:dyDescent="0.2">
      <c r="A512" s="1" t="s">
        <v>982</v>
      </c>
      <c r="B512" s="1" t="s">
        <v>233</v>
      </c>
      <c r="C512" s="2" t="s">
        <v>983</v>
      </c>
      <c r="D512" s="3" t="s">
        <v>241</v>
      </c>
      <c r="E512" s="4">
        <v>435</v>
      </c>
      <c r="F512" s="4">
        <v>22</v>
      </c>
      <c r="I512" s="7">
        <v>7056920</v>
      </c>
      <c r="J512" s="7">
        <v>7056917</v>
      </c>
      <c r="K512" s="7">
        <v>2</v>
      </c>
      <c r="L512" s="7">
        <v>8</v>
      </c>
      <c r="M512" s="7">
        <f t="shared" si="58"/>
        <v>0</v>
      </c>
      <c r="N512" s="8">
        <f t="shared" si="59"/>
        <v>0</v>
      </c>
      <c r="R512" s="12">
        <v>1</v>
      </c>
    </row>
    <row r="513" spans="1:18" ht="25.5" x14ac:dyDescent="0.2">
      <c r="A513" s="1" t="s">
        <v>984</v>
      </c>
      <c r="B513" s="1" t="s">
        <v>236</v>
      </c>
      <c r="C513" s="2" t="s">
        <v>985</v>
      </c>
      <c r="D513" s="3" t="s">
        <v>241</v>
      </c>
      <c r="E513" s="4">
        <v>1178</v>
      </c>
      <c r="F513" s="4">
        <v>22</v>
      </c>
      <c r="I513" s="7">
        <v>7056921</v>
      </c>
      <c r="J513" s="7">
        <v>7056917</v>
      </c>
      <c r="K513" s="7">
        <v>2</v>
      </c>
      <c r="L513" s="7">
        <v>8</v>
      </c>
      <c r="M513" s="7">
        <f t="shared" si="58"/>
        <v>0</v>
      </c>
      <c r="N513" s="8">
        <f t="shared" si="59"/>
        <v>0</v>
      </c>
      <c r="R513" s="12">
        <v>1</v>
      </c>
    </row>
    <row r="514" spans="1:18" ht="25.5" x14ac:dyDescent="0.2">
      <c r="A514" s="1" t="s">
        <v>986</v>
      </c>
      <c r="B514" s="1" t="s">
        <v>239</v>
      </c>
      <c r="C514" s="2" t="s">
        <v>987</v>
      </c>
      <c r="D514" s="3" t="s">
        <v>241</v>
      </c>
      <c r="E514" s="4">
        <v>1178</v>
      </c>
      <c r="F514" s="4">
        <v>22</v>
      </c>
      <c r="I514" s="7">
        <v>7056922</v>
      </c>
      <c r="J514" s="7">
        <v>7056917</v>
      </c>
      <c r="K514" s="7">
        <v>2</v>
      </c>
      <c r="L514" s="7">
        <v>8</v>
      </c>
      <c r="M514" s="7">
        <f t="shared" si="58"/>
        <v>0</v>
      </c>
      <c r="N514" s="8">
        <f t="shared" si="59"/>
        <v>0</v>
      </c>
      <c r="R514" s="12">
        <v>1</v>
      </c>
    </row>
    <row r="515" spans="1:18" ht="25.5" x14ac:dyDescent="0.2">
      <c r="A515" s="1" t="s">
        <v>988</v>
      </c>
      <c r="B515" s="1" t="s">
        <v>243</v>
      </c>
      <c r="C515" s="2" t="s">
        <v>989</v>
      </c>
      <c r="D515" s="3" t="s">
        <v>241</v>
      </c>
      <c r="E515" s="4">
        <v>762</v>
      </c>
      <c r="F515" s="4">
        <v>22</v>
      </c>
      <c r="I515" s="7">
        <v>7056923</v>
      </c>
      <c r="J515" s="7">
        <v>7056917</v>
      </c>
      <c r="K515" s="7">
        <v>2</v>
      </c>
      <c r="L515" s="7">
        <v>8</v>
      </c>
      <c r="M515" s="7">
        <f t="shared" si="58"/>
        <v>0</v>
      </c>
      <c r="N515" s="8">
        <f t="shared" si="59"/>
        <v>0</v>
      </c>
      <c r="R515" s="12">
        <v>1</v>
      </c>
    </row>
    <row r="516" spans="1:18" x14ac:dyDescent="0.2">
      <c r="A516" s="1" t="s">
        <v>990</v>
      </c>
      <c r="B516" s="1" t="s">
        <v>991</v>
      </c>
      <c r="C516" s="2" t="s">
        <v>992</v>
      </c>
      <c r="E516" s="4">
        <v>0</v>
      </c>
      <c r="F516" s="4">
        <v>22</v>
      </c>
      <c r="H516" s="167"/>
      <c r="I516" s="7">
        <v>7056924</v>
      </c>
      <c r="J516" s="7">
        <v>7056909</v>
      </c>
      <c r="K516" s="7">
        <v>1</v>
      </c>
      <c r="L516" s="7">
        <v>7</v>
      </c>
      <c r="M516" s="7">
        <f>M517+M518+M519+M520+M521+M522+M523</f>
        <v>0</v>
      </c>
      <c r="N516" s="8">
        <f>N517+N518+N519+N520+N521+N522+N523</f>
        <v>0</v>
      </c>
      <c r="R516" s="12">
        <v>1</v>
      </c>
    </row>
    <row r="517" spans="1:18" ht="51" x14ac:dyDescent="0.2">
      <c r="A517" s="1" t="s">
        <v>993</v>
      </c>
      <c r="B517" s="1" t="s">
        <v>30</v>
      </c>
      <c r="C517" s="2" t="s">
        <v>994</v>
      </c>
      <c r="D517" s="3" t="s">
        <v>241</v>
      </c>
      <c r="E517" s="4">
        <v>762</v>
      </c>
      <c r="F517" s="4">
        <v>22</v>
      </c>
      <c r="I517" s="7">
        <v>7056925</v>
      </c>
      <c r="J517" s="7">
        <v>7056924</v>
      </c>
      <c r="K517" s="7">
        <v>2</v>
      </c>
      <c r="L517" s="7">
        <v>8</v>
      </c>
      <c r="M517" s="7">
        <f t="shared" ref="M517:M523" si="60">ROUND(ROUND(H517,2)*ROUND(E517,2), 2)</f>
        <v>0</v>
      </c>
      <c r="N517" s="8">
        <f t="shared" ref="N517:N523" si="61">H517*E517*(1+F517/100)</f>
        <v>0</v>
      </c>
      <c r="R517" s="12">
        <v>1</v>
      </c>
    </row>
    <row r="518" spans="1:18" ht="25.5" x14ac:dyDescent="0.2">
      <c r="A518" s="1" t="s">
        <v>995</v>
      </c>
      <c r="B518" s="1" t="s">
        <v>188</v>
      </c>
      <c r="C518" s="2" t="s">
        <v>996</v>
      </c>
      <c r="D518" s="3" t="s">
        <v>245</v>
      </c>
      <c r="E518" s="4">
        <v>41</v>
      </c>
      <c r="F518" s="4">
        <v>22</v>
      </c>
      <c r="I518" s="7">
        <v>7056926</v>
      </c>
      <c r="J518" s="7">
        <v>7056924</v>
      </c>
      <c r="K518" s="7">
        <v>2</v>
      </c>
      <c r="L518" s="7">
        <v>8</v>
      </c>
      <c r="M518" s="7">
        <f t="shared" si="60"/>
        <v>0</v>
      </c>
      <c r="N518" s="8">
        <f t="shared" si="61"/>
        <v>0</v>
      </c>
      <c r="R518" s="12">
        <v>1</v>
      </c>
    </row>
    <row r="519" spans="1:18" ht="38.25" x14ac:dyDescent="0.2">
      <c r="A519" s="1" t="s">
        <v>997</v>
      </c>
      <c r="B519" s="1" t="s">
        <v>233</v>
      </c>
      <c r="C519" s="2" t="s">
        <v>998</v>
      </c>
      <c r="D519" s="3" t="s">
        <v>245</v>
      </c>
      <c r="E519" s="4">
        <v>91</v>
      </c>
      <c r="F519" s="4">
        <v>22</v>
      </c>
      <c r="I519" s="7">
        <v>7056927</v>
      </c>
      <c r="J519" s="7">
        <v>7056924</v>
      </c>
      <c r="K519" s="7">
        <v>2</v>
      </c>
      <c r="L519" s="7">
        <v>8</v>
      </c>
      <c r="M519" s="7">
        <f t="shared" si="60"/>
        <v>0</v>
      </c>
      <c r="N519" s="8">
        <f t="shared" si="61"/>
        <v>0</v>
      </c>
      <c r="R519" s="12">
        <v>1</v>
      </c>
    </row>
    <row r="520" spans="1:18" ht="38.25" x14ac:dyDescent="0.2">
      <c r="A520" s="1" t="s">
        <v>999</v>
      </c>
      <c r="B520" s="1" t="s">
        <v>236</v>
      </c>
      <c r="C520" s="2" t="s">
        <v>1000</v>
      </c>
      <c r="D520" s="3" t="s">
        <v>231</v>
      </c>
      <c r="E520" s="4">
        <v>5</v>
      </c>
      <c r="F520" s="4">
        <v>22</v>
      </c>
      <c r="I520" s="7">
        <v>7056928</v>
      </c>
      <c r="J520" s="7">
        <v>7056924</v>
      </c>
      <c r="K520" s="7">
        <v>2</v>
      </c>
      <c r="L520" s="7">
        <v>8</v>
      </c>
      <c r="M520" s="7">
        <f t="shared" si="60"/>
        <v>0</v>
      </c>
      <c r="N520" s="8">
        <f t="shared" si="61"/>
        <v>0</v>
      </c>
      <c r="R520" s="12">
        <v>1</v>
      </c>
    </row>
    <row r="521" spans="1:18" ht="25.5" x14ac:dyDescent="0.2">
      <c r="A521" s="1" t="s">
        <v>1001</v>
      </c>
      <c r="B521" s="1" t="s">
        <v>239</v>
      </c>
      <c r="C521" s="2" t="s">
        <v>1002</v>
      </c>
      <c r="D521" s="3" t="s">
        <v>35</v>
      </c>
      <c r="E521" s="4">
        <v>0</v>
      </c>
      <c r="F521" s="4">
        <v>22</v>
      </c>
      <c r="I521" s="7">
        <v>7056929</v>
      </c>
      <c r="J521" s="7">
        <v>7056924</v>
      </c>
      <c r="K521" s="7">
        <v>2</v>
      </c>
      <c r="L521" s="7">
        <v>8</v>
      </c>
      <c r="M521" s="7">
        <f t="shared" si="60"/>
        <v>0</v>
      </c>
      <c r="N521" s="8">
        <f t="shared" si="61"/>
        <v>0</v>
      </c>
      <c r="R521" s="12">
        <v>1</v>
      </c>
    </row>
    <row r="522" spans="1:18" ht="114.75" x14ac:dyDescent="0.2">
      <c r="A522" s="1" t="s">
        <v>1003</v>
      </c>
      <c r="C522" s="2" t="s">
        <v>1004</v>
      </c>
      <c r="D522" s="3" t="s">
        <v>241</v>
      </c>
      <c r="E522" s="4">
        <v>18</v>
      </c>
      <c r="F522" s="4">
        <v>22</v>
      </c>
      <c r="I522" s="7">
        <v>7056930</v>
      </c>
      <c r="J522" s="7">
        <v>7056924</v>
      </c>
      <c r="K522" s="7">
        <v>2</v>
      </c>
      <c r="L522" s="7">
        <v>8</v>
      </c>
      <c r="M522" s="7">
        <f t="shared" si="60"/>
        <v>0</v>
      </c>
      <c r="N522" s="8">
        <f t="shared" si="61"/>
        <v>0</v>
      </c>
      <c r="R522" s="12">
        <v>1</v>
      </c>
    </row>
    <row r="523" spans="1:18" ht="114.75" x14ac:dyDescent="0.2">
      <c r="A523" s="1" t="s">
        <v>1005</v>
      </c>
      <c r="C523" s="2" t="s">
        <v>1006</v>
      </c>
      <c r="D523" s="3" t="s">
        <v>241</v>
      </c>
      <c r="E523" s="4">
        <v>1063</v>
      </c>
      <c r="F523" s="4">
        <v>22</v>
      </c>
      <c r="I523" s="7">
        <v>7056931</v>
      </c>
      <c r="J523" s="7">
        <v>7056924</v>
      </c>
      <c r="K523" s="7">
        <v>2</v>
      </c>
      <c r="L523" s="7">
        <v>8</v>
      </c>
      <c r="M523" s="7">
        <f t="shared" si="60"/>
        <v>0</v>
      </c>
      <c r="N523" s="8">
        <f t="shared" si="61"/>
        <v>0</v>
      </c>
      <c r="R523" s="12">
        <v>1</v>
      </c>
    </row>
    <row r="524" spans="1:18" x14ac:dyDescent="0.2">
      <c r="A524" s="1" t="s">
        <v>1007</v>
      </c>
      <c r="B524" s="1" t="s">
        <v>1008</v>
      </c>
      <c r="C524" s="2" t="s">
        <v>1009</v>
      </c>
      <c r="E524" s="4">
        <v>0</v>
      </c>
      <c r="F524" s="4">
        <v>22</v>
      </c>
      <c r="H524" s="167"/>
      <c r="I524" s="7">
        <v>7056932</v>
      </c>
      <c r="J524" s="7">
        <v>7056909</v>
      </c>
      <c r="K524" s="7">
        <v>1</v>
      </c>
      <c r="L524" s="7">
        <v>7</v>
      </c>
      <c r="M524" s="7">
        <f>M525+M526+M527+M528+M529+M530+M531+M532+M533+M534+M535+M536+M537+M538+M539+M540+M541+M542+M543+M544</f>
        <v>0</v>
      </c>
      <c r="N524" s="8">
        <f>N525+N526+N527+N528+N529+N530+N531+N532+N533+N534+N535+N536+N537+N538+N539+N540+N541+N542+N543+N544</f>
        <v>0</v>
      </c>
      <c r="R524" s="12">
        <v>1</v>
      </c>
    </row>
    <row r="525" spans="1:18" ht="51" x14ac:dyDescent="0.2">
      <c r="A525" s="1" t="s">
        <v>1010</v>
      </c>
      <c r="B525" s="1" t="s">
        <v>30</v>
      </c>
      <c r="C525" s="2" t="s">
        <v>1011</v>
      </c>
      <c r="D525" s="3" t="s">
        <v>231</v>
      </c>
      <c r="E525" s="4">
        <v>1</v>
      </c>
      <c r="F525" s="4">
        <v>22</v>
      </c>
      <c r="I525" s="7">
        <v>7056933</v>
      </c>
      <c r="J525" s="7">
        <v>7056932</v>
      </c>
      <c r="K525" s="7">
        <v>2</v>
      </c>
      <c r="L525" s="7">
        <v>8</v>
      </c>
      <c r="M525" s="7">
        <f t="shared" ref="M525:M544" si="62">ROUND(ROUND(H525,2)*ROUND(E525,2), 2)</f>
        <v>0</v>
      </c>
      <c r="N525" s="8">
        <f t="shared" ref="N525:N544" si="63">H525*E525*(1+F525/100)</f>
        <v>0</v>
      </c>
      <c r="R525" s="12">
        <v>1</v>
      </c>
    </row>
    <row r="526" spans="1:18" ht="38.25" x14ac:dyDescent="0.2">
      <c r="A526" s="1" t="s">
        <v>1012</v>
      </c>
      <c r="B526" s="1" t="s">
        <v>188</v>
      </c>
      <c r="C526" s="2" t="s">
        <v>1013</v>
      </c>
      <c r="D526" s="3" t="s">
        <v>241</v>
      </c>
      <c r="E526" s="4">
        <v>435</v>
      </c>
      <c r="F526" s="4">
        <v>22</v>
      </c>
      <c r="I526" s="7">
        <v>7056934</v>
      </c>
      <c r="J526" s="7">
        <v>7056932</v>
      </c>
      <c r="K526" s="7">
        <v>2</v>
      </c>
      <c r="L526" s="7">
        <v>8</v>
      </c>
      <c r="M526" s="7">
        <f t="shared" si="62"/>
        <v>0</v>
      </c>
      <c r="N526" s="8">
        <f t="shared" si="63"/>
        <v>0</v>
      </c>
      <c r="R526" s="12">
        <v>1</v>
      </c>
    </row>
    <row r="527" spans="1:18" ht="25.5" x14ac:dyDescent="0.2">
      <c r="A527" s="1" t="s">
        <v>1014</v>
      </c>
      <c r="B527" s="1" t="s">
        <v>233</v>
      </c>
      <c r="C527" s="2" t="s">
        <v>1015</v>
      </c>
      <c r="D527" s="3" t="s">
        <v>245</v>
      </c>
      <c r="E527" s="4">
        <v>22</v>
      </c>
      <c r="F527" s="4">
        <v>22</v>
      </c>
      <c r="I527" s="7">
        <v>7056935</v>
      </c>
      <c r="J527" s="7">
        <v>7056932</v>
      </c>
      <c r="K527" s="7">
        <v>2</v>
      </c>
      <c r="L527" s="7">
        <v>8</v>
      </c>
      <c r="M527" s="7">
        <f t="shared" si="62"/>
        <v>0</v>
      </c>
      <c r="N527" s="8">
        <f t="shared" si="63"/>
        <v>0</v>
      </c>
      <c r="R527" s="12">
        <v>1</v>
      </c>
    </row>
    <row r="528" spans="1:18" ht="25.5" x14ac:dyDescent="0.2">
      <c r="A528" s="1" t="s">
        <v>1016</v>
      </c>
      <c r="B528" s="1" t="s">
        <v>236</v>
      </c>
      <c r="C528" s="2" t="s">
        <v>1017</v>
      </c>
      <c r="D528" s="3" t="s">
        <v>245</v>
      </c>
      <c r="E528" s="4">
        <v>222</v>
      </c>
      <c r="F528" s="4">
        <v>22</v>
      </c>
      <c r="I528" s="7">
        <v>7056936</v>
      </c>
      <c r="J528" s="7">
        <v>7056932</v>
      </c>
      <c r="K528" s="7">
        <v>2</v>
      </c>
      <c r="L528" s="7">
        <v>8</v>
      </c>
      <c r="M528" s="7">
        <f t="shared" si="62"/>
        <v>0</v>
      </c>
      <c r="N528" s="8">
        <f t="shared" si="63"/>
        <v>0</v>
      </c>
      <c r="R528" s="12">
        <v>1</v>
      </c>
    </row>
    <row r="529" spans="1:18" ht="38.25" x14ac:dyDescent="0.2">
      <c r="A529" s="1" t="s">
        <v>1018</v>
      </c>
      <c r="B529" s="1" t="s">
        <v>239</v>
      </c>
      <c r="C529" s="2" t="s">
        <v>1019</v>
      </c>
      <c r="D529" s="3" t="s">
        <v>245</v>
      </c>
      <c r="E529" s="4">
        <v>19</v>
      </c>
      <c r="F529" s="4">
        <v>22</v>
      </c>
      <c r="I529" s="7">
        <v>7056937</v>
      </c>
      <c r="J529" s="7">
        <v>7056932</v>
      </c>
      <c r="K529" s="7">
        <v>2</v>
      </c>
      <c r="L529" s="7">
        <v>8</v>
      </c>
      <c r="M529" s="7">
        <f t="shared" si="62"/>
        <v>0</v>
      </c>
      <c r="N529" s="8">
        <f t="shared" si="63"/>
        <v>0</v>
      </c>
      <c r="R529" s="12">
        <v>1</v>
      </c>
    </row>
    <row r="530" spans="1:18" x14ac:dyDescent="0.2">
      <c r="A530" s="1" t="s">
        <v>1020</v>
      </c>
      <c r="B530" s="1" t="s">
        <v>243</v>
      </c>
      <c r="C530" s="2" t="s">
        <v>1021</v>
      </c>
      <c r="D530" s="3" t="s">
        <v>245</v>
      </c>
      <c r="E530" s="4">
        <v>222</v>
      </c>
      <c r="F530" s="4">
        <v>22</v>
      </c>
      <c r="I530" s="7">
        <v>7056938</v>
      </c>
      <c r="J530" s="7">
        <v>7056932</v>
      </c>
      <c r="K530" s="7">
        <v>2</v>
      </c>
      <c r="L530" s="7">
        <v>8</v>
      </c>
      <c r="M530" s="7">
        <f t="shared" si="62"/>
        <v>0</v>
      </c>
      <c r="N530" s="8">
        <f t="shared" si="63"/>
        <v>0</v>
      </c>
      <c r="R530" s="12">
        <v>1</v>
      </c>
    </row>
    <row r="531" spans="1:18" x14ac:dyDescent="0.2">
      <c r="A531" s="1" t="s">
        <v>1022</v>
      </c>
      <c r="B531" s="1" t="s">
        <v>247</v>
      </c>
      <c r="C531" s="2" t="s">
        <v>1023</v>
      </c>
      <c r="D531" s="3" t="s">
        <v>245</v>
      </c>
      <c r="E531" s="4">
        <v>429</v>
      </c>
      <c r="F531" s="4">
        <v>22</v>
      </c>
      <c r="I531" s="7">
        <v>7056939</v>
      </c>
      <c r="J531" s="7">
        <v>7056932</v>
      </c>
      <c r="K531" s="7">
        <v>2</v>
      </c>
      <c r="L531" s="7">
        <v>8</v>
      </c>
      <c r="M531" s="7">
        <f t="shared" si="62"/>
        <v>0</v>
      </c>
      <c r="N531" s="8">
        <f t="shared" si="63"/>
        <v>0</v>
      </c>
      <c r="R531" s="12">
        <v>1</v>
      </c>
    </row>
    <row r="532" spans="1:18" ht="25.5" x14ac:dyDescent="0.2">
      <c r="A532" s="1" t="s">
        <v>1024</v>
      </c>
      <c r="B532" s="1" t="s">
        <v>266</v>
      </c>
      <c r="C532" s="2" t="s">
        <v>1025</v>
      </c>
      <c r="D532" s="3" t="s">
        <v>35</v>
      </c>
      <c r="E532" s="4">
        <v>0</v>
      </c>
      <c r="F532" s="4">
        <v>22</v>
      </c>
      <c r="I532" s="7">
        <v>7056940</v>
      </c>
      <c r="J532" s="7">
        <v>7056932</v>
      </c>
      <c r="K532" s="7">
        <v>2</v>
      </c>
      <c r="L532" s="7">
        <v>8</v>
      </c>
      <c r="M532" s="7">
        <f t="shared" si="62"/>
        <v>0</v>
      </c>
      <c r="N532" s="8">
        <f t="shared" si="63"/>
        <v>0</v>
      </c>
      <c r="R532" s="12">
        <v>1</v>
      </c>
    </row>
    <row r="533" spans="1:18" ht="38.25" x14ac:dyDescent="0.2">
      <c r="A533" s="1" t="s">
        <v>1026</v>
      </c>
      <c r="C533" s="2" t="s">
        <v>1027</v>
      </c>
      <c r="D533" s="3" t="s">
        <v>245</v>
      </c>
      <c r="E533" s="4">
        <v>222</v>
      </c>
      <c r="F533" s="4">
        <v>22</v>
      </c>
      <c r="I533" s="7">
        <v>7056941</v>
      </c>
      <c r="J533" s="7">
        <v>7056932</v>
      </c>
      <c r="K533" s="7">
        <v>2</v>
      </c>
      <c r="L533" s="7">
        <v>8</v>
      </c>
      <c r="M533" s="7">
        <f t="shared" si="62"/>
        <v>0</v>
      </c>
      <c r="N533" s="8">
        <f t="shared" si="63"/>
        <v>0</v>
      </c>
      <c r="R533" s="12">
        <v>1</v>
      </c>
    </row>
    <row r="534" spans="1:18" ht="51" x14ac:dyDescent="0.2">
      <c r="A534" s="1" t="s">
        <v>1028</v>
      </c>
      <c r="C534" s="2" t="s">
        <v>1029</v>
      </c>
      <c r="D534" s="3" t="s">
        <v>245</v>
      </c>
      <c r="E534" s="4">
        <v>222</v>
      </c>
      <c r="F534" s="4">
        <v>22</v>
      </c>
      <c r="I534" s="7">
        <v>7056942</v>
      </c>
      <c r="J534" s="7">
        <v>7056932</v>
      </c>
      <c r="K534" s="7">
        <v>2</v>
      </c>
      <c r="L534" s="7">
        <v>8</v>
      </c>
      <c r="M534" s="7">
        <f t="shared" si="62"/>
        <v>0</v>
      </c>
      <c r="N534" s="8">
        <f t="shared" si="63"/>
        <v>0</v>
      </c>
      <c r="R534" s="12">
        <v>1</v>
      </c>
    </row>
    <row r="535" spans="1:18" ht="63.75" x14ac:dyDescent="0.2">
      <c r="A535" s="1" t="s">
        <v>1030</v>
      </c>
      <c r="B535" s="1" t="s">
        <v>270</v>
      </c>
      <c r="C535" s="2" t="s">
        <v>1031</v>
      </c>
      <c r="D535" s="3" t="s">
        <v>245</v>
      </c>
      <c r="E535" s="4">
        <v>224</v>
      </c>
      <c r="F535" s="4">
        <v>22</v>
      </c>
      <c r="I535" s="7">
        <v>7056943</v>
      </c>
      <c r="J535" s="7">
        <v>7056932</v>
      </c>
      <c r="K535" s="7">
        <v>2</v>
      </c>
      <c r="L535" s="7">
        <v>8</v>
      </c>
      <c r="M535" s="7">
        <f t="shared" si="62"/>
        <v>0</v>
      </c>
      <c r="N535" s="8">
        <f t="shared" si="63"/>
        <v>0</v>
      </c>
      <c r="R535" s="12">
        <v>1</v>
      </c>
    </row>
    <row r="536" spans="1:18" ht="38.25" x14ac:dyDescent="0.2">
      <c r="A536" s="1" t="s">
        <v>1032</v>
      </c>
      <c r="B536" s="1" t="s">
        <v>66</v>
      </c>
      <c r="C536" s="2" t="s">
        <v>1033</v>
      </c>
      <c r="D536" s="3" t="s">
        <v>231</v>
      </c>
      <c r="E536" s="4">
        <v>8</v>
      </c>
      <c r="F536" s="4">
        <v>22</v>
      </c>
      <c r="I536" s="7">
        <v>7056944</v>
      </c>
      <c r="J536" s="7">
        <v>7056932</v>
      </c>
      <c r="K536" s="7">
        <v>2</v>
      </c>
      <c r="L536" s="7">
        <v>8</v>
      </c>
      <c r="M536" s="7">
        <f t="shared" si="62"/>
        <v>0</v>
      </c>
      <c r="N536" s="8">
        <f t="shared" si="63"/>
        <v>0</v>
      </c>
      <c r="R536" s="12">
        <v>1</v>
      </c>
    </row>
    <row r="537" spans="1:18" ht="25.5" x14ac:dyDescent="0.2">
      <c r="A537" s="1" t="s">
        <v>1034</v>
      </c>
      <c r="B537" s="1" t="s">
        <v>69</v>
      </c>
      <c r="C537" s="2" t="s">
        <v>1035</v>
      </c>
      <c r="D537" s="3" t="s">
        <v>231</v>
      </c>
      <c r="E537" s="4">
        <v>8</v>
      </c>
      <c r="F537" s="4">
        <v>22</v>
      </c>
      <c r="I537" s="7">
        <v>7056945</v>
      </c>
      <c r="J537" s="7">
        <v>7056932</v>
      </c>
      <c r="K537" s="7">
        <v>2</v>
      </c>
      <c r="L537" s="7">
        <v>8</v>
      </c>
      <c r="M537" s="7">
        <f t="shared" si="62"/>
        <v>0</v>
      </c>
      <c r="N537" s="8">
        <f t="shared" si="63"/>
        <v>0</v>
      </c>
      <c r="R537" s="12">
        <v>1</v>
      </c>
    </row>
    <row r="538" spans="1:18" ht="25.5" x14ac:dyDescent="0.2">
      <c r="A538" s="1" t="s">
        <v>1036</v>
      </c>
      <c r="B538" s="1" t="s">
        <v>72</v>
      </c>
      <c r="C538" s="2" t="s">
        <v>1037</v>
      </c>
      <c r="D538" s="3" t="s">
        <v>245</v>
      </c>
      <c r="E538" s="4">
        <v>96</v>
      </c>
      <c r="F538" s="4">
        <v>22</v>
      </c>
      <c r="I538" s="7">
        <v>7056946</v>
      </c>
      <c r="J538" s="7">
        <v>7056932</v>
      </c>
      <c r="K538" s="7">
        <v>2</v>
      </c>
      <c r="L538" s="7">
        <v>8</v>
      </c>
      <c r="M538" s="7">
        <f t="shared" si="62"/>
        <v>0</v>
      </c>
      <c r="N538" s="8">
        <f t="shared" si="63"/>
        <v>0</v>
      </c>
      <c r="R538" s="12">
        <v>1</v>
      </c>
    </row>
    <row r="539" spans="1:18" ht="51" x14ac:dyDescent="0.2">
      <c r="A539" s="1" t="s">
        <v>1038</v>
      </c>
      <c r="B539" s="1" t="s">
        <v>75</v>
      </c>
      <c r="C539" s="2" t="s">
        <v>1039</v>
      </c>
      <c r="D539" s="3" t="s">
        <v>231</v>
      </c>
      <c r="E539" s="4">
        <v>8</v>
      </c>
      <c r="F539" s="4">
        <v>22</v>
      </c>
      <c r="I539" s="7">
        <v>7056947</v>
      </c>
      <c r="J539" s="7">
        <v>7056932</v>
      </c>
      <c r="K539" s="7">
        <v>2</v>
      </c>
      <c r="L539" s="7">
        <v>8</v>
      </c>
      <c r="M539" s="7">
        <f t="shared" si="62"/>
        <v>0</v>
      </c>
      <c r="N539" s="8">
        <f t="shared" si="63"/>
        <v>0</v>
      </c>
      <c r="R539" s="12">
        <v>1</v>
      </c>
    </row>
    <row r="540" spans="1:18" ht="25.5" x14ac:dyDescent="0.2">
      <c r="A540" s="1" t="s">
        <v>1040</v>
      </c>
      <c r="B540" s="1" t="s">
        <v>78</v>
      </c>
      <c r="C540" s="2" t="s">
        <v>1041</v>
      </c>
      <c r="D540" s="3" t="s">
        <v>231</v>
      </c>
      <c r="E540" s="4">
        <v>2</v>
      </c>
      <c r="F540" s="4">
        <v>22</v>
      </c>
      <c r="I540" s="7">
        <v>7056948</v>
      </c>
      <c r="J540" s="7">
        <v>7056932</v>
      </c>
      <c r="K540" s="7">
        <v>2</v>
      </c>
      <c r="L540" s="7">
        <v>8</v>
      </c>
      <c r="M540" s="7">
        <f t="shared" si="62"/>
        <v>0</v>
      </c>
      <c r="N540" s="8">
        <f t="shared" si="63"/>
        <v>0</v>
      </c>
      <c r="R540" s="12">
        <v>1</v>
      </c>
    </row>
    <row r="541" spans="1:18" ht="38.25" x14ac:dyDescent="0.2">
      <c r="A541" s="1" t="s">
        <v>1042</v>
      </c>
      <c r="B541" s="1" t="s">
        <v>81</v>
      </c>
      <c r="C541" s="2" t="s">
        <v>1043</v>
      </c>
      <c r="D541" s="3" t="s">
        <v>35</v>
      </c>
      <c r="E541" s="4">
        <v>0</v>
      </c>
      <c r="F541" s="4">
        <v>22</v>
      </c>
      <c r="I541" s="7">
        <v>7056949</v>
      </c>
      <c r="J541" s="7">
        <v>7056932</v>
      </c>
      <c r="K541" s="7">
        <v>2</v>
      </c>
      <c r="L541" s="7">
        <v>8</v>
      </c>
      <c r="M541" s="7">
        <f t="shared" si="62"/>
        <v>0</v>
      </c>
      <c r="N541" s="8">
        <f t="shared" si="63"/>
        <v>0</v>
      </c>
      <c r="R541" s="12">
        <v>1</v>
      </c>
    </row>
    <row r="542" spans="1:18" ht="38.25" x14ac:dyDescent="0.2">
      <c r="A542" s="1" t="s">
        <v>1044</v>
      </c>
      <c r="C542" s="2" t="s">
        <v>1045</v>
      </c>
      <c r="D542" s="3" t="s">
        <v>231</v>
      </c>
      <c r="E542" s="4">
        <v>1</v>
      </c>
      <c r="F542" s="4">
        <v>22</v>
      </c>
      <c r="I542" s="7">
        <v>7056950</v>
      </c>
      <c r="J542" s="7">
        <v>7056932</v>
      </c>
      <c r="K542" s="7">
        <v>2</v>
      </c>
      <c r="L542" s="7">
        <v>8</v>
      </c>
      <c r="M542" s="7">
        <f t="shared" si="62"/>
        <v>0</v>
      </c>
      <c r="N542" s="8">
        <f t="shared" si="63"/>
        <v>0</v>
      </c>
      <c r="R542" s="12">
        <v>1</v>
      </c>
    </row>
    <row r="543" spans="1:18" ht="38.25" x14ac:dyDescent="0.2">
      <c r="A543" s="1" t="s">
        <v>1046</v>
      </c>
      <c r="C543" s="2" t="s">
        <v>1047</v>
      </c>
      <c r="D543" s="3" t="s">
        <v>231</v>
      </c>
      <c r="E543" s="4">
        <v>7</v>
      </c>
      <c r="F543" s="4">
        <v>22</v>
      </c>
      <c r="I543" s="7">
        <v>7056951</v>
      </c>
      <c r="J543" s="7">
        <v>7056932</v>
      </c>
      <c r="K543" s="7">
        <v>2</v>
      </c>
      <c r="L543" s="7">
        <v>8</v>
      </c>
      <c r="M543" s="7">
        <f t="shared" si="62"/>
        <v>0</v>
      </c>
      <c r="N543" s="8">
        <f t="shared" si="63"/>
        <v>0</v>
      </c>
      <c r="R543" s="12">
        <v>1</v>
      </c>
    </row>
    <row r="544" spans="1:18" ht="38.25" x14ac:dyDescent="0.2">
      <c r="A544" s="1" t="s">
        <v>1048</v>
      </c>
      <c r="C544" s="2" t="s">
        <v>1049</v>
      </c>
      <c r="D544" s="3" t="s">
        <v>231</v>
      </c>
      <c r="E544" s="4">
        <v>3</v>
      </c>
      <c r="F544" s="4">
        <v>22</v>
      </c>
      <c r="I544" s="7">
        <v>7056952</v>
      </c>
      <c r="J544" s="7">
        <v>7056932</v>
      </c>
      <c r="K544" s="7">
        <v>2</v>
      </c>
      <c r="L544" s="7">
        <v>8</v>
      </c>
      <c r="M544" s="7">
        <f t="shared" si="62"/>
        <v>0</v>
      </c>
      <c r="N544" s="8">
        <f t="shared" si="63"/>
        <v>0</v>
      </c>
      <c r="R544" s="12">
        <v>1</v>
      </c>
    </row>
    <row r="545" spans="1:18" x14ac:dyDescent="0.2">
      <c r="A545" s="1" t="s">
        <v>1050</v>
      </c>
      <c r="B545" s="1" t="s">
        <v>283</v>
      </c>
      <c r="C545" s="2" t="s">
        <v>1051</v>
      </c>
      <c r="E545" s="4">
        <v>0</v>
      </c>
      <c r="F545" s="4">
        <v>22</v>
      </c>
      <c r="H545" s="167"/>
      <c r="I545" s="7">
        <v>7056953</v>
      </c>
      <c r="J545" s="7">
        <v>7056908</v>
      </c>
      <c r="K545" s="7">
        <v>1</v>
      </c>
      <c r="L545" s="7">
        <v>6</v>
      </c>
      <c r="M545" s="7">
        <f>M546+M547+M548+M549+M550+M551+M552+M553+M554+M555+M556+M557</f>
        <v>0</v>
      </c>
      <c r="N545" s="8">
        <f>N546+N547+N548+N549+N550+N551+N552+N553+N554+N555+N556+N557</f>
        <v>0</v>
      </c>
      <c r="R545" s="12">
        <v>1</v>
      </c>
    </row>
    <row r="546" spans="1:18" x14ac:dyDescent="0.2">
      <c r="A546" s="1" t="s">
        <v>1052</v>
      </c>
      <c r="C546" s="2" t="s">
        <v>205</v>
      </c>
      <c r="D546" s="3" t="s">
        <v>35</v>
      </c>
      <c r="E546" s="4">
        <v>0</v>
      </c>
      <c r="F546" s="4">
        <v>22</v>
      </c>
      <c r="I546" s="7">
        <v>7056954</v>
      </c>
      <c r="J546" s="7">
        <v>7056953</v>
      </c>
      <c r="K546" s="7">
        <v>2</v>
      </c>
      <c r="L546" s="7">
        <v>7</v>
      </c>
      <c r="M546" s="7">
        <f t="shared" ref="M546:M557" si="64">ROUND(ROUND(H546,2)*ROUND(E546,2), 2)</f>
        <v>0</v>
      </c>
      <c r="N546" s="8">
        <f t="shared" ref="N546:N557" si="65">H546*E546*(1+F546/100)</f>
        <v>0</v>
      </c>
      <c r="R546" s="12">
        <v>1</v>
      </c>
    </row>
    <row r="547" spans="1:18" x14ac:dyDescent="0.2">
      <c r="A547" s="1" t="s">
        <v>1053</v>
      </c>
      <c r="C547" s="2" t="s">
        <v>1054</v>
      </c>
      <c r="D547" s="3" t="s">
        <v>35</v>
      </c>
      <c r="E547" s="4">
        <v>0</v>
      </c>
      <c r="F547" s="4">
        <v>22</v>
      </c>
      <c r="I547" s="7">
        <v>7056955</v>
      </c>
      <c r="J547" s="7">
        <v>7056953</v>
      </c>
      <c r="K547" s="7">
        <v>2</v>
      </c>
      <c r="L547" s="7">
        <v>7</v>
      </c>
      <c r="M547" s="7">
        <f t="shared" si="64"/>
        <v>0</v>
      </c>
      <c r="N547" s="8">
        <f t="shared" si="65"/>
        <v>0</v>
      </c>
      <c r="R547" s="12">
        <v>1</v>
      </c>
    </row>
    <row r="548" spans="1:18" x14ac:dyDescent="0.2">
      <c r="A548" s="1" t="s">
        <v>1055</v>
      </c>
      <c r="C548" s="2" t="s">
        <v>1056</v>
      </c>
      <c r="D548" s="3" t="s">
        <v>35</v>
      </c>
      <c r="E548" s="4">
        <v>0</v>
      </c>
      <c r="F548" s="4">
        <v>22</v>
      </c>
      <c r="I548" s="7">
        <v>7056956</v>
      </c>
      <c r="J548" s="7">
        <v>7056953</v>
      </c>
      <c r="K548" s="7">
        <v>2</v>
      </c>
      <c r="L548" s="7">
        <v>7</v>
      </c>
      <c r="M548" s="7">
        <f t="shared" si="64"/>
        <v>0</v>
      </c>
      <c r="N548" s="8">
        <f t="shared" si="65"/>
        <v>0</v>
      </c>
      <c r="R548" s="12">
        <v>1</v>
      </c>
    </row>
    <row r="549" spans="1:18" ht="25.5" x14ac:dyDescent="0.2">
      <c r="A549" s="1" t="s">
        <v>1057</v>
      </c>
      <c r="C549" s="2" t="s">
        <v>970</v>
      </c>
      <c r="D549" s="3" t="s">
        <v>35</v>
      </c>
      <c r="E549" s="4">
        <v>0</v>
      </c>
      <c r="F549" s="4">
        <v>22</v>
      </c>
      <c r="I549" s="7">
        <v>7056957</v>
      </c>
      <c r="J549" s="7">
        <v>7056953</v>
      </c>
      <c r="K549" s="7">
        <v>2</v>
      </c>
      <c r="L549" s="7">
        <v>7</v>
      </c>
      <c r="M549" s="7">
        <f t="shared" si="64"/>
        <v>0</v>
      </c>
      <c r="N549" s="8">
        <f t="shared" si="65"/>
        <v>0</v>
      </c>
      <c r="R549" s="12">
        <v>1</v>
      </c>
    </row>
    <row r="550" spans="1:18" ht="127.5" x14ac:dyDescent="0.2">
      <c r="A550" s="1" t="s">
        <v>1058</v>
      </c>
      <c r="B550" s="1" t="s">
        <v>30</v>
      </c>
      <c r="C550" s="2" t="s">
        <v>1059</v>
      </c>
      <c r="D550" s="3" t="s">
        <v>241</v>
      </c>
      <c r="E550" s="4">
        <v>26</v>
      </c>
      <c r="F550" s="4">
        <v>22</v>
      </c>
      <c r="I550" s="7">
        <v>7056958</v>
      </c>
      <c r="J550" s="7">
        <v>7056953</v>
      </c>
      <c r="K550" s="7">
        <v>2</v>
      </c>
      <c r="L550" s="7">
        <v>7</v>
      </c>
      <c r="M550" s="7">
        <f t="shared" si="64"/>
        <v>0</v>
      </c>
      <c r="N550" s="8">
        <f t="shared" si="65"/>
        <v>0</v>
      </c>
      <c r="R550" s="12">
        <v>1</v>
      </c>
    </row>
    <row r="551" spans="1:18" ht="38.25" x14ac:dyDescent="0.2">
      <c r="A551" s="1" t="s">
        <v>1060</v>
      </c>
      <c r="B551" s="1" t="s">
        <v>188</v>
      </c>
      <c r="C551" s="2" t="s">
        <v>1061</v>
      </c>
      <c r="D551" s="3" t="s">
        <v>231</v>
      </c>
      <c r="E551" s="4">
        <v>2</v>
      </c>
      <c r="F551" s="4">
        <v>22</v>
      </c>
      <c r="I551" s="7">
        <v>7056959</v>
      </c>
      <c r="J551" s="7">
        <v>7056953</v>
      </c>
      <c r="K551" s="7">
        <v>2</v>
      </c>
      <c r="L551" s="7">
        <v>7</v>
      </c>
      <c r="M551" s="7">
        <f t="shared" si="64"/>
        <v>0</v>
      </c>
      <c r="N551" s="8">
        <f t="shared" si="65"/>
        <v>0</v>
      </c>
      <c r="R551" s="12">
        <v>1</v>
      </c>
    </row>
    <row r="552" spans="1:18" ht="38.25" x14ac:dyDescent="0.2">
      <c r="A552" s="1" t="s">
        <v>1062</v>
      </c>
      <c r="B552" s="1" t="s">
        <v>233</v>
      </c>
      <c r="C552" s="2" t="s">
        <v>1063</v>
      </c>
      <c r="D552" s="3" t="s">
        <v>245</v>
      </c>
      <c r="E552" s="4">
        <v>8</v>
      </c>
      <c r="F552" s="4">
        <v>22</v>
      </c>
      <c r="I552" s="7">
        <v>7056960</v>
      </c>
      <c r="J552" s="7">
        <v>7056953</v>
      </c>
      <c r="K552" s="7">
        <v>2</v>
      </c>
      <c r="L552" s="7">
        <v>7</v>
      </c>
      <c r="M552" s="7">
        <f t="shared" si="64"/>
        <v>0</v>
      </c>
      <c r="N552" s="8">
        <f t="shared" si="65"/>
        <v>0</v>
      </c>
      <c r="R552" s="12">
        <v>1</v>
      </c>
    </row>
    <row r="553" spans="1:18" ht="38.25" x14ac:dyDescent="0.2">
      <c r="A553" s="1" t="s">
        <v>1064</v>
      </c>
      <c r="B553" s="1" t="s">
        <v>236</v>
      </c>
      <c r="C553" s="2" t="s">
        <v>1065</v>
      </c>
      <c r="D553" s="3" t="s">
        <v>245</v>
      </c>
      <c r="E553" s="4">
        <v>8</v>
      </c>
      <c r="F553" s="4">
        <v>22</v>
      </c>
      <c r="I553" s="7">
        <v>7056961</v>
      </c>
      <c r="J553" s="7">
        <v>7056953</v>
      </c>
      <c r="K553" s="7">
        <v>2</v>
      </c>
      <c r="L553" s="7">
        <v>7</v>
      </c>
      <c r="M553" s="7">
        <f t="shared" si="64"/>
        <v>0</v>
      </c>
      <c r="N553" s="8">
        <f t="shared" si="65"/>
        <v>0</v>
      </c>
      <c r="R553" s="12">
        <v>1</v>
      </c>
    </row>
    <row r="554" spans="1:18" ht="51" x14ac:dyDescent="0.2">
      <c r="A554" s="1" t="s">
        <v>1066</v>
      </c>
      <c r="B554" s="1" t="s">
        <v>239</v>
      </c>
      <c r="C554" s="2" t="s">
        <v>1067</v>
      </c>
      <c r="D554" s="3" t="s">
        <v>245</v>
      </c>
      <c r="E554" s="4">
        <v>6</v>
      </c>
      <c r="F554" s="4">
        <v>22</v>
      </c>
      <c r="I554" s="7">
        <v>7056962</v>
      </c>
      <c r="J554" s="7">
        <v>7056953</v>
      </c>
      <c r="K554" s="7">
        <v>2</v>
      </c>
      <c r="L554" s="7">
        <v>7</v>
      </c>
      <c r="M554" s="7">
        <f t="shared" si="64"/>
        <v>0</v>
      </c>
      <c r="N554" s="8">
        <f t="shared" si="65"/>
        <v>0</v>
      </c>
      <c r="R554" s="12">
        <v>1</v>
      </c>
    </row>
    <row r="555" spans="1:18" ht="38.25" x14ac:dyDescent="0.2">
      <c r="A555" s="1" t="s">
        <v>1068</v>
      </c>
      <c r="B555" s="1" t="s">
        <v>243</v>
      </c>
      <c r="C555" s="2" t="s">
        <v>1069</v>
      </c>
      <c r="D555" s="3" t="s">
        <v>245</v>
      </c>
      <c r="E555" s="4">
        <v>6</v>
      </c>
      <c r="F555" s="4">
        <v>22</v>
      </c>
      <c r="I555" s="7">
        <v>7056963</v>
      </c>
      <c r="J555" s="7">
        <v>7056953</v>
      </c>
      <c r="K555" s="7">
        <v>2</v>
      </c>
      <c r="L555" s="7">
        <v>7</v>
      </c>
      <c r="M555" s="7">
        <f t="shared" si="64"/>
        <v>0</v>
      </c>
      <c r="N555" s="8">
        <f t="shared" si="65"/>
        <v>0</v>
      </c>
      <c r="R555" s="12">
        <v>1</v>
      </c>
    </row>
    <row r="556" spans="1:18" ht="38.25" x14ac:dyDescent="0.2">
      <c r="A556" s="1" t="s">
        <v>1070</v>
      </c>
      <c r="B556" s="1" t="s">
        <v>247</v>
      </c>
      <c r="C556" s="2" t="s">
        <v>1071</v>
      </c>
      <c r="D556" s="3" t="s">
        <v>245</v>
      </c>
      <c r="E556" s="4">
        <v>6</v>
      </c>
      <c r="F556" s="4">
        <v>22</v>
      </c>
      <c r="I556" s="7">
        <v>7056964</v>
      </c>
      <c r="J556" s="7">
        <v>7056953</v>
      </c>
      <c r="K556" s="7">
        <v>2</v>
      </c>
      <c r="L556" s="7">
        <v>7</v>
      </c>
      <c r="M556" s="7">
        <f t="shared" si="64"/>
        <v>0</v>
      </c>
      <c r="N556" s="8">
        <f t="shared" si="65"/>
        <v>0</v>
      </c>
      <c r="R556" s="12">
        <v>1</v>
      </c>
    </row>
    <row r="557" spans="1:18" ht="25.5" x14ac:dyDescent="0.2">
      <c r="A557" s="1" t="s">
        <v>1072</v>
      </c>
      <c r="B557" s="1" t="s">
        <v>266</v>
      </c>
      <c r="C557" s="2" t="s">
        <v>1073</v>
      </c>
      <c r="D557" s="3" t="s">
        <v>245</v>
      </c>
      <c r="E557" s="4">
        <v>5</v>
      </c>
      <c r="F557" s="4">
        <v>22</v>
      </c>
      <c r="I557" s="7">
        <v>7056965</v>
      </c>
      <c r="J557" s="7">
        <v>7056953</v>
      </c>
      <c r="K557" s="7">
        <v>2</v>
      </c>
      <c r="L557" s="7">
        <v>7</v>
      </c>
      <c r="M557" s="7">
        <f t="shared" si="64"/>
        <v>0</v>
      </c>
      <c r="N557" s="8">
        <f t="shared" si="65"/>
        <v>0</v>
      </c>
      <c r="R557" s="12">
        <v>1</v>
      </c>
    </row>
    <row r="558" spans="1:18" x14ac:dyDescent="0.2">
      <c r="A558" s="1" t="s">
        <v>1074</v>
      </c>
      <c r="B558" s="1" t="s">
        <v>308</v>
      </c>
      <c r="C558" s="2" t="s">
        <v>1075</v>
      </c>
      <c r="E558" s="4">
        <v>0</v>
      </c>
      <c r="F558" s="4">
        <v>22</v>
      </c>
      <c r="H558" s="167"/>
      <c r="I558" s="7">
        <v>7056966</v>
      </c>
      <c r="J558" s="7">
        <v>7056908</v>
      </c>
      <c r="K558" s="7">
        <v>1</v>
      </c>
      <c r="L558" s="7">
        <v>6</v>
      </c>
      <c r="M558" s="7">
        <f>M559+M560+M561+M562+M563+M564+M565+M566+M567+M568+M569+M570+M571</f>
        <v>0</v>
      </c>
      <c r="N558" s="8">
        <f>N559+N560+N561+N562+N563+N564+N565+N566+N567+N568+N569+N570+N571</f>
        <v>0</v>
      </c>
      <c r="R558" s="12">
        <v>1</v>
      </c>
    </row>
    <row r="559" spans="1:18" x14ac:dyDescent="0.2">
      <c r="A559" s="1" t="s">
        <v>1076</v>
      </c>
      <c r="C559" s="2" t="s">
        <v>639</v>
      </c>
      <c r="D559" s="3" t="s">
        <v>35</v>
      </c>
      <c r="E559" s="4">
        <v>0</v>
      </c>
      <c r="F559" s="4">
        <v>22</v>
      </c>
      <c r="I559" s="7">
        <v>7056967</v>
      </c>
      <c r="J559" s="7">
        <v>7056966</v>
      </c>
      <c r="K559" s="7">
        <v>2</v>
      </c>
      <c r="L559" s="7">
        <v>7</v>
      </c>
      <c r="M559" s="7">
        <f t="shared" ref="M559:M571" si="66">ROUND(ROUND(H559,2)*ROUND(E559,2), 2)</f>
        <v>0</v>
      </c>
      <c r="N559" s="8">
        <f t="shared" ref="N559:N571" si="67">H559*E559*(1+F559/100)</f>
        <v>0</v>
      </c>
      <c r="R559" s="12">
        <v>1</v>
      </c>
    </row>
    <row r="560" spans="1:18" x14ac:dyDescent="0.2">
      <c r="A560" s="1" t="s">
        <v>1077</v>
      </c>
      <c r="C560" s="2" t="s">
        <v>1078</v>
      </c>
      <c r="D560" s="3" t="s">
        <v>35</v>
      </c>
      <c r="E560" s="4">
        <v>0</v>
      </c>
      <c r="F560" s="4">
        <v>22</v>
      </c>
      <c r="I560" s="7">
        <v>7056968</v>
      </c>
      <c r="J560" s="7">
        <v>7056966</v>
      </c>
      <c r="K560" s="7">
        <v>2</v>
      </c>
      <c r="L560" s="7">
        <v>7</v>
      </c>
      <c r="M560" s="7">
        <f t="shared" si="66"/>
        <v>0</v>
      </c>
      <c r="N560" s="8">
        <f t="shared" si="67"/>
        <v>0</v>
      </c>
      <c r="R560" s="12">
        <v>1</v>
      </c>
    </row>
    <row r="561" spans="1:18" ht="25.5" x14ac:dyDescent="0.2">
      <c r="A561" s="1" t="s">
        <v>1079</v>
      </c>
      <c r="C561" s="2" t="s">
        <v>1080</v>
      </c>
      <c r="D561" s="3" t="s">
        <v>35</v>
      </c>
      <c r="E561" s="4">
        <v>0</v>
      </c>
      <c r="F561" s="4">
        <v>22</v>
      </c>
      <c r="I561" s="7">
        <v>7056969</v>
      </c>
      <c r="J561" s="7">
        <v>7056966</v>
      </c>
      <c r="K561" s="7">
        <v>2</v>
      </c>
      <c r="L561" s="7">
        <v>7</v>
      </c>
      <c r="M561" s="7">
        <f t="shared" si="66"/>
        <v>0</v>
      </c>
      <c r="N561" s="8">
        <f t="shared" si="67"/>
        <v>0</v>
      </c>
      <c r="R561" s="12">
        <v>1</v>
      </c>
    </row>
    <row r="562" spans="1:18" ht="25.5" x14ac:dyDescent="0.2">
      <c r="A562" s="1" t="s">
        <v>1081</v>
      </c>
      <c r="C562" s="2" t="s">
        <v>970</v>
      </c>
      <c r="D562" s="3" t="s">
        <v>35</v>
      </c>
      <c r="E562" s="4">
        <v>0</v>
      </c>
      <c r="F562" s="4">
        <v>22</v>
      </c>
      <c r="I562" s="7">
        <v>7056970</v>
      </c>
      <c r="J562" s="7">
        <v>7056966</v>
      </c>
      <c r="K562" s="7">
        <v>2</v>
      </c>
      <c r="L562" s="7">
        <v>7</v>
      </c>
      <c r="M562" s="7">
        <f t="shared" si="66"/>
        <v>0</v>
      </c>
      <c r="N562" s="8">
        <f t="shared" si="67"/>
        <v>0</v>
      </c>
      <c r="R562" s="12">
        <v>1</v>
      </c>
    </row>
    <row r="563" spans="1:18" x14ac:dyDescent="0.2">
      <c r="A563" s="1" t="s">
        <v>1082</v>
      </c>
      <c r="C563" s="2" t="s">
        <v>974</v>
      </c>
      <c r="D563" s="3" t="s">
        <v>35</v>
      </c>
      <c r="E563" s="4">
        <v>0</v>
      </c>
      <c r="F563" s="4">
        <v>22</v>
      </c>
      <c r="I563" s="7">
        <v>7056971</v>
      </c>
      <c r="J563" s="7">
        <v>7056966</v>
      </c>
      <c r="K563" s="7">
        <v>2</v>
      </c>
      <c r="L563" s="7">
        <v>7</v>
      </c>
      <c r="M563" s="7">
        <f t="shared" si="66"/>
        <v>0</v>
      </c>
      <c r="N563" s="8">
        <f t="shared" si="67"/>
        <v>0</v>
      </c>
      <c r="R563" s="12">
        <v>1</v>
      </c>
    </row>
    <row r="564" spans="1:18" x14ac:dyDescent="0.2">
      <c r="A564" s="1" t="s">
        <v>1083</v>
      </c>
      <c r="C564" s="2" t="s">
        <v>1084</v>
      </c>
      <c r="D564" s="3" t="s">
        <v>35</v>
      </c>
      <c r="E564" s="4">
        <v>0</v>
      </c>
      <c r="F564" s="4">
        <v>22</v>
      </c>
      <c r="I564" s="7">
        <v>7056972</v>
      </c>
      <c r="J564" s="7">
        <v>7056966</v>
      </c>
      <c r="K564" s="7">
        <v>2</v>
      </c>
      <c r="L564" s="7">
        <v>7</v>
      </c>
      <c r="M564" s="7">
        <f t="shared" si="66"/>
        <v>0</v>
      </c>
      <c r="N564" s="8">
        <f t="shared" si="67"/>
        <v>0</v>
      </c>
      <c r="R564" s="12">
        <v>1</v>
      </c>
    </row>
    <row r="565" spans="1:18" ht="51" x14ac:dyDescent="0.2">
      <c r="A565" s="1" t="s">
        <v>1085</v>
      </c>
      <c r="B565" s="1" t="s">
        <v>30</v>
      </c>
      <c r="C565" s="2" t="s">
        <v>1086</v>
      </c>
      <c r="D565" s="3" t="s">
        <v>231</v>
      </c>
      <c r="E565" s="4">
        <v>155</v>
      </c>
      <c r="F565" s="4">
        <v>22</v>
      </c>
      <c r="I565" s="7">
        <v>7056973</v>
      </c>
      <c r="J565" s="7">
        <v>7056966</v>
      </c>
      <c r="K565" s="7">
        <v>2</v>
      </c>
      <c r="L565" s="7">
        <v>7</v>
      </c>
      <c r="M565" s="7">
        <f t="shared" si="66"/>
        <v>0</v>
      </c>
      <c r="N565" s="8">
        <f t="shared" si="67"/>
        <v>0</v>
      </c>
      <c r="R565" s="12">
        <v>1</v>
      </c>
    </row>
    <row r="566" spans="1:18" ht="114.75" x14ac:dyDescent="0.2">
      <c r="A566" s="1" t="s">
        <v>1087</v>
      </c>
      <c r="B566" s="1" t="s">
        <v>188</v>
      </c>
      <c r="C566" s="2" t="s">
        <v>1088</v>
      </c>
      <c r="D566" s="3" t="s">
        <v>241</v>
      </c>
      <c r="E566" s="4">
        <v>1965</v>
      </c>
      <c r="F566" s="4">
        <v>22</v>
      </c>
      <c r="I566" s="7">
        <v>7056974</v>
      </c>
      <c r="J566" s="7">
        <v>7056966</v>
      </c>
      <c r="K566" s="7">
        <v>2</v>
      </c>
      <c r="L566" s="7">
        <v>7</v>
      </c>
      <c r="M566" s="7">
        <f t="shared" si="66"/>
        <v>0</v>
      </c>
      <c r="N566" s="8">
        <f t="shared" si="67"/>
        <v>0</v>
      </c>
      <c r="R566" s="12">
        <v>1</v>
      </c>
    </row>
    <row r="567" spans="1:18" ht="114.75" x14ac:dyDescent="0.2">
      <c r="A567" s="1" t="s">
        <v>1089</v>
      </c>
      <c r="B567" s="1" t="s">
        <v>233</v>
      </c>
      <c r="C567" s="2" t="s">
        <v>1090</v>
      </c>
      <c r="D567" s="3" t="s">
        <v>241</v>
      </c>
      <c r="E567" s="4">
        <v>142</v>
      </c>
      <c r="F567" s="4">
        <v>22</v>
      </c>
      <c r="I567" s="7">
        <v>7056975</v>
      </c>
      <c r="J567" s="7">
        <v>7056966</v>
      </c>
      <c r="K567" s="7">
        <v>2</v>
      </c>
      <c r="L567" s="7">
        <v>7</v>
      </c>
      <c r="M567" s="7">
        <f t="shared" si="66"/>
        <v>0</v>
      </c>
      <c r="N567" s="8">
        <f t="shared" si="67"/>
        <v>0</v>
      </c>
      <c r="R567" s="12">
        <v>1</v>
      </c>
    </row>
    <row r="568" spans="1:18" ht="102" x14ac:dyDescent="0.2">
      <c r="A568" s="1" t="s">
        <v>1091</v>
      </c>
      <c r="B568" s="1" t="s">
        <v>236</v>
      </c>
      <c r="C568" s="2" t="s">
        <v>1092</v>
      </c>
      <c r="D568" s="3" t="s">
        <v>241</v>
      </c>
      <c r="E568" s="4">
        <v>6</v>
      </c>
      <c r="F568" s="4">
        <v>22</v>
      </c>
      <c r="I568" s="7">
        <v>7056976</v>
      </c>
      <c r="J568" s="7">
        <v>7056966</v>
      </c>
      <c r="K568" s="7">
        <v>2</v>
      </c>
      <c r="L568" s="7">
        <v>7</v>
      </c>
      <c r="M568" s="7">
        <f t="shared" si="66"/>
        <v>0</v>
      </c>
      <c r="N568" s="8">
        <f t="shared" si="67"/>
        <v>0</v>
      </c>
      <c r="R568" s="12">
        <v>1</v>
      </c>
    </row>
    <row r="569" spans="1:18" ht="89.25" x14ac:dyDescent="0.2">
      <c r="A569" s="1" t="s">
        <v>1093</v>
      </c>
      <c r="B569" s="1" t="s">
        <v>239</v>
      </c>
      <c r="C569" s="2" t="s">
        <v>1094</v>
      </c>
      <c r="D569" s="3" t="s">
        <v>241</v>
      </c>
      <c r="E569" s="4">
        <v>17</v>
      </c>
      <c r="F569" s="4">
        <v>22</v>
      </c>
      <c r="I569" s="7">
        <v>7056977</v>
      </c>
      <c r="J569" s="7">
        <v>7056966</v>
      </c>
      <c r="K569" s="7">
        <v>2</v>
      </c>
      <c r="L569" s="7">
        <v>7</v>
      </c>
      <c r="M569" s="7">
        <f t="shared" si="66"/>
        <v>0</v>
      </c>
      <c r="N569" s="8">
        <f t="shared" si="67"/>
        <v>0</v>
      </c>
      <c r="R569" s="12">
        <v>1</v>
      </c>
    </row>
    <row r="570" spans="1:18" ht="51" x14ac:dyDescent="0.2">
      <c r="A570" s="1" t="s">
        <v>1095</v>
      </c>
      <c r="B570" s="1" t="s">
        <v>243</v>
      </c>
      <c r="C570" s="2" t="s">
        <v>1096</v>
      </c>
      <c r="D570" s="3" t="s">
        <v>241</v>
      </c>
      <c r="E570" s="4">
        <v>13</v>
      </c>
      <c r="F570" s="4">
        <v>22</v>
      </c>
      <c r="I570" s="7">
        <v>7056978</v>
      </c>
      <c r="J570" s="7">
        <v>7056966</v>
      </c>
      <c r="K570" s="7">
        <v>2</v>
      </c>
      <c r="L570" s="7">
        <v>7</v>
      </c>
      <c r="M570" s="7">
        <f t="shared" si="66"/>
        <v>0</v>
      </c>
      <c r="N570" s="8">
        <f t="shared" si="67"/>
        <v>0</v>
      </c>
      <c r="R570" s="12">
        <v>1</v>
      </c>
    </row>
    <row r="571" spans="1:18" ht="51" x14ac:dyDescent="0.2">
      <c r="A571" s="1" t="s">
        <v>1097</v>
      </c>
      <c r="B571" s="1" t="s">
        <v>247</v>
      </c>
      <c r="C571" s="2" t="s">
        <v>1098</v>
      </c>
      <c r="D571" s="3" t="s">
        <v>241</v>
      </c>
      <c r="E571" s="4">
        <v>6</v>
      </c>
      <c r="F571" s="4">
        <v>22</v>
      </c>
      <c r="I571" s="7">
        <v>7056979</v>
      </c>
      <c r="J571" s="7">
        <v>7056966</v>
      </c>
      <c r="K571" s="7">
        <v>2</v>
      </c>
      <c r="L571" s="7">
        <v>7</v>
      </c>
      <c r="M571" s="7">
        <f t="shared" si="66"/>
        <v>0</v>
      </c>
      <c r="N571" s="8">
        <f t="shared" si="67"/>
        <v>0</v>
      </c>
      <c r="R571" s="12">
        <v>1</v>
      </c>
    </row>
    <row r="572" spans="1:18" x14ac:dyDescent="0.2">
      <c r="A572" s="1" t="s">
        <v>1099</v>
      </c>
      <c r="B572" s="1" t="s">
        <v>345</v>
      </c>
      <c r="C572" s="2" t="s">
        <v>1100</v>
      </c>
      <c r="E572" s="4">
        <v>0</v>
      </c>
      <c r="F572" s="4">
        <v>22</v>
      </c>
      <c r="H572" s="167"/>
      <c r="I572" s="7">
        <v>7056980</v>
      </c>
      <c r="J572" s="7">
        <v>7056908</v>
      </c>
      <c r="K572" s="7">
        <v>1</v>
      </c>
      <c r="L572" s="7">
        <v>6</v>
      </c>
      <c r="M572" s="7">
        <f>M573+M574+M575+M576+M577+M578</f>
        <v>0</v>
      </c>
      <c r="N572" s="8">
        <f>N573+N574+N575+N576+N577+N578</f>
        <v>0</v>
      </c>
      <c r="R572" s="12">
        <v>1</v>
      </c>
    </row>
    <row r="573" spans="1:18" x14ac:dyDescent="0.2">
      <c r="A573" s="1" t="s">
        <v>1101</v>
      </c>
      <c r="C573" s="2" t="s">
        <v>639</v>
      </c>
      <c r="D573" s="3" t="s">
        <v>35</v>
      </c>
      <c r="E573" s="4">
        <v>0</v>
      </c>
      <c r="F573" s="4">
        <v>22</v>
      </c>
      <c r="I573" s="7">
        <v>7056981</v>
      </c>
      <c r="J573" s="7">
        <v>7056980</v>
      </c>
      <c r="K573" s="7">
        <v>2</v>
      </c>
      <c r="L573" s="7">
        <v>7</v>
      </c>
      <c r="M573" s="7">
        <f t="shared" ref="M573:M578" si="68">ROUND(ROUND(H573,2)*ROUND(E573,2), 2)</f>
        <v>0</v>
      </c>
      <c r="N573" s="8">
        <f t="shared" ref="N573:N578" si="69">H573*E573*(1+F573/100)</f>
        <v>0</v>
      </c>
      <c r="R573" s="12">
        <v>1</v>
      </c>
    </row>
    <row r="574" spans="1:18" x14ac:dyDescent="0.2">
      <c r="A574" s="1" t="s">
        <v>1102</v>
      </c>
      <c r="C574" s="2" t="s">
        <v>1103</v>
      </c>
      <c r="D574" s="3" t="s">
        <v>35</v>
      </c>
      <c r="E574" s="4">
        <v>0</v>
      </c>
      <c r="F574" s="4">
        <v>22</v>
      </c>
      <c r="I574" s="7">
        <v>7056982</v>
      </c>
      <c r="J574" s="7">
        <v>7056980</v>
      </c>
      <c r="K574" s="7">
        <v>2</v>
      </c>
      <c r="L574" s="7">
        <v>7</v>
      </c>
      <c r="M574" s="7">
        <f t="shared" si="68"/>
        <v>0</v>
      </c>
      <c r="N574" s="8">
        <f t="shared" si="69"/>
        <v>0</v>
      </c>
      <c r="R574" s="12">
        <v>1</v>
      </c>
    </row>
    <row r="575" spans="1:18" ht="25.5" x14ac:dyDescent="0.2">
      <c r="A575" s="1" t="s">
        <v>1104</v>
      </c>
      <c r="C575" s="2" t="s">
        <v>970</v>
      </c>
      <c r="D575" s="3" t="s">
        <v>35</v>
      </c>
      <c r="E575" s="4">
        <v>0</v>
      </c>
      <c r="F575" s="4">
        <v>22</v>
      </c>
      <c r="I575" s="7">
        <v>7056983</v>
      </c>
      <c r="J575" s="7">
        <v>7056980</v>
      </c>
      <c r="K575" s="7">
        <v>2</v>
      </c>
      <c r="L575" s="7">
        <v>7</v>
      </c>
      <c r="M575" s="7">
        <f t="shared" si="68"/>
        <v>0</v>
      </c>
      <c r="N575" s="8">
        <f t="shared" si="69"/>
        <v>0</v>
      </c>
      <c r="R575" s="12">
        <v>1</v>
      </c>
    </row>
    <row r="576" spans="1:18" ht="25.5" x14ac:dyDescent="0.2">
      <c r="A576" s="1" t="s">
        <v>1105</v>
      </c>
      <c r="C576" s="2" t="s">
        <v>1106</v>
      </c>
      <c r="D576" s="3" t="s">
        <v>35</v>
      </c>
      <c r="E576" s="4">
        <v>0</v>
      </c>
      <c r="F576" s="4">
        <v>22</v>
      </c>
      <c r="I576" s="7">
        <v>7056984</v>
      </c>
      <c r="J576" s="7">
        <v>7056980</v>
      </c>
      <c r="K576" s="7">
        <v>2</v>
      </c>
      <c r="L576" s="7">
        <v>7</v>
      </c>
      <c r="M576" s="7">
        <f t="shared" si="68"/>
        <v>0</v>
      </c>
      <c r="N576" s="8">
        <f t="shared" si="69"/>
        <v>0</v>
      </c>
      <c r="R576" s="12">
        <v>1</v>
      </c>
    </row>
    <row r="577" spans="1:18" x14ac:dyDescent="0.2">
      <c r="A577" s="1" t="s">
        <v>1107</v>
      </c>
      <c r="C577" s="2" t="s">
        <v>1108</v>
      </c>
      <c r="D577" s="3" t="s">
        <v>35</v>
      </c>
      <c r="E577" s="4">
        <v>0</v>
      </c>
      <c r="F577" s="4">
        <v>22</v>
      </c>
      <c r="I577" s="7">
        <v>7056985</v>
      </c>
      <c r="J577" s="7">
        <v>7056980</v>
      </c>
      <c r="K577" s="7">
        <v>2</v>
      </c>
      <c r="L577" s="7">
        <v>7</v>
      </c>
      <c r="M577" s="7">
        <f t="shared" si="68"/>
        <v>0</v>
      </c>
      <c r="N577" s="8">
        <f t="shared" si="69"/>
        <v>0</v>
      </c>
      <c r="R577" s="12">
        <v>1</v>
      </c>
    </row>
    <row r="578" spans="1:18" ht="127.5" x14ac:dyDescent="0.2">
      <c r="A578" s="1" t="s">
        <v>1109</v>
      </c>
      <c r="B578" s="1" t="s">
        <v>30</v>
      </c>
      <c r="C578" s="2" t="s">
        <v>1110</v>
      </c>
      <c r="D578" s="3" t="s">
        <v>241</v>
      </c>
      <c r="E578" s="4">
        <v>12</v>
      </c>
      <c r="F578" s="4">
        <v>22</v>
      </c>
      <c r="I578" s="7">
        <v>7056986</v>
      </c>
      <c r="J578" s="7">
        <v>7056980</v>
      </c>
      <c r="K578" s="7">
        <v>2</v>
      </c>
      <c r="L578" s="7">
        <v>7</v>
      </c>
      <c r="M578" s="7">
        <f t="shared" si="68"/>
        <v>0</v>
      </c>
      <c r="N578" s="8">
        <f t="shared" si="69"/>
        <v>0</v>
      </c>
      <c r="R578" s="12">
        <v>1</v>
      </c>
    </row>
    <row r="579" spans="1:18" x14ac:dyDescent="0.2">
      <c r="A579" s="1" t="s">
        <v>1111</v>
      </c>
      <c r="B579" s="1" t="s">
        <v>366</v>
      </c>
      <c r="C579" s="2" t="s">
        <v>502</v>
      </c>
      <c r="E579" s="4">
        <v>0</v>
      </c>
      <c r="F579" s="4">
        <v>22</v>
      </c>
      <c r="H579" s="167"/>
      <c r="I579" s="7">
        <v>7056987</v>
      </c>
      <c r="J579" s="7">
        <v>7056908</v>
      </c>
      <c r="K579" s="7">
        <v>1</v>
      </c>
      <c r="L579" s="7">
        <v>6</v>
      </c>
      <c r="M579" s="7">
        <f>M580+M581+M582+M583+M584+M585+M586+M587+M588+M589+M590+M591+M592</f>
        <v>0</v>
      </c>
      <c r="N579" s="8">
        <f>N580+N581+N582+N583+N584+N585+N586+N587+N588+N589+N590+N591+N592</f>
        <v>0</v>
      </c>
      <c r="R579" s="12">
        <v>1</v>
      </c>
    </row>
    <row r="580" spans="1:18" x14ac:dyDescent="0.2">
      <c r="A580" s="1" t="s">
        <v>1112</v>
      </c>
      <c r="C580" s="2" t="s">
        <v>286</v>
      </c>
      <c r="D580" s="3" t="s">
        <v>35</v>
      </c>
      <c r="E580" s="4">
        <v>0</v>
      </c>
      <c r="F580" s="4">
        <v>22</v>
      </c>
      <c r="I580" s="7">
        <v>7056988</v>
      </c>
      <c r="J580" s="7">
        <v>7056987</v>
      </c>
      <c r="K580" s="7">
        <v>2</v>
      </c>
      <c r="L580" s="7">
        <v>7</v>
      </c>
      <c r="M580" s="7">
        <f t="shared" ref="M580:M592" si="70">ROUND(ROUND(H580,2)*ROUND(E580,2), 2)</f>
        <v>0</v>
      </c>
      <c r="N580" s="8">
        <f t="shared" ref="N580:N592" si="71">H580*E580*(1+F580/100)</f>
        <v>0</v>
      </c>
      <c r="R580" s="12">
        <v>1</v>
      </c>
    </row>
    <row r="581" spans="1:18" ht="25.5" x14ac:dyDescent="0.2">
      <c r="A581" s="1" t="s">
        <v>1113</v>
      </c>
      <c r="C581" s="2" t="s">
        <v>1114</v>
      </c>
      <c r="D581" s="3" t="s">
        <v>35</v>
      </c>
      <c r="E581" s="4">
        <v>0</v>
      </c>
      <c r="F581" s="4">
        <v>22</v>
      </c>
      <c r="I581" s="7">
        <v>7056989</v>
      </c>
      <c r="J581" s="7">
        <v>7056987</v>
      </c>
      <c r="K581" s="7">
        <v>2</v>
      </c>
      <c r="L581" s="7">
        <v>7</v>
      </c>
      <c r="M581" s="7">
        <f t="shared" si="70"/>
        <v>0</v>
      </c>
      <c r="N581" s="8">
        <f t="shared" si="71"/>
        <v>0</v>
      </c>
      <c r="R581" s="12">
        <v>1</v>
      </c>
    </row>
    <row r="582" spans="1:18" x14ac:dyDescent="0.2">
      <c r="A582" s="1" t="s">
        <v>1115</v>
      </c>
      <c r="C582" s="2" t="s">
        <v>639</v>
      </c>
      <c r="D582" s="3" t="s">
        <v>35</v>
      </c>
      <c r="E582" s="4">
        <v>0</v>
      </c>
      <c r="F582" s="4">
        <v>22</v>
      </c>
      <c r="I582" s="7">
        <v>7056990</v>
      </c>
      <c r="J582" s="7">
        <v>7056987</v>
      </c>
      <c r="K582" s="7">
        <v>2</v>
      </c>
      <c r="L582" s="7">
        <v>7</v>
      </c>
      <c r="M582" s="7">
        <f t="shared" si="70"/>
        <v>0</v>
      </c>
      <c r="N582" s="8">
        <f t="shared" si="71"/>
        <v>0</v>
      </c>
      <c r="R582" s="12">
        <v>1</v>
      </c>
    </row>
    <row r="583" spans="1:18" ht="25.5" x14ac:dyDescent="0.2">
      <c r="A583" s="1" t="s">
        <v>1116</v>
      </c>
      <c r="C583" s="2" t="s">
        <v>1117</v>
      </c>
      <c r="D583" s="3" t="s">
        <v>35</v>
      </c>
      <c r="E583" s="4">
        <v>0</v>
      </c>
      <c r="F583" s="4">
        <v>22</v>
      </c>
      <c r="I583" s="7">
        <v>7056991</v>
      </c>
      <c r="J583" s="7">
        <v>7056987</v>
      </c>
      <c r="K583" s="7">
        <v>2</v>
      </c>
      <c r="L583" s="7">
        <v>7</v>
      </c>
      <c r="M583" s="7">
        <f t="shared" si="70"/>
        <v>0</v>
      </c>
      <c r="N583" s="8">
        <f t="shared" si="71"/>
        <v>0</v>
      </c>
      <c r="R583" s="12">
        <v>1</v>
      </c>
    </row>
    <row r="584" spans="1:18" x14ac:dyDescent="0.2">
      <c r="A584" s="1" t="s">
        <v>1118</v>
      </c>
      <c r="C584" s="2" t="s">
        <v>1119</v>
      </c>
      <c r="D584" s="3" t="s">
        <v>35</v>
      </c>
      <c r="E584" s="4">
        <v>0</v>
      </c>
      <c r="F584" s="4">
        <v>22</v>
      </c>
      <c r="I584" s="7">
        <v>7056992</v>
      </c>
      <c r="J584" s="7">
        <v>7056987</v>
      </c>
      <c r="K584" s="7">
        <v>2</v>
      </c>
      <c r="L584" s="7">
        <v>7</v>
      </c>
      <c r="M584" s="7">
        <f t="shared" si="70"/>
        <v>0</v>
      </c>
      <c r="N584" s="8">
        <f t="shared" si="71"/>
        <v>0</v>
      </c>
      <c r="R584" s="12">
        <v>1</v>
      </c>
    </row>
    <row r="585" spans="1:18" ht="25.5" x14ac:dyDescent="0.2">
      <c r="A585" s="1" t="s">
        <v>1120</v>
      </c>
      <c r="C585" s="2" t="s">
        <v>970</v>
      </c>
      <c r="D585" s="3" t="s">
        <v>35</v>
      </c>
      <c r="E585" s="4">
        <v>0</v>
      </c>
      <c r="F585" s="4">
        <v>22</v>
      </c>
      <c r="I585" s="7">
        <v>7056993</v>
      </c>
      <c r="J585" s="7">
        <v>7056987</v>
      </c>
      <c r="K585" s="7">
        <v>2</v>
      </c>
      <c r="L585" s="7">
        <v>7</v>
      </c>
      <c r="M585" s="7">
        <f t="shared" si="70"/>
        <v>0</v>
      </c>
      <c r="N585" s="8">
        <f t="shared" si="71"/>
        <v>0</v>
      </c>
      <c r="R585" s="12">
        <v>1</v>
      </c>
    </row>
    <row r="586" spans="1:18" x14ac:dyDescent="0.2">
      <c r="A586" s="1" t="s">
        <v>1121</v>
      </c>
      <c r="C586" s="2" t="s">
        <v>1122</v>
      </c>
      <c r="D586" s="3" t="s">
        <v>35</v>
      </c>
      <c r="E586" s="4">
        <v>0</v>
      </c>
      <c r="F586" s="4">
        <v>22</v>
      </c>
      <c r="I586" s="7">
        <v>7056994</v>
      </c>
      <c r="J586" s="7">
        <v>7056987</v>
      </c>
      <c r="K586" s="7">
        <v>2</v>
      </c>
      <c r="L586" s="7">
        <v>7</v>
      </c>
      <c r="M586" s="7">
        <f t="shared" si="70"/>
        <v>0</v>
      </c>
      <c r="N586" s="8">
        <f t="shared" si="71"/>
        <v>0</v>
      </c>
      <c r="R586" s="12">
        <v>1</v>
      </c>
    </row>
    <row r="587" spans="1:18" x14ac:dyDescent="0.2">
      <c r="A587" s="1" t="s">
        <v>1123</v>
      </c>
      <c r="C587" s="2" t="s">
        <v>1124</v>
      </c>
      <c r="D587" s="3" t="s">
        <v>35</v>
      </c>
      <c r="E587" s="4">
        <v>0</v>
      </c>
      <c r="F587" s="4">
        <v>22</v>
      </c>
      <c r="I587" s="7">
        <v>7056995</v>
      </c>
      <c r="J587" s="7">
        <v>7056987</v>
      </c>
      <c r="K587" s="7">
        <v>2</v>
      </c>
      <c r="L587" s="7">
        <v>7</v>
      </c>
      <c r="M587" s="7">
        <f t="shared" si="70"/>
        <v>0</v>
      </c>
      <c r="N587" s="8">
        <f t="shared" si="71"/>
        <v>0</v>
      </c>
      <c r="R587" s="12">
        <v>1</v>
      </c>
    </row>
    <row r="588" spans="1:18" ht="51" x14ac:dyDescent="0.2">
      <c r="A588" s="1" t="s">
        <v>1125</v>
      </c>
      <c r="B588" s="1" t="s">
        <v>30</v>
      </c>
      <c r="C588" s="2" t="s">
        <v>1126</v>
      </c>
      <c r="D588" s="3" t="s">
        <v>343</v>
      </c>
      <c r="E588" s="4">
        <v>475</v>
      </c>
      <c r="F588" s="4">
        <v>22</v>
      </c>
      <c r="I588" s="7">
        <v>7056996</v>
      </c>
      <c r="J588" s="7">
        <v>7056987</v>
      </c>
      <c r="K588" s="7">
        <v>2</v>
      </c>
      <c r="L588" s="7">
        <v>7</v>
      </c>
      <c r="M588" s="7">
        <f t="shared" si="70"/>
        <v>0</v>
      </c>
      <c r="N588" s="8">
        <f t="shared" si="71"/>
        <v>0</v>
      </c>
      <c r="R588" s="12">
        <v>1</v>
      </c>
    </row>
    <row r="589" spans="1:18" ht="38.25" x14ac:dyDescent="0.2">
      <c r="A589" s="1" t="s">
        <v>1127</v>
      </c>
      <c r="B589" s="1" t="s">
        <v>188</v>
      </c>
      <c r="C589" s="2" t="s">
        <v>1128</v>
      </c>
      <c r="D589" s="3" t="s">
        <v>343</v>
      </c>
      <c r="E589" s="4">
        <v>200</v>
      </c>
      <c r="F589" s="4">
        <v>22</v>
      </c>
      <c r="I589" s="7">
        <v>7056997</v>
      </c>
      <c r="J589" s="7">
        <v>7056987</v>
      </c>
      <c r="K589" s="7">
        <v>2</v>
      </c>
      <c r="L589" s="7">
        <v>7</v>
      </c>
      <c r="M589" s="7">
        <f t="shared" si="70"/>
        <v>0</v>
      </c>
      <c r="N589" s="8">
        <f t="shared" si="71"/>
        <v>0</v>
      </c>
      <c r="R589" s="12">
        <v>1</v>
      </c>
    </row>
    <row r="590" spans="1:18" ht="25.5" x14ac:dyDescent="0.2">
      <c r="A590" s="1" t="s">
        <v>1129</v>
      </c>
      <c r="B590" s="1" t="s">
        <v>233</v>
      </c>
      <c r="C590" s="2" t="s">
        <v>1130</v>
      </c>
      <c r="D590" s="3" t="s">
        <v>228</v>
      </c>
      <c r="E590" s="4">
        <v>1</v>
      </c>
      <c r="F590" s="4">
        <v>22</v>
      </c>
      <c r="I590" s="7">
        <v>7056998</v>
      </c>
      <c r="J590" s="7">
        <v>7056987</v>
      </c>
      <c r="K590" s="7">
        <v>2</v>
      </c>
      <c r="L590" s="7">
        <v>7</v>
      </c>
      <c r="M590" s="7">
        <f t="shared" si="70"/>
        <v>0</v>
      </c>
      <c r="N590" s="8">
        <f t="shared" si="71"/>
        <v>0</v>
      </c>
      <c r="R590" s="12">
        <v>1</v>
      </c>
    </row>
    <row r="591" spans="1:18" ht="38.25" x14ac:dyDescent="0.2">
      <c r="A591" s="1" t="s">
        <v>1131</v>
      </c>
      <c r="B591" s="1" t="s">
        <v>236</v>
      </c>
      <c r="C591" s="2" t="s">
        <v>1132</v>
      </c>
      <c r="D591" s="3" t="s">
        <v>228</v>
      </c>
      <c r="E591" s="4">
        <v>1</v>
      </c>
      <c r="F591" s="4">
        <v>22</v>
      </c>
      <c r="I591" s="7">
        <v>7056999</v>
      </c>
      <c r="J591" s="7">
        <v>7056987</v>
      </c>
      <c r="K591" s="7">
        <v>2</v>
      </c>
      <c r="L591" s="7">
        <v>7</v>
      </c>
      <c r="M591" s="7">
        <f t="shared" si="70"/>
        <v>0</v>
      </c>
      <c r="N591" s="8">
        <f t="shared" si="71"/>
        <v>0</v>
      </c>
      <c r="R591" s="12">
        <v>1</v>
      </c>
    </row>
    <row r="592" spans="1:18" ht="38.25" x14ac:dyDescent="0.2">
      <c r="A592" s="1" t="s">
        <v>1133</v>
      </c>
      <c r="B592" s="1" t="s">
        <v>239</v>
      </c>
      <c r="C592" s="2" t="s">
        <v>1134</v>
      </c>
      <c r="D592" s="3" t="s">
        <v>241</v>
      </c>
      <c r="E592" s="4">
        <v>1</v>
      </c>
      <c r="F592" s="4">
        <v>22</v>
      </c>
      <c r="I592" s="7">
        <v>7057000</v>
      </c>
      <c r="J592" s="7">
        <v>7056987</v>
      </c>
      <c r="K592" s="7">
        <v>2</v>
      </c>
      <c r="L592" s="7">
        <v>7</v>
      </c>
      <c r="M592" s="7">
        <f t="shared" si="70"/>
        <v>0</v>
      </c>
      <c r="N592" s="8">
        <f t="shared" si="71"/>
        <v>0</v>
      </c>
      <c r="R592" s="12">
        <v>1</v>
      </c>
    </row>
    <row r="593" spans="1:18" x14ac:dyDescent="0.2">
      <c r="A593" s="1" t="s">
        <v>1135</v>
      </c>
      <c r="B593" s="1" t="s">
        <v>416</v>
      </c>
      <c r="C593" s="2" t="s">
        <v>1136</v>
      </c>
      <c r="E593" s="4">
        <v>0</v>
      </c>
      <c r="F593" s="4">
        <v>22</v>
      </c>
      <c r="H593" s="167"/>
      <c r="I593" s="7">
        <v>7057001</v>
      </c>
      <c r="J593" s="7">
        <v>7056908</v>
      </c>
      <c r="K593" s="7">
        <v>1</v>
      </c>
      <c r="L593" s="7">
        <v>6</v>
      </c>
      <c r="M593" s="7">
        <f>M594+M595+M596+M597+M598+M599+M600+M601+M602+M603+M604</f>
        <v>0</v>
      </c>
      <c r="N593" s="8">
        <f>N594+N595+N596+N597+N598+N599+N600+N601+N602+N603+N604</f>
        <v>0</v>
      </c>
      <c r="R593" s="12">
        <v>1</v>
      </c>
    </row>
    <row r="594" spans="1:18" x14ac:dyDescent="0.2">
      <c r="A594" s="1" t="s">
        <v>1137</v>
      </c>
      <c r="C594" s="2" t="s">
        <v>286</v>
      </c>
      <c r="D594" s="3" t="s">
        <v>35</v>
      </c>
      <c r="E594" s="4">
        <v>0</v>
      </c>
      <c r="F594" s="4">
        <v>22</v>
      </c>
      <c r="I594" s="7">
        <v>7057002</v>
      </c>
      <c r="J594" s="7">
        <v>7057001</v>
      </c>
      <c r="K594" s="7">
        <v>2</v>
      </c>
      <c r="L594" s="7">
        <v>7</v>
      </c>
      <c r="M594" s="7">
        <f t="shared" ref="M594:M604" si="72">ROUND(ROUND(H594,2)*ROUND(E594,2), 2)</f>
        <v>0</v>
      </c>
      <c r="N594" s="8">
        <f t="shared" ref="N594:N604" si="73">H594*E594*(1+F594/100)</f>
        <v>0</v>
      </c>
      <c r="R594" s="12">
        <v>1</v>
      </c>
    </row>
    <row r="595" spans="1:18" x14ac:dyDescent="0.2">
      <c r="A595" s="1" t="s">
        <v>1138</v>
      </c>
      <c r="C595" s="2" t="s">
        <v>1139</v>
      </c>
      <c r="D595" s="3" t="s">
        <v>35</v>
      </c>
      <c r="E595" s="4">
        <v>0</v>
      </c>
      <c r="F595" s="4">
        <v>22</v>
      </c>
      <c r="I595" s="7">
        <v>7057003</v>
      </c>
      <c r="J595" s="7">
        <v>7057001</v>
      </c>
      <c r="K595" s="7">
        <v>2</v>
      </c>
      <c r="L595" s="7">
        <v>7</v>
      </c>
      <c r="M595" s="7">
        <f t="shared" si="72"/>
        <v>0</v>
      </c>
      <c r="N595" s="8">
        <f t="shared" si="73"/>
        <v>0</v>
      </c>
      <c r="R595" s="12">
        <v>1</v>
      </c>
    </row>
    <row r="596" spans="1:18" ht="25.5" x14ac:dyDescent="0.2">
      <c r="A596" s="1" t="s">
        <v>1140</v>
      </c>
      <c r="C596" s="2" t="s">
        <v>1141</v>
      </c>
      <c r="D596" s="3" t="s">
        <v>35</v>
      </c>
      <c r="E596" s="4">
        <v>0</v>
      </c>
      <c r="F596" s="4">
        <v>22</v>
      </c>
      <c r="I596" s="7">
        <v>7057004</v>
      </c>
      <c r="J596" s="7">
        <v>7057001</v>
      </c>
      <c r="K596" s="7">
        <v>2</v>
      </c>
      <c r="L596" s="7">
        <v>7</v>
      </c>
      <c r="M596" s="7">
        <f t="shared" si="72"/>
        <v>0</v>
      </c>
      <c r="N596" s="8">
        <f t="shared" si="73"/>
        <v>0</v>
      </c>
      <c r="R596" s="12">
        <v>1</v>
      </c>
    </row>
    <row r="597" spans="1:18" x14ac:dyDescent="0.2">
      <c r="A597" s="1" t="s">
        <v>1142</v>
      </c>
      <c r="C597" s="2" t="s">
        <v>1143</v>
      </c>
      <c r="D597" s="3" t="s">
        <v>35</v>
      </c>
      <c r="E597" s="4">
        <v>0</v>
      </c>
      <c r="F597" s="4">
        <v>22</v>
      </c>
      <c r="I597" s="7">
        <v>7057005</v>
      </c>
      <c r="J597" s="7">
        <v>7057001</v>
      </c>
      <c r="K597" s="7">
        <v>2</v>
      </c>
      <c r="L597" s="7">
        <v>7</v>
      </c>
      <c r="M597" s="7">
        <f t="shared" si="72"/>
        <v>0</v>
      </c>
      <c r="N597" s="8">
        <f t="shared" si="73"/>
        <v>0</v>
      </c>
      <c r="R597" s="12">
        <v>1</v>
      </c>
    </row>
    <row r="598" spans="1:18" ht="25.5" x14ac:dyDescent="0.2">
      <c r="A598" s="1" t="s">
        <v>1144</v>
      </c>
      <c r="C598" s="2" t="s">
        <v>970</v>
      </c>
      <c r="D598" s="3" t="s">
        <v>35</v>
      </c>
      <c r="E598" s="4">
        <v>0</v>
      </c>
      <c r="F598" s="4">
        <v>22</v>
      </c>
      <c r="I598" s="7">
        <v>7057006</v>
      </c>
      <c r="J598" s="7">
        <v>7057001</v>
      </c>
      <c r="K598" s="7">
        <v>2</v>
      </c>
      <c r="L598" s="7">
        <v>7</v>
      </c>
      <c r="M598" s="7">
        <f t="shared" si="72"/>
        <v>0</v>
      </c>
      <c r="N598" s="8">
        <f t="shared" si="73"/>
        <v>0</v>
      </c>
      <c r="R598" s="12">
        <v>1</v>
      </c>
    </row>
    <row r="599" spans="1:18" x14ac:dyDescent="0.2">
      <c r="A599" s="1" t="s">
        <v>1145</v>
      </c>
      <c r="C599" s="2" t="s">
        <v>1146</v>
      </c>
      <c r="D599" s="3" t="s">
        <v>35</v>
      </c>
      <c r="E599" s="4">
        <v>0</v>
      </c>
      <c r="F599" s="4">
        <v>22</v>
      </c>
      <c r="I599" s="7">
        <v>7057007</v>
      </c>
      <c r="J599" s="7">
        <v>7057001</v>
      </c>
      <c r="K599" s="7">
        <v>2</v>
      </c>
      <c r="L599" s="7">
        <v>7</v>
      </c>
      <c r="M599" s="7">
        <f t="shared" si="72"/>
        <v>0</v>
      </c>
      <c r="N599" s="8">
        <f t="shared" si="73"/>
        <v>0</v>
      </c>
      <c r="R599" s="12">
        <v>1</v>
      </c>
    </row>
    <row r="600" spans="1:18" x14ac:dyDescent="0.2">
      <c r="A600" s="1" t="s">
        <v>1147</v>
      </c>
      <c r="C600" s="2" t="s">
        <v>1148</v>
      </c>
      <c r="D600" s="3" t="s">
        <v>35</v>
      </c>
      <c r="E600" s="4">
        <v>0</v>
      </c>
      <c r="F600" s="4">
        <v>22</v>
      </c>
      <c r="I600" s="7">
        <v>7057008</v>
      </c>
      <c r="J600" s="7">
        <v>7057001</v>
      </c>
      <c r="K600" s="7">
        <v>2</v>
      </c>
      <c r="L600" s="7">
        <v>7</v>
      </c>
      <c r="M600" s="7">
        <f t="shared" si="72"/>
        <v>0</v>
      </c>
      <c r="N600" s="8">
        <f t="shared" si="73"/>
        <v>0</v>
      </c>
      <c r="R600" s="12">
        <v>1</v>
      </c>
    </row>
    <row r="601" spans="1:18" x14ac:dyDescent="0.2">
      <c r="A601" s="1" t="s">
        <v>1149</v>
      </c>
      <c r="C601" s="2" t="s">
        <v>1150</v>
      </c>
      <c r="D601" s="3" t="s">
        <v>35</v>
      </c>
      <c r="E601" s="4">
        <v>0</v>
      </c>
      <c r="F601" s="4">
        <v>22</v>
      </c>
      <c r="I601" s="7">
        <v>7057009</v>
      </c>
      <c r="J601" s="7">
        <v>7057001</v>
      </c>
      <c r="K601" s="7">
        <v>2</v>
      </c>
      <c r="L601" s="7">
        <v>7</v>
      </c>
      <c r="M601" s="7">
        <f t="shared" si="72"/>
        <v>0</v>
      </c>
      <c r="N601" s="8">
        <f t="shared" si="73"/>
        <v>0</v>
      </c>
      <c r="R601" s="12">
        <v>1</v>
      </c>
    </row>
    <row r="602" spans="1:18" x14ac:dyDescent="0.2">
      <c r="A602" s="1" t="s">
        <v>1151</v>
      </c>
      <c r="C602" s="2" t="s">
        <v>1152</v>
      </c>
      <c r="D602" s="3" t="s">
        <v>35</v>
      </c>
      <c r="E602" s="4">
        <v>0</v>
      </c>
      <c r="F602" s="4">
        <v>22</v>
      </c>
      <c r="I602" s="7">
        <v>7057010</v>
      </c>
      <c r="J602" s="7">
        <v>7057001</v>
      </c>
      <c r="K602" s="7">
        <v>2</v>
      </c>
      <c r="L602" s="7">
        <v>7</v>
      </c>
      <c r="M602" s="7">
        <f t="shared" si="72"/>
        <v>0</v>
      </c>
      <c r="N602" s="8">
        <f t="shared" si="73"/>
        <v>0</v>
      </c>
      <c r="R602" s="12">
        <v>1</v>
      </c>
    </row>
    <row r="603" spans="1:18" ht="38.25" x14ac:dyDescent="0.2">
      <c r="A603" s="1" t="s">
        <v>1153</v>
      </c>
      <c r="B603" s="1" t="s">
        <v>30</v>
      </c>
      <c r="C603" s="2" t="s">
        <v>1154</v>
      </c>
      <c r="D603" s="3" t="s">
        <v>245</v>
      </c>
      <c r="E603" s="4">
        <v>180</v>
      </c>
      <c r="F603" s="4">
        <v>22</v>
      </c>
      <c r="I603" s="7">
        <v>7057011</v>
      </c>
      <c r="J603" s="7">
        <v>7057001</v>
      </c>
      <c r="K603" s="7">
        <v>2</v>
      </c>
      <c r="L603" s="7">
        <v>7</v>
      </c>
      <c r="M603" s="7">
        <f t="shared" si="72"/>
        <v>0</v>
      </c>
      <c r="N603" s="8">
        <f t="shared" si="73"/>
        <v>0</v>
      </c>
      <c r="R603" s="12">
        <v>1</v>
      </c>
    </row>
    <row r="604" spans="1:18" x14ac:dyDescent="0.2">
      <c r="A604" s="1" t="s">
        <v>1155</v>
      </c>
      <c r="B604" s="1" t="s">
        <v>188</v>
      </c>
      <c r="C604" s="2" t="s">
        <v>1156</v>
      </c>
      <c r="D604" s="3" t="s">
        <v>241</v>
      </c>
      <c r="E604" s="4">
        <v>400</v>
      </c>
      <c r="F604" s="4">
        <v>22</v>
      </c>
      <c r="I604" s="7">
        <v>7057012</v>
      </c>
      <c r="J604" s="7">
        <v>7057001</v>
      </c>
      <c r="K604" s="7">
        <v>2</v>
      </c>
      <c r="L604" s="7">
        <v>7</v>
      </c>
      <c r="M604" s="7">
        <f t="shared" si="72"/>
        <v>0</v>
      </c>
      <c r="N604" s="8">
        <f t="shared" si="73"/>
        <v>0</v>
      </c>
      <c r="R604" s="12">
        <v>1</v>
      </c>
    </row>
    <row r="605" spans="1:18" x14ac:dyDescent="0.2">
      <c r="A605" s="1" t="s">
        <v>1157</v>
      </c>
      <c r="B605" s="1" t="s">
        <v>717</v>
      </c>
      <c r="C605" s="2" t="s">
        <v>1158</v>
      </c>
      <c r="E605" s="4">
        <v>0</v>
      </c>
      <c r="F605" s="4">
        <v>22</v>
      </c>
      <c r="H605" s="167"/>
      <c r="I605" s="7">
        <v>7057013</v>
      </c>
      <c r="J605" s="7">
        <v>7056908</v>
      </c>
      <c r="K605" s="7">
        <v>1</v>
      </c>
      <c r="L605" s="7">
        <v>6</v>
      </c>
      <c r="M605" s="7">
        <f>M606+M607+M608+M609+M610+M611+M612+M613+M614+M615+M616+M617+M618+M619+M620+M621+M622+M623+M624+M625</f>
        <v>0</v>
      </c>
      <c r="N605" s="8">
        <f>N606+N607+N608+N609+N610+N611+N612+N613+N614+N615+N616+N617+N618+N619+N620+N621+N622+N623+N624+N625</f>
        <v>0</v>
      </c>
      <c r="R605" s="12">
        <v>1</v>
      </c>
    </row>
    <row r="606" spans="1:18" x14ac:dyDescent="0.2">
      <c r="A606" s="1" t="s">
        <v>1159</v>
      </c>
      <c r="C606" s="2" t="s">
        <v>286</v>
      </c>
      <c r="D606" s="3" t="s">
        <v>35</v>
      </c>
      <c r="E606" s="4">
        <v>0</v>
      </c>
      <c r="F606" s="4">
        <v>22</v>
      </c>
      <c r="I606" s="7">
        <v>7057014</v>
      </c>
      <c r="J606" s="7">
        <v>7057013</v>
      </c>
      <c r="K606" s="7">
        <v>2</v>
      </c>
      <c r="L606" s="7">
        <v>7</v>
      </c>
      <c r="M606" s="7">
        <f t="shared" ref="M606:M625" si="74">ROUND(ROUND(H606,2)*ROUND(E606,2), 2)</f>
        <v>0</v>
      </c>
      <c r="N606" s="8">
        <f t="shared" ref="N606:N625" si="75">H606*E606*(1+F606/100)</f>
        <v>0</v>
      </c>
      <c r="R606" s="12">
        <v>1</v>
      </c>
    </row>
    <row r="607" spans="1:18" x14ac:dyDescent="0.2">
      <c r="A607" s="1" t="s">
        <v>1160</v>
      </c>
      <c r="C607" s="2" t="s">
        <v>1161</v>
      </c>
      <c r="D607" s="3" t="s">
        <v>35</v>
      </c>
      <c r="E607" s="4">
        <v>0</v>
      </c>
      <c r="F607" s="4">
        <v>22</v>
      </c>
      <c r="I607" s="7">
        <v>7057015</v>
      </c>
      <c r="J607" s="7">
        <v>7057013</v>
      </c>
      <c r="K607" s="7">
        <v>2</v>
      </c>
      <c r="L607" s="7">
        <v>7</v>
      </c>
      <c r="M607" s="7">
        <f t="shared" si="74"/>
        <v>0</v>
      </c>
      <c r="N607" s="8">
        <f t="shared" si="75"/>
        <v>0</v>
      </c>
      <c r="R607" s="12">
        <v>1</v>
      </c>
    </row>
    <row r="608" spans="1:18" x14ac:dyDescent="0.2">
      <c r="A608" s="1" t="s">
        <v>1162</v>
      </c>
      <c r="C608" s="2" t="s">
        <v>639</v>
      </c>
      <c r="D608" s="3" t="s">
        <v>35</v>
      </c>
      <c r="E608" s="4">
        <v>0</v>
      </c>
      <c r="F608" s="4">
        <v>22</v>
      </c>
      <c r="I608" s="7">
        <v>7057016</v>
      </c>
      <c r="J608" s="7">
        <v>7057013</v>
      </c>
      <c r="K608" s="7">
        <v>2</v>
      </c>
      <c r="L608" s="7">
        <v>7</v>
      </c>
      <c r="M608" s="7">
        <f t="shared" si="74"/>
        <v>0</v>
      </c>
      <c r="N608" s="8">
        <f t="shared" si="75"/>
        <v>0</v>
      </c>
      <c r="R608" s="12">
        <v>1</v>
      </c>
    </row>
    <row r="609" spans="1:18" x14ac:dyDescent="0.2">
      <c r="A609" s="1" t="s">
        <v>1163</v>
      </c>
      <c r="C609" s="2" t="s">
        <v>1164</v>
      </c>
      <c r="D609" s="3" t="s">
        <v>35</v>
      </c>
      <c r="E609" s="4">
        <v>0</v>
      </c>
      <c r="F609" s="4">
        <v>22</v>
      </c>
      <c r="I609" s="7">
        <v>7057017</v>
      </c>
      <c r="J609" s="7">
        <v>7057013</v>
      </c>
      <c r="K609" s="7">
        <v>2</v>
      </c>
      <c r="L609" s="7">
        <v>7</v>
      </c>
      <c r="M609" s="7">
        <f t="shared" si="74"/>
        <v>0</v>
      </c>
      <c r="N609" s="8">
        <f t="shared" si="75"/>
        <v>0</v>
      </c>
      <c r="R609" s="12">
        <v>1</v>
      </c>
    </row>
    <row r="610" spans="1:18" x14ac:dyDescent="0.2">
      <c r="A610" s="1" t="s">
        <v>1165</v>
      </c>
      <c r="C610" s="2" t="s">
        <v>1166</v>
      </c>
      <c r="D610" s="3" t="s">
        <v>35</v>
      </c>
      <c r="E610" s="4">
        <v>0</v>
      </c>
      <c r="F610" s="4">
        <v>22</v>
      </c>
      <c r="I610" s="7">
        <v>7057018</v>
      </c>
      <c r="J610" s="7">
        <v>7057013</v>
      </c>
      <c r="K610" s="7">
        <v>2</v>
      </c>
      <c r="L610" s="7">
        <v>7</v>
      </c>
      <c r="M610" s="7">
        <f t="shared" si="74"/>
        <v>0</v>
      </c>
      <c r="N610" s="8">
        <f t="shared" si="75"/>
        <v>0</v>
      </c>
      <c r="R610" s="12">
        <v>1</v>
      </c>
    </row>
    <row r="611" spans="1:18" ht="25.5" x14ac:dyDescent="0.2">
      <c r="A611" s="1" t="s">
        <v>1167</v>
      </c>
      <c r="C611" s="2" t="s">
        <v>970</v>
      </c>
      <c r="D611" s="3" t="s">
        <v>35</v>
      </c>
      <c r="E611" s="4">
        <v>0</v>
      </c>
      <c r="F611" s="4">
        <v>22</v>
      </c>
      <c r="I611" s="7">
        <v>7057019</v>
      </c>
      <c r="J611" s="7">
        <v>7057013</v>
      </c>
      <c r="K611" s="7">
        <v>2</v>
      </c>
      <c r="L611" s="7">
        <v>7</v>
      </c>
      <c r="M611" s="7">
        <f t="shared" si="74"/>
        <v>0</v>
      </c>
      <c r="N611" s="8">
        <f t="shared" si="75"/>
        <v>0</v>
      </c>
      <c r="R611" s="12">
        <v>1</v>
      </c>
    </row>
    <row r="612" spans="1:18" ht="51" x14ac:dyDescent="0.2">
      <c r="A612" s="1" t="s">
        <v>1168</v>
      </c>
      <c r="B612" s="1" t="s">
        <v>30</v>
      </c>
      <c r="C612" s="2" t="s">
        <v>1169</v>
      </c>
      <c r="D612" s="3" t="s">
        <v>35</v>
      </c>
      <c r="E612" s="4">
        <v>0</v>
      </c>
      <c r="F612" s="4">
        <v>22</v>
      </c>
      <c r="I612" s="7">
        <v>7057020</v>
      </c>
      <c r="J612" s="7">
        <v>7057013</v>
      </c>
      <c r="K612" s="7">
        <v>2</v>
      </c>
      <c r="L612" s="7">
        <v>7</v>
      </c>
      <c r="M612" s="7">
        <f t="shared" si="74"/>
        <v>0</v>
      </c>
      <c r="N612" s="8">
        <f t="shared" si="75"/>
        <v>0</v>
      </c>
      <c r="R612" s="12">
        <v>1</v>
      </c>
    </row>
    <row r="613" spans="1:18" ht="51" x14ac:dyDescent="0.2">
      <c r="A613" s="1" t="s">
        <v>1170</v>
      </c>
      <c r="C613" s="2" t="s">
        <v>1171</v>
      </c>
      <c r="D613" s="3" t="s">
        <v>231</v>
      </c>
      <c r="E613" s="4">
        <v>4</v>
      </c>
      <c r="F613" s="4">
        <v>22</v>
      </c>
      <c r="I613" s="7">
        <v>7057021</v>
      </c>
      <c r="J613" s="7">
        <v>7057013</v>
      </c>
      <c r="K613" s="7">
        <v>2</v>
      </c>
      <c r="L613" s="7">
        <v>7</v>
      </c>
      <c r="M613" s="7">
        <f t="shared" si="74"/>
        <v>0</v>
      </c>
      <c r="N613" s="8">
        <f t="shared" si="75"/>
        <v>0</v>
      </c>
      <c r="R613" s="12">
        <v>1</v>
      </c>
    </row>
    <row r="614" spans="1:18" ht="51" x14ac:dyDescent="0.2">
      <c r="A614" s="1" t="s">
        <v>1172</v>
      </c>
      <c r="C614" s="2" t="s">
        <v>1173</v>
      </c>
      <c r="D614" s="3" t="s">
        <v>231</v>
      </c>
      <c r="E614" s="4">
        <v>16</v>
      </c>
      <c r="F614" s="4">
        <v>22</v>
      </c>
      <c r="I614" s="7">
        <v>7057022</v>
      </c>
      <c r="J614" s="7">
        <v>7057013</v>
      </c>
      <c r="K614" s="7">
        <v>2</v>
      </c>
      <c r="L614" s="7">
        <v>7</v>
      </c>
      <c r="M614" s="7">
        <f t="shared" si="74"/>
        <v>0</v>
      </c>
      <c r="N614" s="8">
        <f t="shared" si="75"/>
        <v>0</v>
      </c>
      <c r="R614" s="12">
        <v>1</v>
      </c>
    </row>
    <row r="615" spans="1:18" ht="51" x14ac:dyDescent="0.2">
      <c r="A615" s="1" t="s">
        <v>1174</v>
      </c>
      <c r="C615" s="2" t="s">
        <v>1175</v>
      </c>
      <c r="D615" s="3" t="s">
        <v>231</v>
      </c>
      <c r="E615" s="4">
        <v>6</v>
      </c>
      <c r="F615" s="4">
        <v>22</v>
      </c>
      <c r="I615" s="7">
        <v>7057023</v>
      </c>
      <c r="J615" s="7">
        <v>7057013</v>
      </c>
      <c r="K615" s="7">
        <v>2</v>
      </c>
      <c r="L615" s="7">
        <v>7</v>
      </c>
      <c r="M615" s="7">
        <f t="shared" si="74"/>
        <v>0</v>
      </c>
      <c r="N615" s="8">
        <f t="shared" si="75"/>
        <v>0</v>
      </c>
      <c r="R615" s="12">
        <v>1</v>
      </c>
    </row>
    <row r="616" spans="1:18" ht="51" x14ac:dyDescent="0.2">
      <c r="A616" s="1" t="s">
        <v>1176</v>
      </c>
      <c r="C616" s="2" t="s">
        <v>1177</v>
      </c>
      <c r="D616" s="3" t="s">
        <v>231</v>
      </c>
      <c r="E616" s="4">
        <v>2</v>
      </c>
      <c r="F616" s="4">
        <v>22</v>
      </c>
      <c r="I616" s="7">
        <v>7057024</v>
      </c>
      <c r="J616" s="7">
        <v>7057013</v>
      </c>
      <c r="K616" s="7">
        <v>2</v>
      </c>
      <c r="L616" s="7">
        <v>7</v>
      </c>
      <c r="M616" s="7">
        <f t="shared" si="74"/>
        <v>0</v>
      </c>
      <c r="N616" s="8">
        <f t="shared" si="75"/>
        <v>0</v>
      </c>
      <c r="R616" s="12">
        <v>1</v>
      </c>
    </row>
    <row r="617" spans="1:18" ht="51" x14ac:dyDescent="0.2">
      <c r="A617" s="1" t="s">
        <v>1178</v>
      </c>
      <c r="C617" s="2" t="s">
        <v>1179</v>
      </c>
      <c r="D617" s="3" t="s">
        <v>231</v>
      </c>
      <c r="E617" s="4">
        <v>1</v>
      </c>
      <c r="F617" s="4">
        <v>22</v>
      </c>
      <c r="I617" s="7">
        <v>7057025</v>
      </c>
      <c r="J617" s="7">
        <v>7057013</v>
      </c>
      <c r="K617" s="7">
        <v>2</v>
      </c>
      <c r="L617" s="7">
        <v>7</v>
      </c>
      <c r="M617" s="7">
        <f t="shared" si="74"/>
        <v>0</v>
      </c>
      <c r="N617" s="8">
        <f t="shared" si="75"/>
        <v>0</v>
      </c>
      <c r="R617" s="12">
        <v>1</v>
      </c>
    </row>
    <row r="618" spans="1:18" ht="51" x14ac:dyDescent="0.2">
      <c r="A618" s="1" t="s">
        <v>1180</v>
      </c>
      <c r="C618" s="2" t="s">
        <v>1181</v>
      </c>
      <c r="D618" s="3" t="s">
        <v>231</v>
      </c>
      <c r="E618" s="4">
        <v>2</v>
      </c>
      <c r="F618" s="4">
        <v>22</v>
      </c>
      <c r="I618" s="7">
        <v>7057026</v>
      </c>
      <c r="J618" s="7">
        <v>7057013</v>
      </c>
      <c r="K618" s="7">
        <v>2</v>
      </c>
      <c r="L618" s="7">
        <v>7</v>
      </c>
      <c r="M618" s="7">
        <f t="shared" si="74"/>
        <v>0</v>
      </c>
      <c r="N618" s="8">
        <f t="shared" si="75"/>
        <v>0</v>
      </c>
      <c r="R618" s="12">
        <v>1</v>
      </c>
    </row>
    <row r="619" spans="1:18" ht="51" x14ac:dyDescent="0.2">
      <c r="A619" s="1" t="s">
        <v>1182</v>
      </c>
      <c r="C619" s="2" t="s">
        <v>1183</v>
      </c>
      <c r="D619" s="3" t="s">
        <v>231</v>
      </c>
      <c r="E619" s="4">
        <v>12</v>
      </c>
      <c r="F619" s="4">
        <v>22</v>
      </c>
      <c r="I619" s="7">
        <v>7057027</v>
      </c>
      <c r="J619" s="7">
        <v>7057013</v>
      </c>
      <c r="K619" s="7">
        <v>2</v>
      </c>
      <c r="L619" s="7">
        <v>7</v>
      </c>
      <c r="M619" s="7">
        <f t="shared" si="74"/>
        <v>0</v>
      </c>
      <c r="N619" s="8">
        <f t="shared" si="75"/>
        <v>0</v>
      </c>
      <c r="R619" s="12">
        <v>1</v>
      </c>
    </row>
    <row r="620" spans="1:18" ht="51" x14ac:dyDescent="0.2">
      <c r="A620" s="1" t="s">
        <v>1184</v>
      </c>
      <c r="C620" s="2" t="s">
        <v>1185</v>
      </c>
      <c r="D620" s="3" t="s">
        <v>231</v>
      </c>
      <c r="E620" s="4">
        <v>4</v>
      </c>
      <c r="F620" s="4">
        <v>22</v>
      </c>
      <c r="I620" s="7">
        <v>7057028</v>
      </c>
      <c r="J620" s="7">
        <v>7057013</v>
      </c>
      <c r="K620" s="7">
        <v>2</v>
      </c>
      <c r="L620" s="7">
        <v>7</v>
      </c>
      <c r="M620" s="7">
        <f t="shared" si="74"/>
        <v>0</v>
      </c>
      <c r="N620" s="8">
        <f t="shared" si="75"/>
        <v>0</v>
      </c>
      <c r="R620" s="12">
        <v>1</v>
      </c>
    </row>
    <row r="621" spans="1:18" ht="51" x14ac:dyDescent="0.2">
      <c r="A621" s="1" t="s">
        <v>1186</v>
      </c>
      <c r="C621" s="2" t="s">
        <v>1187</v>
      </c>
      <c r="D621" s="3" t="s">
        <v>231</v>
      </c>
      <c r="E621" s="4">
        <v>3</v>
      </c>
      <c r="F621" s="4">
        <v>22</v>
      </c>
      <c r="I621" s="7">
        <v>7057029</v>
      </c>
      <c r="J621" s="7">
        <v>7057013</v>
      </c>
      <c r="K621" s="7">
        <v>2</v>
      </c>
      <c r="L621" s="7">
        <v>7</v>
      </c>
      <c r="M621" s="7">
        <f t="shared" si="74"/>
        <v>0</v>
      </c>
      <c r="N621" s="8">
        <f t="shared" si="75"/>
        <v>0</v>
      </c>
      <c r="R621" s="12">
        <v>1</v>
      </c>
    </row>
    <row r="622" spans="1:18" ht="51" x14ac:dyDescent="0.2">
      <c r="A622" s="1" t="s">
        <v>1188</v>
      </c>
      <c r="C622" s="2" t="s">
        <v>1189</v>
      </c>
      <c r="D622" s="3" t="s">
        <v>231</v>
      </c>
      <c r="E622" s="4">
        <v>3</v>
      </c>
      <c r="F622" s="4">
        <v>22</v>
      </c>
      <c r="I622" s="7">
        <v>7057030</v>
      </c>
      <c r="J622" s="7">
        <v>7057013</v>
      </c>
      <c r="K622" s="7">
        <v>2</v>
      </c>
      <c r="L622" s="7">
        <v>7</v>
      </c>
      <c r="M622" s="7">
        <f t="shared" si="74"/>
        <v>0</v>
      </c>
      <c r="N622" s="8">
        <f t="shared" si="75"/>
        <v>0</v>
      </c>
      <c r="R622" s="12">
        <v>1</v>
      </c>
    </row>
    <row r="623" spans="1:18" ht="51" x14ac:dyDescent="0.2">
      <c r="A623" s="1" t="s">
        <v>1190</v>
      </c>
      <c r="C623" s="2" t="s">
        <v>1191</v>
      </c>
      <c r="D623" s="3" t="s">
        <v>231</v>
      </c>
      <c r="E623" s="4">
        <v>1</v>
      </c>
      <c r="F623" s="4">
        <v>22</v>
      </c>
      <c r="I623" s="7">
        <v>7057031</v>
      </c>
      <c r="J623" s="7">
        <v>7057013</v>
      </c>
      <c r="K623" s="7">
        <v>2</v>
      </c>
      <c r="L623" s="7">
        <v>7</v>
      </c>
      <c r="M623" s="7">
        <f t="shared" si="74"/>
        <v>0</v>
      </c>
      <c r="N623" s="8">
        <f t="shared" si="75"/>
        <v>0</v>
      </c>
      <c r="R623" s="12">
        <v>1</v>
      </c>
    </row>
    <row r="624" spans="1:18" ht="63.75" x14ac:dyDescent="0.2">
      <c r="A624" s="1" t="s">
        <v>1192</v>
      </c>
      <c r="B624" s="1" t="s">
        <v>188</v>
      </c>
      <c r="C624" s="2" t="s">
        <v>1193</v>
      </c>
      <c r="D624" s="3" t="s">
        <v>245</v>
      </c>
      <c r="E624" s="4">
        <v>94</v>
      </c>
      <c r="F624" s="4">
        <v>22</v>
      </c>
      <c r="I624" s="7">
        <v>7057032</v>
      </c>
      <c r="J624" s="7">
        <v>7057013</v>
      </c>
      <c r="K624" s="7">
        <v>2</v>
      </c>
      <c r="L624" s="7">
        <v>7</v>
      </c>
      <c r="M624" s="7">
        <f t="shared" si="74"/>
        <v>0</v>
      </c>
      <c r="N624" s="8">
        <f t="shared" si="75"/>
        <v>0</v>
      </c>
      <c r="R624" s="12">
        <v>1</v>
      </c>
    </row>
    <row r="625" spans="1:18" ht="25.5" x14ac:dyDescent="0.2">
      <c r="A625" s="1" t="s">
        <v>1194</v>
      </c>
      <c r="B625" s="1" t="s">
        <v>233</v>
      </c>
      <c r="C625" s="2" t="s">
        <v>1195</v>
      </c>
      <c r="D625" s="3" t="s">
        <v>231</v>
      </c>
      <c r="E625" s="4">
        <v>40</v>
      </c>
      <c r="F625" s="4">
        <v>22</v>
      </c>
      <c r="I625" s="7">
        <v>7057033</v>
      </c>
      <c r="J625" s="7">
        <v>7057013</v>
      </c>
      <c r="K625" s="7">
        <v>2</v>
      </c>
      <c r="L625" s="7">
        <v>7</v>
      </c>
      <c r="M625" s="7">
        <f t="shared" si="74"/>
        <v>0</v>
      </c>
      <c r="N625" s="8">
        <f t="shared" si="75"/>
        <v>0</v>
      </c>
      <c r="R625" s="12">
        <v>1</v>
      </c>
    </row>
    <row r="626" spans="1:18" x14ac:dyDescent="0.2">
      <c r="A626" s="1" t="s">
        <v>1196</v>
      </c>
      <c r="B626" s="1" t="s">
        <v>199</v>
      </c>
      <c r="C626" s="2" t="s">
        <v>1197</v>
      </c>
      <c r="E626" s="4">
        <v>0</v>
      </c>
      <c r="F626" s="4">
        <v>22</v>
      </c>
      <c r="H626" s="167"/>
      <c r="I626" s="7">
        <v>7057062</v>
      </c>
      <c r="J626" s="7">
        <v>7060157</v>
      </c>
      <c r="K626" s="7">
        <v>1</v>
      </c>
      <c r="L626" s="7">
        <v>5</v>
      </c>
      <c r="M626" s="7">
        <f>M627+M637+M644+M681</f>
        <v>0</v>
      </c>
      <c r="N626" s="8">
        <f>N627+N637+N644+N681</f>
        <v>0</v>
      </c>
      <c r="R626" s="12">
        <v>1</v>
      </c>
    </row>
    <row r="627" spans="1:18" x14ac:dyDescent="0.2">
      <c r="A627" s="1" t="s">
        <v>1198</v>
      </c>
      <c r="B627" s="1" t="s">
        <v>202</v>
      </c>
      <c r="C627" s="2" t="s">
        <v>502</v>
      </c>
      <c r="E627" s="4">
        <v>0</v>
      </c>
      <c r="F627" s="4">
        <v>22</v>
      </c>
      <c r="H627" s="167"/>
      <c r="I627" s="7">
        <v>7057063</v>
      </c>
      <c r="J627" s="7">
        <v>7057062</v>
      </c>
      <c r="K627" s="7">
        <v>1</v>
      </c>
      <c r="L627" s="7">
        <v>6</v>
      </c>
      <c r="M627" s="7">
        <f>M628+M629+M630+M631+M632+M633+M634+M635+M636</f>
        <v>0</v>
      </c>
      <c r="N627" s="8">
        <f>N628+N629+N630+N631+N632+N633+N634+N635+N636</f>
        <v>0</v>
      </c>
      <c r="R627" s="12">
        <v>1</v>
      </c>
    </row>
    <row r="628" spans="1:18" x14ac:dyDescent="0.2">
      <c r="A628" s="1" t="s">
        <v>1199</v>
      </c>
      <c r="C628" s="2" t="s">
        <v>286</v>
      </c>
      <c r="D628" s="3" t="s">
        <v>35</v>
      </c>
      <c r="E628" s="4">
        <v>0</v>
      </c>
      <c r="F628" s="4">
        <v>22</v>
      </c>
      <c r="I628" s="7">
        <v>7057064</v>
      </c>
      <c r="J628" s="7">
        <v>7057063</v>
      </c>
      <c r="K628" s="7">
        <v>2</v>
      </c>
      <c r="L628" s="7">
        <v>7</v>
      </c>
      <c r="M628" s="7">
        <f t="shared" ref="M628:M636" si="76">ROUND(ROUND(H628,2)*ROUND(E628,2), 2)</f>
        <v>0</v>
      </c>
      <c r="N628" s="8">
        <f t="shared" ref="N628:N636" si="77">H628*E628*(1+F628/100)</f>
        <v>0</v>
      </c>
      <c r="R628" s="12">
        <v>1</v>
      </c>
    </row>
    <row r="629" spans="1:18" ht="25.5" x14ac:dyDescent="0.2">
      <c r="A629" s="1" t="s">
        <v>1200</v>
      </c>
      <c r="C629" s="2" t="s">
        <v>1201</v>
      </c>
      <c r="D629" s="3" t="s">
        <v>35</v>
      </c>
      <c r="E629" s="4">
        <v>0</v>
      </c>
      <c r="F629" s="4">
        <v>22</v>
      </c>
      <c r="I629" s="7">
        <v>7057065</v>
      </c>
      <c r="J629" s="7">
        <v>7057063</v>
      </c>
      <c r="K629" s="7">
        <v>2</v>
      </c>
      <c r="L629" s="7">
        <v>7</v>
      </c>
      <c r="M629" s="7">
        <f t="shared" si="76"/>
        <v>0</v>
      </c>
      <c r="N629" s="8">
        <f t="shared" si="77"/>
        <v>0</v>
      </c>
      <c r="R629" s="12">
        <v>1</v>
      </c>
    </row>
    <row r="630" spans="1:18" x14ac:dyDescent="0.2">
      <c r="A630" s="1" t="s">
        <v>1202</v>
      </c>
      <c r="C630" s="2" t="s">
        <v>639</v>
      </c>
      <c r="D630" s="3" t="s">
        <v>35</v>
      </c>
      <c r="E630" s="4">
        <v>0</v>
      </c>
      <c r="F630" s="4">
        <v>22</v>
      </c>
      <c r="I630" s="7">
        <v>7057066</v>
      </c>
      <c r="J630" s="7">
        <v>7057063</v>
      </c>
      <c r="K630" s="7">
        <v>2</v>
      </c>
      <c r="L630" s="7">
        <v>7</v>
      </c>
      <c r="M630" s="7">
        <f t="shared" si="76"/>
        <v>0</v>
      </c>
      <c r="N630" s="8">
        <f t="shared" si="77"/>
        <v>0</v>
      </c>
      <c r="R630" s="12">
        <v>1</v>
      </c>
    </row>
    <row r="631" spans="1:18" ht="25.5" x14ac:dyDescent="0.2">
      <c r="A631" s="1" t="s">
        <v>1203</v>
      </c>
      <c r="C631" s="2" t="s">
        <v>1117</v>
      </c>
      <c r="D631" s="3" t="s">
        <v>35</v>
      </c>
      <c r="E631" s="4">
        <v>0</v>
      </c>
      <c r="F631" s="4">
        <v>22</v>
      </c>
      <c r="I631" s="7">
        <v>7057067</v>
      </c>
      <c r="J631" s="7">
        <v>7057063</v>
      </c>
      <c r="K631" s="7">
        <v>2</v>
      </c>
      <c r="L631" s="7">
        <v>7</v>
      </c>
      <c r="M631" s="7">
        <f t="shared" si="76"/>
        <v>0</v>
      </c>
      <c r="N631" s="8">
        <f t="shared" si="77"/>
        <v>0</v>
      </c>
      <c r="R631" s="12">
        <v>1</v>
      </c>
    </row>
    <row r="632" spans="1:18" x14ac:dyDescent="0.2">
      <c r="A632" s="1" t="s">
        <v>1204</v>
      </c>
      <c r="C632" s="2" t="s">
        <v>1119</v>
      </c>
      <c r="D632" s="3" t="s">
        <v>35</v>
      </c>
      <c r="E632" s="4">
        <v>0</v>
      </c>
      <c r="F632" s="4">
        <v>22</v>
      </c>
      <c r="I632" s="7">
        <v>7057068</v>
      </c>
      <c r="J632" s="7">
        <v>7057063</v>
      </c>
      <c r="K632" s="7">
        <v>2</v>
      </c>
      <c r="L632" s="7">
        <v>7</v>
      </c>
      <c r="M632" s="7">
        <f t="shared" si="76"/>
        <v>0</v>
      </c>
      <c r="N632" s="8">
        <f t="shared" si="77"/>
        <v>0</v>
      </c>
      <c r="R632" s="12">
        <v>1</v>
      </c>
    </row>
    <row r="633" spans="1:18" ht="25.5" x14ac:dyDescent="0.2">
      <c r="A633" s="1" t="s">
        <v>1205</v>
      </c>
      <c r="C633" s="2" t="s">
        <v>970</v>
      </c>
      <c r="D633" s="3" t="s">
        <v>35</v>
      </c>
      <c r="E633" s="4">
        <v>0</v>
      </c>
      <c r="F633" s="4">
        <v>22</v>
      </c>
      <c r="I633" s="7">
        <v>7057069</v>
      </c>
      <c r="J633" s="7">
        <v>7057063</v>
      </c>
      <c r="K633" s="7">
        <v>2</v>
      </c>
      <c r="L633" s="7">
        <v>7</v>
      </c>
      <c r="M633" s="7">
        <f t="shared" si="76"/>
        <v>0</v>
      </c>
      <c r="N633" s="8">
        <f t="shared" si="77"/>
        <v>0</v>
      </c>
      <c r="R633" s="12">
        <v>1</v>
      </c>
    </row>
    <row r="634" spans="1:18" x14ac:dyDescent="0.2">
      <c r="A634" s="1" t="s">
        <v>1206</v>
      </c>
      <c r="C634" s="2" t="s">
        <v>1122</v>
      </c>
      <c r="D634" s="3" t="s">
        <v>35</v>
      </c>
      <c r="E634" s="4">
        <v>0</v>
      </c>
      <c r="F634" s="4">
        <v>22</v>
      </c>
      <c r="I634" s="7">
        <v>7057070</v>
      </c>
      <c r="J634" s="7">
        <v>7057063</v>
      </c>
      <c r="K634" s="7">
        <v>2</v>
      </c>
      <c r="L634" s="7">
        <v>7</v>
      </c>
      <c r="M634" s="7">
        <f t="shared" si="76"/>
        <v>0</v>
      </c>
      <c r="N634" s="8">
        <f t="shared" si="77"/>
        <v>0</v>
      </c>
      <c r="R634" s="12">
        <v>1</v>
      </c>
    </row>
    <row r="635" spans="1:18" x14ac:dyDescent="0.2">
      <c r="A635" s="1" t="s">
        <v>1207</v>
      </c>
      <c r="C635" s="2" t="s">
        <v>1124</v>
      </c>
      <c r="D635" s="3" t="s">
        <v>35</v>
      </c>
      <c r="E635" s="4">
        <v>0</v>
      </c>
      <c r="F635" s="4">
        <v>22</v>
      </c>
      <c r="I635" s="7">
        <v>7057071</v>
      </c>
      <c r="J635" s="7">
        <v>7057063</v>
      </c>
      <c r="K635" s="7">
        <v>2</v>
      </c>
      <c r="L635" s="7">
        <v>7</v>
      </c>
      <c r="M635" s="7">
        <f t="shared" si="76"/>
        <v>0</v>
      </c>
      <c r="N635" s="8">
        <f t="shared" si="77"/>
        <v>0</v>
      </c>
      <c r="R635" s="12">
        <v>1</v>
      </c>
    </row>
    <row r="636" spans="1:18" ht="38.25" x14ac:dyDescent="0.2">
      <c r="A636" s="1" t="s">
        <v>1208</v>
      </c>
      <c r="B636" s="1" t="s">
        <v>30</v>
      </c>
      <c r="C636" s="2" t="s">
        <v>1209</v>
      </c>
      <c r="D636" s="3" t="s">
        <v>231</v>
      </c>
      <c r="E636" s="4">
        <v>7</v>
      </c>
      <c r="F636" s="4">
        <v>22</v>
      </c>
      <c r="I636" s="7">
        <v>7057072</v>
      </c>
      <c r="J636" s="7">
        <v>7057063</v>
      </c>
      <c r="K636" s="7">
        <v>2</v>
      </c>
      <c r="L636" s="7">
        <v>7</v>
      </c>
      <c r="M636" s="7">
        <f t="shared" si="76"/>
        <v>0</v>
      </c>
      <c r="N636" s="8">
        <f t="shared" si="77"/>
        <v>0</v>
      </c>
      <c r="R636" s="12">
        <v>1</v>
      </c>
    </row>
    <row r="637" spans="1:18" x14ac:dyDescent="0.2">
      <c r="A637" s="1" t="s">
        <v>1210</v>
      </c>
      <c r="B637" s="1" t="s">
        <v>283</v>
      </c>
      <c r="C637" s="2" t="s">
        <v>632</v>
      </c>
      <c r="E637" s="4">
        <v>0</v>
      </c>
      <c r="F637" s="4">
        <v>22</v>
      </c>
      <c r="H637" s="167"/>
      <c r="I637" s="7">
        <v>7057073</v>
      </c>
      <c r="J637" s="7">
        <v>7057062</v>
      </c>
      <c r="K637" s="7">
        <v>1</v>
      </c>
      <c r="L637" s="7">
        <v>6</v>
      </c>
      <c r="M637" s="7">
        <f>M638+M639+M640+M641+M642+M643</f>
        <v>0</v>
      </c>
      <c r="N637" s="8">
        <f>N638+N639+N640+N641+N642+N643</f>
        <v>0</v>
      </c>
      <c r="R637" s="12">
        <v>1</v>
      </c>
    </row>
    <row r="638" spans="1:18" x14ac:dyDescent="0.2">
      <c r="A638" s="1" t="s">
        <v>1211</v>
      </c>
      <c r="C638" s="2" t="s">
        <v>286</v>
      </c>
      <c r="D638" s="3" t="s">
        <v>35</v>
      </c>
      <c r="E638" s="4">
        <v>0</v>
      </c>
      <c r="F638" s="4">
        <v>22</v>
      </c>
      <c r="I638" s="7">
        <v>7057074</v>
      </c>
      <c r="J638" s="7">
        <v>7057073</v>
      </c>
      <c r="K638" s="7">
        <v>2</v>
      </c>
      <c r="L638" s="7">
        <v>7</v>
      </c>
      <c r="M638" s="7">
        <f t="shared" ref="M638:M643" si="78">ROUND(ROUND(H638,2)*ROUND(E638,2), 2)</f>
        <v>0</v>
      </c>
      <c r="N638" s="8">
        <f t="shared" ref="N638:N643" si="79">H638*E638*(1+F638/100)</f>
        <v>0</v>
      </c>
      <c r="R638" s="12">
        <v>1</v>
      </c>
    </row>
    <row r="639" spans="1:18" ht="25.5" x14ac:dyDescent="0.2">
      <c r="A639" s="1" t="s">
        <v>1212</v>
      </c>
      <c r="C639" s="2" t="s">
        <v>1213</v>
      </c>
      <c r="D639" s="3" t="s">
        <v>35</v>
      </c>
      <c r="E639" s="4">
        <v>0</v>
      </c>
      <c r="F639" s="4">
        <v>22</v>
      </c>
      <c r="I639" s="7">
        <v>7057075</v>
      </c>
      <c r="J639" s="7">
        <v>7057073</v>
      </c>
      <c r="K639" s="7">
        <v>2</v>
      </c>
      <c r="L639" s="7">
        <v>7</v>
      </c>
      <c r="M639" s="7">
        <f t="shared" si="78"/>
        <v>0</v>
      </c>
      <c r="N639" s="8">
        <f t="shared" si="79"/>
        <v>0</v>
      </c>
      <c r="R639" s="12">
        <v>1</v>
      </c>
    </row>
    <row r="640" spans="1:18" x14ac:dyDescent="0.2">
      <c r="A640" s="1" t="s">
        <v>1214</v>
      </c>
      <c r="C640" s="2" t="s">
        <v>639</v>
      </c>
      <c r="D640" s="3" t="s">
        <v>35</v>
      </c>
      <c r="E640" s="4">
        <v>0</v>
      </c>
      <c r="F640" s="4">
        <v>22</v>
      </c>
      <c r="I640" s="7">
        <v>7057076</v>
      </c>
      <c r="J640" s="7">
        <v>7057073</v>
      </c>
      <c r="K640" s="7">
        <v>2</v>
      </c>
      <c r="L640" s="7">
        <v>7</v>
      </c>
      <c r="M640" s="7">
        <f t="shared" si="78"/>
        <v>0</v>
      </c>
      <c r="N640" s="8">
        <f t="shared" si="79"/>
        <v>0</v>
      </c>
      <c r="R640" s="12">
        <v>1</v>
      </c>
    </row>
    <row r="641" spans="1:18" ht="25.5" x14ac:dyDescent="0.2">
      <c r="A641" s="1" t="s">
        <v>1215</v>
      </c>
      <c r="C641" s="2" t="s">
        <v>970</v>
      </c>
      <c r="D641" s="3" t="s">
        <v>35</v>
      </c>
      <c r="E641" s="4">
        <v>0</v>
      </c>
      <c r="F641" s="4">
        <v>22</v>
      </c>
      <c r="I641" s="7">
        <v>7057077</v>
      </c>
      <c r="J641" s="7">
        <v>7057073</v>
      </c>
      <c r="K641" s="7">
        <v>2</v>
      </c>
      <c r="L641" s="7">
        <v>7</v>
      </c>
      <c r="M641" s="7">
        <f t="shared" si="78"/>
        <v>0</v>
      </c>
      <c r="N641" s="8">
        <f t="shared" si="79"/>
        <v>0</v>
      </c>
      <c r="R641" s="12">
        <v>1</v>
      </c>
    </row>
    <row r="642" spans="1:18" x14ac:dyDescent="0.2">
      <c r="A642" s="1" t="s">
        <v>1216</v>
      </c>
      <c r="C642" s="2" t="s">
        <v>1217</v>
      </c>
      <c r="D642" s="3" t="s">
        <v>35</v>
      </c>
      <c r="E642" s="4">
        <v>0</v>
      </c>
      <c r="F642" s="4">
        <v>22</v>
      </c>
      <c r="I642" s="7">
        <v>7057078</v>
      </c>
      <c r="J642" s="7">
        <v>7057073</v>
      </c>
      <c r="K642" s="7">
        <v>2</v>
      </c>
      <c r="L642" s="7">
        <v>7</v>
      </c>
      <c r="M642" s="7">
        <f t="shared" si="78"/>
        <v>0</v>
      </c>
      <c r="N642" s="8">
        <f t="shared" si="79"/>
        <v>0</v>
      </c>
      <c r="R642" s="12">
        <v>1</v>
      </c>
    </row>
    <row r="643" spans="1:18" ht="25.5" x14ac:dyDescent="0.2">
      <c r="A643" s="1" t="s">
        <v>1218</v>
      </c>
      <c r="B643" s="1" t="s">
        <v>30</v>
      </c>
      <c r="C643" s="2" t="s">
        <v>1219</v>
      </c>
      <c r="D643" s="3" t="s">
        <v>245</v>
      </c>
      <c r="E643" s="4">
        <v>231</v>
      </c>
      <c r="F643" s="4">
        <v>22</v>
      </c>
      <c r="I643" s="7">
        <v>7057079</v>
      </c>
      <c r="J643" s="7">
        <v>7057073</v>
      </c>
      <c r="K643" s="7">
        <v>2</v>
      </c>
      <c r="L643" s="7">
        <v>7</v>
      </c>
      <c r="M643" s="7">
        <f t="shared" si="78"/>
        <v>0</v>
      </c>
      <c r="N643" s="8">
        <f t="shared" si="79"/>
        <v>0</v>
      </c>
      <c r="R643" s="12">
        <v>1</v>
      </c>
    </row>
    <row r="644" spans="1:18" x14ac:dyDescent="0.2">
      <c r="A644" s="1" t="s">
        <v>1220</v>
      </c>
      <c r="B644" s="1" t="s">
        <v>308</v>
      </c>
      <c r="C644" s="2" t="s">
        <v>1221</v>
      </c>
      <c r="E644" s="4">
        <v>0</v>
      </c>
      <c r="F644" s="4">
        <v>22</v>
      </c>
      <c r="H644" s="167"/>
      <c r="I644" s="7">
        <v>7057080</v>
      </c>
      <c r="J644" s="7">
        <v>7057062</v>
      </c>
      <c r="K644" s="7">
        <v>1</v>
      </c>
      <c r="L644" s="7">
        <v>6</v>
      </c>
      <c r="M644" s="7">
        <f>M645+M646+M647+M648+M649+M650+M651+M652+M653+M654+M655+M656+M657+M658+M659+M660+M661+M662+M663+M664+M665+M666+M667+M668+M669+M670+M671+M672+M673+M674+M675+M676+M677+M678+M679+M680</f>
        <v>0</v>
      </c>
      <c r="N644" s="8">
        <f>N645+N646+N647+N648+N649+N650+N651+N652+N653+N654+N655+N656+N657+N658+N659+N660+N661+N662+N663+N664+N665+N666+N667+N668+N669+N670+N671+N672+N673+N674+N675+N676+N677+N678+N679+N680</f>
        <v>0</v>
      </c>
      <c r="R644" s="12">
        <v>1</v>
      </c>
    </row>
    <row r="645" spans="1:18" x14ac:dyDescent="0.2">
      <c r="A645" s="1" t="s">
        <v>1222</v>
      </c>
      <c r="C645" s="2" t="s">
        <v>286</v>
      </c>
      <c r="D645" s="3" t="s">
        <v>35</v>
      </c>
      <c r="E645" s="4">
        <v>0</v>
      </c>
      <c r="F645" s="4">
        <v>22</v>
      </c>
      <c r="I645" s="7">
        <v>7057081</v>
      </c>
      <c r="J645" s="7">
        <v>7057080</v>
      </c>
      <c r="K645" s="7">
        <v>2</v>
      </c>
      <c r="L645" s="7">
        <v>7</v>
      </c>
      <c r="M645" s="7">
        <f t="shared" ref="M645:M680" si="80">ROUND(ROUND(H645,2)*ROUND(E645,2), 2)</f>
        <v>0</v>
      </c>
      <c r="N645" s="8">
        <f t="shared" ref="N645:N680" si="81">H645*E645*(1+F645/100)</f>
        <v>0</v>
      </c>
      <c r="R645" s="12">
        <v>1</v>
      </c>
    </row>
    <row r="646" spans="1:18" x14ac:dyDescent="0.2">
      <c r="A646" s="1" t="s">
        <v>1223</v>
      </c>
      <c r="C646" s="2" t="s">
        <v>1224</v>
      </c>
      <c r="D646" s="3" t="s">
        <v>35</v>
      </c>
      <c r="E646" s="4">
        <v>0</v>
      </c>
      <c r="F646" s="4">
        <v>22</v>
      </c>
      <c r="I646" s="7">
        <v>7057082</v>
      </c>
      <c r="J646" s="7">
        <v>7057080</v>
      </c>
      <c r="K646" s="7">
        <v>2</v>
      </c>
      <c r="L646" s="7">
        <v>7</v>
      </c>
      <c r="M646" s="7">
        <f t="shared" si="80"/>
        <v>0</v>
      </c>
      <c r="N646" s="8">
        <f t="shared" si="81"/>
        <v>0</v>
      </c>
      <c r="R646" s="12">
        <v>1</v>
      </c>
    </row>
    <row r="647" spans="1:18" x14ac:dyDescent="0.2">
      <c r="A647" s="1" t="s">
        <v>1225</v>
      </c>
      <c r="C647" s="2" t="s">
        <v>1226</v>
      </c>
      <c r="D647" s="3" t="s">
        <v>35</v>
      </c>
      <c r="E647" s="4">
        <v>0</v>
      </c>
      <c r="F647" s="4">
        <v>22</v>
      </c>
      <c r="I647" s="7">
        <v>7057083</v>
      </c>
      <c r="J647" s="7">
        <v>7057080</v>
      </c>
      <c r="K647" s="7">
        <v>2</v>
      </c>
      <c r="L647" s="7">
        <v>7</v>
      </c>
      <c r="M647" s="7">
        <f t="shared" si="80"/>
        <v>0</v>
      </c>
      <c r="N647" s="8">
        <f t="shared" si="81"/>
        <v>0</v>
      </c>
      <c r="R647" s="12">
        <v>1</v>
      </c>
    </row>
    <row r="648" spans="1:18" x14ac:dyDescent="0.2">
      <c r="A648" s="1" t="s">
        <v>1227</v>
      </c>
      <c r="C648" s="2" t="s">
        <v>1228</v>
      </c>
      <c r="D648" s="3" t="s">
        <v>35</v>
      </c>
      <c r="E648" s="4">
        <v>0</v>
      </c>
      <c r="F648" s="4">
        <v>22</v>
      </c>
      <c r="I648" s="7">
        <v>7057084</v>
      </c>
      <c r="J648" s="7">
        <v>7057080</v>
      </c>
      <c r="K648" s="7">
        <v>2</v>
      </c>
      <c r="L648" s="7">
        <v>7</v>
      </c>
      <c r="M648" s="7">
        <f t="shared" si="80"/>
        <v>0</v>
      </c>
      <c r="N648" s="8">
        <f t="shared" si="81"/>
        <v>0</v>
      </c>
      <c r="R648" s="12">
        <v>1</v>
      </c>
    </row>
    <row r="649" spans="1:18" x14ac:dyDescent="0.2">
      <c r="A649" s="1" t="s">
        <v>1229</v>
      </c>
      <c r="C649" s="2" t="s">
        <v>1230</v>
      </c>
      <c r="D649" s="3" t="s">
        <v>35</v>
      </c>
      <c r="E649" s="4">
        <v>0</v>
      </c>
      <c r="F649" s="4">
        <v>22</v>
      </c>
      <c r="I649" s="7">
        <v>7057085</v>
      </c>
      <c r="J649" s="7">
        <v>7057080</v>
      </c>
      <c r="K649" s="7">
        <v>2</v>
      </c>
      <c r="L649" s="7">
        <v>7</v>
      </c>
      <c r="M649" s="7">
        <f t="shared" si="80"/>
        <v>0</v>
      </c>
      <c r="N649" s="8">
        <f t="shared" si="81"/>
        <v>0</v>
      </c>
      <c r="R649" s="12">
        <v>1</v>
      </c>
    </row>
    <row r="650" spans="1:18" ht="25.5" x14ac:dyDescent="0.2">
      <c r="A650" s="1" t="s">
        <v>1231</v>
      </c>
      <c r="C650" s="2" t="s">
        <v>970</v>
      </c>
      <c r="D650" s="3" t="s">
        <v>35</v>
      </c>
      <c r="E650" s="4">
        <v>0</v>
      </c>
      <c r="F650" s="4">
        <v>22</v>
      </c>
      <c r="I650" s="7">
        <v>7057086</v>
      </c>
      <c r="J650" s="7">
        <v>7057080</v>
      </c>
      <c r="K650" s="7">
        <v>2</v>
      </c>
      <c r="L650" s="7">
        <v>7</v>
      </c>
      <c r="M650" s="7">
        <f t="shared" si="80"/>
        <v>0</v>
      </c>
      <c r="N650" s="8">
        <f t="shared" si="81"/>
        <v>0</v>
      </c>
      <c r="R650" s="12">
        <v>1</v>
      </c>
    </row>
    <row r="651" spans="1:18" ht="25.5" x14ac:dyDescent="0.2">
      <c r="A651" s="1" t="s">
        <v>1232</v>
      </c>
      <c r="C651" s="2" t="s">
        <v>1233</v>
      </c>
      <c r="D651" s="3" t="s">
        <v>35</v>
      </c>
      <c r="E651" s="4">
        <v>0</v>
      </c>
      <c r="F651" s="4">
        <v>22</v>
      </c>
      <c r="I651" s="7">
        <v>7057087</v>
      </c>
      <c r="J651" s="7">
        <v>7057080</v>
      </c>
      <c r="K651" s="7">
        <v>2</v>
      </c>
      <c r="L651" s="7">
        <v>7</v>
      </c>
      <c r="M651" s="7">
        <f t="shared" si="80"/>
        <v>0</v>
      </c>
      <c r="N651" s="8">
        <f t="shared" si="81"/>
        <v>0</v>
      </c>
      <c r="R651" s="12">
        <v>1</v>
      </c>
    </row>
    <row r="652" spans="1:18" ht="25.5" x14ac:dyDescent="0.2">
      <c r="A652" s="1" t="s">
        <v>1234</v>
      </c>
      <c r="C652" s="2" t="s">
        <v>1235</v>
      </c>
      <c r="D652" s="3" t="s">
        <v>35</v>
      </c>
      <c r="E652" s="4">
        <v>0</v>
      </c>
      <c r="F652" s="4">
        <v>22</v>
      </c>
      <c r="I652" s="7">
        <v>7057088</v>
      </c>
      <c r="J652" s="7">
        <v>7057080</v>
      </c>
      <c r="K652" s="7">
        <v>2</v>
      </c>
      <c r="L652" s="7">
        <v>7</v>
      </c>
      <c r="M652" s="7">
        <f t="shared" si="80"/>
        <v>0</v>
      </c>
      <c r="N652" s="8">
        <f t="shared" si="81"/>
        <v>0</v>
      </c>
      <c r="R652" s="12">
        <v>1</v>
      </c>
    </row>
    <row r="653" spans="1:18" x14ac:dyDescent="0.2">
      <c r="A653" s="1" t="s">
        <v>1236</v>
      </c>
      <c r="C653" s="2" t="s">
        <v>1237</v>
      </c>
      <c r="D653" s="3" t="s">
        <v>35</v>
      </c>
      <c r="E653" s="4">
        <v>0</v>
      </c>
      <c r="F653" s="4">
        <v>22</v>
      </c>
      <c r="I653" s="7">
        <v>7057089</v>
      </c>
      <c r="J653" s="7">
        <v>7057080</v>
      </c>
      <c r="K653" s="7">
        <v>2</v>
      </c>
      <c r="L653" s="7">
        <v>7</v>
      </c>
      <c r="M653" s="7">
        <f t="shared" si="80"/>
        <v>0</v>
      </c>
      <c r="N653" s="8">
        <f t="shared" si="81"/>
        <v>0</v>
      </c>
      <c r="R653" s="12">
        <v>1</v>
      </c>
    </row>
    <row r="654" spans="1:18" x14ac:dyDescent="0.2">
      <c r="A654" s="1" t="s">
        <v>1238</v>
      </c>
      <c r="C654" s="2" t="s">
        <v>1239</v>
      </c>
      <c r="D654" s="3" t="s">
        <v>35</v>
      </c>
      <c r="E654" s="4">
        <v>0</v>
      </c>
      <c r="F654" s="4">
        <v>22</v>
      </c>
      <c r="I654" s="7">
        <v>7057090</v>
      </c>
      <c r="J654" s="7">
        <v>7057080</v>
      </c>
      <c r="K654" s="7">
        <v>2</v>
      </c>
      <c r="L654" s="7">
        <v>7</v>
      </c>
      <c r="M654" s="7">
        <f t="shared" si="80"/>
        <v>0</v>
      </c>
      <c r="N654" s="8">
        <f t="shared" si="81"/>
        <v>0</v>
      </c>
      <c r="R654" s="12">
        <v>1</v>
      </c>
    </row>
    <row r="655" spans="1:18" ht="51" x14ac:dyDescent="0.2">
      <c r="A655" s="1" t="s">
        <v>1240</v>
      </c>
      <c r="B655" s="1" t="s">
        <v>976</v>
      </c>
      <c r="C655" s="2" t="s">
        <v>1241</v>
      </c>
      <c r="D655" s="3" t="s">
        <v>35</v>
      </c>
      <c r="E655" s="4">
        <v>0</v>
      </c>
      <c r="F655" s="4">
        <v>22</v>
      </c>
      <c r="I655" s="7">
        <v>7057091</v>
      </c>
      <c r="J655" s="7">
        <v>7057080</v>
      </c>
      <c r="K655" s="7">
        <v>2</v>
      </c>
      <c r="L655" s="7">
        <v>7</v>
      </c>
      <c r="M655" s="7">
        <f t="shared" si="80"/>
        <v>0</v>
      </c>
      <c r="N655" s="8">
        <f t="shared" si="81"/>
        <v>0</v>
      </c>
      <c r="R655" s="12">
        <v>1</v>
      </c>
    </row>
    <row r="656" spans="1:18" ht="38.25" x14ac:dyDescent="0.2">
      <c r="A656" s="1" t="s">
        <v>1242</v>
      </c>
      <c r="C656" s="2" t="s">
        <v>1243</v>
      </c>
      <c r="D656" s="3" t="s">
        <v>35</v>
      </c>
      <c r="E656" s="4">
        <v>0</v>
      </c>
      <c r="F656" s="4">
        <v>22</v>
      </c>
      <c r="I656" s="7">
        <v>7057092</v>
      </c>
      <c r="J656" s="7">
        <v>7057080</v>
      </c>
      <c r="K656" s="7">
        <v>2</v>
      </c>
      <c r="L656" s="7">
        <v>7</v>
      </c>
      <c r="M656" s="7">
        <f t="shared" si="80"/>
        <v>0</v>
      </c>
      <c r="N656" s="8">
        <f t="shared" si="81"/>
        <v>0</v>
      </c>
      <c r="R656" s="12">
        <v>1</v>
      </c>
    </row>
    <row r="657" spans="1:18" ht="25.5" x14ac:dyDescent="0.2">
      <c r="A657" s="1" t="s">
        <v>1244</v>
      </c>
      <c r="C657" s="2" t="s">
        <v>1245</v>
      </c>
      <c r="D657" s="3" t="s">
        <v>35</v>
      </c>
      <c r="E657" s="4">
        <v>0</v>
      </c>
      <c r="F657" s="4">
        <v>22</v>
      </c>
      <c r="I657" s="7">
        <v>7057093</v>
      </c>
      <c r="J657" s="7">
        <v>7057080</v>
      </c>
      <c r="K657" s="7">
        <v>2</v>
      </c>
      <c r="L657" s="7">
        <v>7</v>
      </c>
      <c r="M657" s="7">
        <f t="shared" si="80"/>
        <v>0</v>
      </c>
      <c r="N657" s="8">
        <f t="shared" si="81"/>
        <v>0</v>
      </c>
      <c r="R657" s="12">
        <v>1</v>
      </c>
    </row>
    <row r="658" spans="1:18" x14ac:dyDescent="0.2">
      <c r="A658" s="1" t="s">
        <v>1246</v>
      </c>
      <c r="C658" s="2" t="s">
        <v>1247</v>
      </c>
      <c r="D658" s="3" t="s">
        <v>35</v>
      </c>
      <c r="E658" s="4">
        <v>0</v>
      </c>
      <c r="F658" s="4">
        <v>22</v>
      </c>
      <c r="I658" s="7">
        <v>7057094</v>
      </c>
      <c r="J658" s="7">
        <v>7057080</v>
      </c>
      <c r="K658" s="7">
        <v>2</v>
      </c>
      <c r="L658" s="7">
        <v>7</v>
      </c>
      <c r="M658" s="7">
        <f t="shared" si="80"/>
        <v>0</v>
      </c>
      <c r="N658" s="8">
        <f t="shared" si="81"/>
        <v>0</v>
      </c>
      <c r="R658" s="12">
        <v>1</v>
      </c>
    </row>
    <row r="659" spans="1:18" ht="25.5" x14ac:dyDescent="0.2">
      <c r="A659" s="1" t="s">
        <v>1248</v>
      </c>
      <c r="B659" s="1" t="s">
        <v>575</v>
      </c>
      <c r="C659" s="2" t="s">
        <v>1249</v>
      </c>
      <c r="D659" s="3" t="s">
        <v>231</v>
      </c>
      <c r="E659" s="4">
        <v>2</v>
      </c>
      <c r="F659" s="4">
        <v>22</v>
      </c>
      <c r="I659" s="7">
        <v>7057095</v>
      </c>
      <c r="J659" s="7">
        <v>7057080</v>
      </c>
      <c r="K659" s="7">
        <v>2</v>
      </c>
      <c r="L659" s="7">
        <v>7</v>
      </c>
      <c r="M659" s="7">
        <f t="shared" si="80"/>
        <v>0</v>
      </c>
      <c r="N659" s="8">
        <f t="shared" si="81"/>
        <v>0</v>
      </c>
      <c r="R659" s="12">
        <v>1</v>
      </c>
    </row>
    <row r="660" spans="1:18" ht="25.5" x14ac:dyDescent="0.2">
      <c r="A660" s="1" t="s">
        <v>1250</v>
      </c>
      <c r="B660" s="1" t="s">
        <v>578</v>
      </c>
      <c r="C660" s="2" t="s">
        <v>1251</v>
      </c>
      <c r="D660" s="3" t="s">
        <v>231</v>
      </c>
      <c r="E660" s="4">
        <v>2</v>
      </c>
      <c r="F660" s="4">
        <v>22</v>
      </c>
      <c r="I660" s="7">
        <v>7060146</v>
      </c>
      <c r="J660" s="7">
        <v>7057080</v>
      </c>
      <c r="K660" s="7">
        <v>2</v>
      </c>
      <c r="L660" s="7">
        <v>7</v>
      </c>
      <c r="M660" s="7">
        <f t="shared" si="80"/>
        <v>0</v>
      </c>
      <c r="N660" s="8">
        <f t="shared" si="81"/>
        <v>0</v>
      </c>
      <c r="R660" s="12">
        <v>1</v>
      </c>
    </row>
    <row r="661" spans="1:18" ht="38.25" x14ac:dyDescent="0.2">
      <c r="A661" s="1" t="s">
        <v>1252</v>
      </c>
      <c r="B661" s="1" t="s">
        <v>188</v>
      </c>
      <c r="C661" s="2" t="s">
        <v>1253</v>
      </c>
      <c r="D661" s="3" t="s">
        <v>231</v>
      </c>
      <c r="E661" s="4">
        <v>5</v>
      </c>
      <c r="F661" s="4">
        <v>22</v>
      </c>
      <c r="I661" s="7">
        <v>7057096</v>
      </c>
      <c r="J661" s="7">
        <v>7057080</v>
      </c>
      <c r="K661" s="7">
        <v>2</v>
      </c>
      <c r="L661" s="7">
        <v>7</v>
      </c>
      <c r="M661" s="7">
        <f t="shared" si="80"/>
        <v>0</v>
      </c>
      <c r="N661" s="8">
        <f t="shared" si="81"/>
        <v>0</v>
      </c>
      <c r="R661" s="12">
        <v>1</v>
      </c>
    </row>
    <row r="662" spans="1:18" ht="38.25" x14ac:dyDescent="0.2">
      <c r="A662" s="1" t="s">
        <v>1254</v>
      </c>
      <c r="B662" s="1" t="s">
        <v>1255</v>
      </c>
      <c r="C662" s="2" t="s">
        <v>1256</v>
      </c>
      <c r="D662" s="3" t="s">
        <v>231</v>
      </c>
      <c r="E662" s="4">
        <v>1</v>
      </c>
      <c r="F662" s="4">
        <v>22</v>
      </c>
      <c r="I662" s="7">
        <v>7057097</v>
      </c>
      <c r="J662" s="7">
        <v>7057080</v>
      </c>
      <c r="K662" s="7">
        <v>2</v>
      </c>
      <c r="L662" s="7">
        <v>7</v>
      </c>
      <c r="M662" s="7">
        <f t="shared" si="80"/>
        <v>0</v>
      </c>
      <c r="N662" s="8">
        <f t="shared" si="81"/>
        <v>0</v>
      </c>
      <c r="R662" s="12">
        <v>1</v>
      </c>
    </row>
    <row r="663" spans="1:18" ht="38.25" x14ac:dyDescent="0.2">
      <c r="A663" s="1" t="s">
        <v>1257</v>
      </c>
      <c r="B663" s="1" t="s">
        <v>1258</v>
      </c>
      <c r="C663" s="2" t="s">
        <v>1259</v>
      </c>
      <c r="D663" s="3" t="s">
        <v>231</v>
      </c>
      <c r="E663" s="4">
        <v>1</v>
      </c>
      <c r="F663" s="4">
        <v>22</v>
      </c>
      <c r="I663" s="7">
        <v>7060147</v>
      </c>
      <c r="J663" s="7">
        <v>7057080</v>
      </c>
      <c r="K663" s="7">
        <v>2</v>
      </c>
      <c r="L663" s="7">
        <v>7</v>
      </c>
      <c r="M663" s="7">
        <f t="shared" si="80"/>
        <v>0</v>
      </c>
      <c r="N663" s="8">
        <f t="shared" si="81"/>
        <v>0</v>
      </c>
      <c r="R663" s="12">
        <v>1</v>
      </c>
    </row>
    <row r="664" spans="1:18" ht="25.5" x14ac:dyDescent="0.2">
      <c r="A664" s="1" t="s">
        <v>1260</v>
      </c>
      <c r="B664" s="1" t="s">
        <v>236</v>
      </c>
      <c r="C664" s="2" t="s">
        <v>1261</v>
      </c>
      <c r="D664" s="3" t="s">
        <v>231</v>
      </c>
      <c r="E664" s="4">
        <v>1</v>
      </c>
      <c r="F664" s="4">
        <v>22</v>
      </c>
      <c r="I664" s="7">
        <v>7057098</v>
      </c>
      <c r="J664" s="7">
        <v>7057080</v>
      </c>
      <c r="K664" s="7">
        <v>2</v>
      </c>
      <c r="L664" s="7">
        <v>7</v>
      </c>
      <c r="M664" s="7">
        <f t="shared" si="80"/>
        <v>0</v>
      </c>
      <c r="N664" s="8">
        <f t="shared" si="81"/>
        <v>0</v>
      </c>
      <c r="R664" s="12">
        <v>1</v>
      </c>
    </row>
    <row r="665" spans="1:18" ht="76.5" x14ac:dyDescent="0.2">
      <c r="A665" s="1" t="s">
        <v>1262</v>
      </c>
      <c r="B665" s="1" t="s">
        <v>239</v>
      </c>
      <c r="C665" s="2" t="s">
        <v>1263</v>
      </c>
      <c r="D665" s="3" t="s">
        <v>231</v>
      </c>
      <c r="E665" s="4">
        <v>4</v>
      </c>
      <c r="F665" s="4">
        <v>22</v>
      </c>
      <c r="I665" s="7">
        <v>7057099</v>
      </c>
      <c r="J665" s="7">
        <v>7057080</v>
      </c>
      <c r="K665" s="7">
        <v>2</v>
      </c>
      <c r="L665" s="7">
        <v>7</v>
      </c>
      <c r="M665" s="7">
        <f t="shared" si="80"/>
        <v>0</v>
      </c>
      <c r="N665" s="8">
        <f t="shared" si="81"/>
        <v>0</v>
      </c>
      <c r="R665" s="12">
        <v>1</v>
      </c>
    </row>
    <row r="666" spans="1:18" ht="38.25" x14ac:dyDescent="0.2">
      <c r="A666" s="1" t="s">
        <v>1264</v>
      </c>
      <c r="B666" s="1" t="s">
        <v>243</v>
      </c>
      <c r="C666" s="2" t="s">
        <v>1265</v>
      </c>
      <c r="D666" s="3" t="s">
        <v>231</v>
      </c>
      <c r="E666" s="4">
        <v>16</v>
      </c>
      <c r="F666" s="4">
        <v>22</v>
      </c>
      <c r="I666" s="7">
        <v>7057100</v>
      </c>
      <c r="J666" s="7">
        <v>7057080</v>
      </c>
      <c r="K666" s="7">
        <v>2</v>
      </c>
      <c r="L666" s="7">
        <v>7</v>
      </c>
      <c r="M666" s="7">
        <f t="shared" si="80"/>
        <v>0</v>
      </c>
      <c r="N666" s="8">
        <f t="shared" si="81"/>
        <v>0</v>
      </c>
      <c r="R666" s="12">
        <v>1</v>
      </c>
    </row>
    <row r="667" spans="1:18" ht="25.5" x14ac:dyDescent="0.2">
      <c r="A667" s="1" t="s">
        <v>1266</v>
      </c>
      <c r="B667" s="1" t="s">
        <v>247</v>
      </c>
      <c r="C667" s="2" t="s">
        <v>1267</v>
      </c>
      <c r="D667" s="3" t="s">
        <v>231</v>
      </c>
      <c r="E667" s="4">
        <v>4</v>
      </c>
      <c r="F667" s="4">
        <v>22</v>
      </c>
      <c r="I667" s="7">
        <v>7057101</v>
      </c>
      <c r="J667" s="7">
        <v>7057080</v>
      </c>
      <c r="K667" s="7">
        <v>2</v>
      </c>
      <c r="L667" s="7">
        <v>7</v>
      </c>
      <c r="M667" s="7">
        <f t="shared" si="80"/>
        <v>0</v>
      </c>
      <c r="N667" s="8">
        <f t="shared" si="81"/>
        <v>0</v>
      </c>
      <c r="R667" s="12">
        <v>1</v>
      </c>
    </row>
    <row r="668" spans="1:18" ht="38.25" x14ac:dyDescent="0.2">
      <c r="A668" s="1" t="s">
        <v>1268</v>
      </c>
      <c r="B668" s="1" t="s">
        <v>266</v>
      </c>
      <c r="C668" s="2" t="s">
        <v>1269</v>
      </c>
      <c r="D668" s="3" t="s">
        <v>231</v>
      </c>
      <c r="E668" s="4">
        <v>2</v>
      </c>
      <c r="F668" s="4">
        <v>22</v>
      </c>
      <c r="I668" s="7">
        <v>7057102</v>
      </c>
      <c r="J668" s="7">
        <v>7057080</v>
      </c>
      <c r="K668" s="7">
        <v>2</v>
      </c>
      <c r="L668" s="7">
        <v>7</v>
      </c>
      <c r="M668" s="7">
        <f t="shared" si="80"/>
        <v>0</v>
      </c>
      <c r="N668" s="8">
        <f t="shared" si="81"/>
        <v>0</v>
      </c>
      <c r="R668" s="12">
        <v>1</v>
      </c>
    </row>
    <row r="669" spans="1:18" ht="38.25" x14ac:dyDescent="0.2">
      <c r="A669" s="1" t="s">
        <v>1270</v>
      </c>
      <c r="B669" s="1" t="s">
        <v>270</v>
      </c>
      <c r="C669" s="2" t="s">
        <v>1271</v>
      </c>
      <c r="D669" s="3" t="s">
        <v>231</v>
      </c>
      <c r="E669" s="4">
        <v>2</v>
      </c>
      <c r="F669" s="4">
        <v>22</v>
      </c>
      <c r="I669" s="7">
        <v>7057103</v>
      </c>
      <c r="J669" s="7">
        <v>7057080</v>
      </c>
      <c r="K669" s="7">
        <v>2</v>
      </c>
      <c r="L669" s="7">
        <v>7</v>
      </c>
      <c r="M669" s="7">
        <f t="shared" si="80"/>
        <v>0</v>
      </c>
      <c r="N669" s="8">
        <f t="shared" si="81"/>
        <v>0</v>
      </c>
      <c r="R669" s="12">
        <v>1</v>
      </c>
    </row>
    <row r="670" spans="1:18" ht="38.25" x14ac:dyDescent="0.2">
      <c r="A670" s="1" t="s">
        <v>1272</v>
      </c>
      <c r="B670" s="1" t="s">
        <v>66</v>
      </c>
      <c r="C670" s="2" t="s">
        <v>1273</v>
      </c>
      <c r="D670" s="3" t="s">
        <v>231</v>
      </c>
      <c r="E670" s="4">
        <v>1</v>
      </c>
      <c r="F670" s="4">
        <v>22</v>
      </c>
      <c r="I670" s="7">
        <v>7057104</v>
      </c>
      <c r="J670" s="7">
        <v>7057080</v>
      </c>
      <c r="K670" s="7">
        <v>2</v>
      </c>
      <c r="L670" s="7">
        <v>7</v>
      </c>
      <c r="M670" s="7">
        <f t="shared" si="80"/>
        <v>0</v>
      </c>
      <c r="N670" s="8">
        <f t="shared" si="81"/>
        <v>0</v>
      </c>
      <c r="R670" s="12">
        <v>1</v>
      </c>
    </row>
    <row r="671" spans="1:18" ht="63.75" x14ac:dyDescent="0.2">
      <c r="A671" s="1" t="s">
        <v>1274</v>
      </c>
      <c r="B671" s="1" t="s">
        <v>69</v>
      </c>
      <c r="C671" s="2" t="s">
        <v>1275</v>
      </c>
      <c r="D671" s="3" t="s">
        <v>231</v>
      </c>
      <c r="E671" s="4">
        <v>2</v>
      </c>
      <c r="F671" s="4">
        <v>22</v>
      </c>
      <c r="I671" s="7">
        <v>7057105</v>
      </c>
      <c r="J671" s="7">
        <v>7057080</v>
      </c>
      <c r="K671" s="7">
        <v>2</v>
      </c>
      <c r="L671" s="7">
        <v>7</v>
      </c>
      <c r="M671" s="7">
        <f t="shared" si="80"/>
        <v>0</v>
      </c>
      <c r="N671" s="8">
        <f t="shared" si="81"/>
        <v>0</v>
      </c>
      <c r="R671" s="12">
        <v>1</v>
      </c>
    </row>
    <row r="672" spans="1:18" ht="38.25" x14ac:dyDescent="0.2">
      <c r="A672" s="1" t="s">
        <v>1276</v>
      </c>
      <c r="B672" s="1" t="s">
        <v>72</v>
      </c>
      <c r="C672" s="2" t="s">
        <v>1277</v>
      </c>
      <c r="D672" s="3" t="s">
        <v>231</v>
      </c>
      <c r="E672" s="4">
        <v>1</v>
      </c>
      <c r="F672" s="4">
        <v>22</v>
      </c>
      <c r="I672" s="7">
        <v>7057106</v>
      </c>
      <c r="J672" s="7">
        <v>7057080</v>
      </c>
      <c r="K672" s="7">
        <v>2</v>
      </c>
      <c r="L672" s="7">
        <v>7</v>
      </c>
      <c r="M672" s="7">
        <f t="shared" si="80"/>
        <v>0</v>
      </c>
      <c r="N672" s="8">
        <f t="shared" si="81"/>
        <v>0</v>
      </c>
      <c r="R672" s="12">
        <v>1</v>
      </c>
    </row>
    <row r="673" spans="1:18" ht="51" x14ac:dyDescent="0.2">
      <c r="A673" s="1" t="s">
        <v>1278</v>
      </c>
      <c r="B673" s="1" t="s">
        <v>75</v>
      </c>
      <c r="C673" s="2" t="s">
        <v>1279</v>
      </c>
      <c r="D673" s="3" t="s">
        <v>231</v>
      </c>
      <c r="E673" s="4">
        <v>1</v>
      </c>
      <c r="F673" s="4">
        <v>22</v>
      </c>
      <c r="I673" s="7">
        <v>7057107</v>
      </c>
      <c r="J673" s="7">
        <v>7057080</v>
      </c>
      <c r="K673" s="7">
        <v>2</v>
      </c>
      <c r="L673" s="7">
        <v>7</v>
      </c>
      <c r="M673" s="7">
        <f t="shared" si="80"/>
        <v>0</v>
      </c>
      <c r="N673" s="8">
        <f t="shared" si="81"/>
        <v>0</v>
      </c>
      <c r="R673" s="12">
        <v>1</v>
      </c>
    </row>
    <row r="674" spans="1:18" ht="51" x14ac:dyDescent="0.2">
      <c r="A674" s="1" t="s">
        <v>1280</v>
      </c>
      <c r="B674" s="1" t="s">
        <v>991</v>
      </c>
      <c r="C674" s="2" t="s">
        <v>1281</v>
      </c>
      <c r="D674" s="3" t="s">
        <v>35</v>
      </c>
      <c r="E674" s="4">
        <v>0</v>
      </c>
      <c r="F674" s="4">
        <v>22</v>
      </c>
      <c r="I674" s="7">
        <v>7057108</v>
      </c>
      <c r="J674" s="7">
        <v>7057080</v>
      </c>
      <c r="K674" s="7">
        <v>2</v>
      </c>
      <c r="L674" s="7">
        <v>7</v>
      </c>
      <c r="M674" s="7">
        <f t="shared" si="80"/>
        <v>0</v>
      </c>
      <c r="N674" s="8">
        <f t="shared" si="81"/>
        <v>0</v>
      </c>
      <c r="R674" s="12">
        <v>1</v>
      </c>
    </row>
    <row r="675" spans="1:18" ht="102" x14ac:dyDescent="0.2">
      <c r="A675" s="1" t="s">
        <v>1282</v>
      </c>
      <c r="B675" s="1" t="s">
        <v>78</v>
      </c>
      <c r="C675" s="2" t="s">
        <v>1283</v>
      </c>
      <c r="D675" s="3" t="s">
        <v>231</v>
      </c>
      <c r="E675" s="4">
        <v>2</v>
      </c>
      <c r="F675" s="4">
        <v>22</v>
      </c>
      <c r="I675" s="7">
        <v>7057109</v>
      </c>
      <c r="J675" s="7">
        <v>7057080</v>
      </c>
      <c r="K675" s="7">
        <v>2</v>
      </c>
      <c r="L675" s="7">
        <v>7</v>
      </c>
      <c r="M675" s="7">
        <f t="shared" si="80"/>
        <v>0</v>
      </c>
      <c r="N675" s="8">
        <f t="shared" si="81"/>
        <v>0</v>
      </c>
      <c r="R675" s="12">
        <v>1</v>
      </c>
    </row>
    <row r="676" spans="1:18" ht="76.5" x14ac:dyDescent="0.2">
      <c r="A676" s="1" t="s">
        <v>1284</v>
      </c>
      <c r="B676" s="1" t="s">
        <v>81</v>
      </c>
      <c r="C676" s="2" t="s">
        <v>1285</v>
      </c>
      <c r="D676" s="3" t="s">
        <v>231</v>
      </c>
      <c r="E676" s="4">
        <v>3</v>
      </c>
      <c r="F676" s="4">
        <v>22</v>
      </c>
      <c r="I676" s="7">
        <v>7057110</v>
      </c>
      <c r="J676" s="7">
        <v>7057080</v>
      </c>
      <c r="K676" s="7">
        <v>2</v>
      </c>
      <c r="L676" s="7">
        <v>7</v>
      </c>
      <c r="M676" s="7">
        <f t="shared" si="80"/>
        <v>0</v>
      </c>
      <c r="N676" s="8">
        <f t="shared" si="81"/>
        <v>0</v>
      </c>
      <c r="R676" s="12">
        <v>1</v>
      </c>
    </row>
    <row r="677" spans="1:18" ht="140.25" x14ac:dyDescent="0.2">
      <c r="A677" s="1" t="s">
        <v>1286</v>
      </c>
      <c r="B677" s="1" t="s">
        <v>84</v>
      </c>
      <c r="C677" s="2" t="s">
        <v>1287</v>
      </c>
      <c r="D677" s="3" t="s">
        <v>231</v>
      </c>
      <c r="E677" s="4">
        <v>2</v>
      </c>
      <c r="F677" s="4">
        <v>22</v>
      </c>
      <c r="I677" s="7">
        <v>7057111</v>
      </c>
      <c r="J677" s="7">
        <v>7057080</v>
      </c>
      <c r="K677" s="7">
        <v>2</v>
      </c>
      <c r="L677" s="7">
        <v>7</v>
      </c>
      <c r="M677" s="7">
        <f t="shared" si="80"/>
        <v>0</v>
      </c>
      <c r="N677" s="8">
        <f t="shared" si="81"/>
        <v>0</v>
      </c>
      <c r="R677" s="12">
        <v>1</v>
      </c>
    </row>
    <row r="678" spans="1:18" ht="127.5" x14ac:dyDescent="0.2">
      <c r="A678" s="1" t="s">
        <v>1288</v>
      </c>
      <c r="B678" s="1" t="s">
        <v>87</v>
      </c>
      <c r="C678" s="2" t="s">
        <v>1289</v>
      </c>
      <c r="D678" s="3" t="s">
        <v>231</v>
      </c>
      <c r="E678" s="4">
        <v>1</v>
      </c>
      <c r="F678" s="4">
        <v>22</v>
      </c>
      <c r="I678" s="7">
        <v>7057112</v>
      </c>
      <c r="J678" s="7">
        <v>7057080</v>
      </c>
      <c r="K678" s="7">
        <v>2</v>
      </c>
      <c r="L678" s="7">
        <v>7</v>
      </c>
      <c r="M678" s="7">
        <f t="shared" si="80"/>
        <v>0</v>
      </c>
      <c r="N678" s="8">
        <f t="shared" si="81"/>
        <v>0</v>
      </c>
      <c r="R678" s="12">
        <v>1</v>
      </c>
    </row>
    <row r="679" spans="1:18" ht="153" x14ac:dyDescent="0.2">
      <c r="A679" s="1" t="s">
        <v>1290</v>
      </c>
      <c r="B679" s="1" t="s">
        <v>90</v>
      </c>
      <c r="C679" s="2" t="s">
        <v>1291</v>
      </c>
      <c r="D679" s="3" t="s">
        <v>231</v>
      </c>
      <c r="E679" s="4">
        <v>2</v>
      </c>
      <c r="F679" s="4">
        <v>22</v>
      </c>
      <c r="I679" s="7">
        <v>7057113</v>
      </c>
      <c r="J679" s="7">
        <v>7057080</v>
      </c>
      <c r="K679" s="7">
        <v>2</v>
      </c>
      <c r="L679" s="7">
        <v>7</v>
      </c>
      <c r="M679" s="7">
        <f t="shared" si="80"/>
        <v>0</v>
      </c>
      <c r="N679" s="8">
        <f t="shared" si="81"/>
        <v>0</v>
      </c>
      <c r="R679" s="12">
        <v>1</v>
      </c>
    </row>
    <row r="680" spans="1:18" ht="89.25" x14ac:dyDescent="0.2">
      <c r="A680" s="1" t="s">
        <v>1292</v>
      </c>
      <c r="B680" s="1" t="s">
        <v>93</v>
      </c>
      <c r="C680" s="2" t="s">
        <v>1293</v>
      </c>
      <c r="D680" s="3" t="s">
        <v>245</v>
      </c>
      <c r="E680" s="4">
        <v>170</v>
      </c>
      <c r="F680" s="4">
        <v>22</v>
      </c>
      <c r="I680" s="7">
        <v>7057114</v>
      </c>
      <c r="J680" s="7">
        <v>7057080</v>
      </c>
      <c r="K680" s="7">
        <v>2</v>
      </c>
      <c r="L680" s="7">
        <v>7</v>
      </c>
      <c r="M680" s="7">
        <f t="shared" si="80"/>
        <v>0</v>
      </c>
      <c r="N680" s="8">
        <f t="shared" si="81"/>
        <v>0</v>
      </c>
      <c r="R680" s="12">
        <v>1</v>
      </c>
    </row>
    <row r="681" spans="1:18" x14ac:dyDescent="0.2">
      <c r="A681" s="1" t="s">
        <v>1294</v>
      </c>
      <c r="B681" s="1" t="s">
        <v>345</v>
      </c>
      <c r="C681" s="2" t="s">
        <v>740</v>
      </c>
      <c r="E681" s="4">
        <v>0</v>
      </c>
      <c r="F681" s="4">
        <v>22</v>
      </c>
      <c r="H681" s="167"/>
      <c r="I681" s="7">
        <v>7057115</v>
      </c>
      <c r="J681" s="7">
        <v>7057062</v>
      </c>
      <c r="K681" s="7">
        <v>1</v>
      </c>
      <c r="L681" s="7">
        <v>6</v>
      </c>
      <c r="M681" s="7">
        <f>M682+M683+M684+M685+M686+M687+M688+M689+M690+M691</f>
        <v>0</v>
      </c>
      <c r="N681" s="8">
        <f>N682+N683+N684+N685+N686+N687+N688+N689+N690+N691</f>
        <v>0</v>
      </c>
      <c r="R681" s="12">
        <v>1</v>
      </c>
    </row>
    <row r="682" spans="1:18" x14ac:dyDescent="0.2">
      <c r="A682" s="1" t="s">
        <v>1295</v>
      </c>
      <c r="C682" s="2" t="s">
        <v>286</v>
      </c>
      <c r="D682" s="3" t="s">
        <v>35</v>
      </c>
      <c r="E682" s="4">
        <v>0</v>
      </c>
      <c r="F682" s="4">
        <v>22</v>
      </c>
      <c r="I682" s="7">
        <v>7057116</v>
      </c>
      <c r="J682" s="7">
        <v>7057115</v>
      </c>
      <c r="K682" s="7">
        <v>2</v>
      </c>
      <c r="L682" s="7">
        <v>7</v>
      </c>
      <c r="M682" s="7">
        <f t="shared" ref="M682:M691" si="82">ROUND(ROUND(H682,2)*ROUND(E682,2), 2)</f>
        <v>0</v>
      </c>
      <c r="N682" s="8">
        <f t="shared" ref="N682:N691" si="83">H682*E682*(1+F682/100)</f>
        <v>0</v>
      </c>
      <c r="R682" s="12">
        <v>1</v>
      </c>
    </row>
    <row r="683" spans="1:18" x14ac:dyDescent="0.2">
      <c r="A683" s="1" t="s">
        <v>1296</v>
      </c>
      <c r="C683" s="2" t="s">
        <v>1297</v>
      </c>
      <c r="D683" s="3" t="s">
        <v>35</v>
      </c>
      <c r="E683" s="4">
        <v>0</v>
      </c>
      <c r="F683" s="4">
        <v>22</v>
      </c>
      <c r="I683" s="7">
        <v>7057117</v>
      </c>
      <c r="J683" s="7">
        <v>7057115</v>
      </c>
      <c r="K683" s="7">
        <v>2</v>
      </c>
      <c r="L683" s="7">
        <v>7</v>
      </c>
      <c r="M683" s="7">
        <f t="shared" si="82"/>
        <v>0</v>
      </c>
      <c r="N683" s="8">
        <f t="shared" si="83"/>
        <v>0</v>
      </c>
      <c r="R683" s="12">
        <v>1</v>
      </c>
    </row>
    <row r="684" spans="1:18" ht="25.5" x14ac:dyDescent="0.2">
      <c r="A684" s="1" t="s">
        <v>1298</v>
      </c>
      <c r="C684" s="2" t="s">
        <v>1299</v>
      </c>
      <c r="D684" s="3" t="s">
        <v>35</v>
      </c>
      <c r="E684" s="4">
        <v>0</v>
      </c>
      <c r="F684" s="4">
        <v>22</v>
      </c>
      <c r="I684" s="7">
        <v>7057118</v>
      </c>
      <c r="J684" s="7">
        <v>7057115</v>
      </c>
      <c r="K684" s="7">
        <v>2</v>
      </c>
      <c r="L684" s="7">
        <v>7</v>
      </c>
      <c r="M684" s="7">
        <f t="shared" si="82"/>
        <v>0</v>
      </c>
      <c r="N684" s="8">
        <f t="shared" si="83"/>
        <v>0</v>
      </c>
      <c r="R684" s="12">
        <v>1</v>
      </c>
    </row>
    <row r="685" spans="1:18" ht="25.5" x14ac:dyDescent="0.2">
      <c r="A685" s="1" t="s">
        <v>1300</v>
      </c>
      <c r="C685" s="2" t="s">
        <v>1301</v>
      </c>
      <c r="D685" s="3" t="s">
        <v>35</v>
      </c>
      <c r="E685" s="4">
        <v>0</v>
      </c>
      <c r="F685" s="4">
        <v>22</v>
      </c>
      <c r="I685" s="7">
        <v>7057119</v>
      </c>
      <c r="J685" s="7">
        <v>7057115</v>
      </c>
      <c r="K685" s="7">
        <v>2</v>
      </c>
      <c r="L685" s="7">
        <v>7</v>
      </c>
      <c r="M685" s="7">
        <f t="shared" si="82"/>
        <v>0</v>
      </c>
      <c r="N685" s="8">
        <f t="shared" si="83"/>
        <v>0</v>
      </c>
      <c r="R685" s="12">
        <v>1</v>
      </c>
    </row>
    <row r="686" spans="1:18" x14ac:dyDescent="0.2">
      <c r="A686" s="1" t="s">
        <v>1302</v>
      </c>
      <c r="C686" s="2" t="s">
        <v>1303</v>
      </c>
      <c r="D686" s="3" t="s">
        <v>35</v>
      </c>
      <c r="E686" s="4">
        <v>0</v>
      </c>
      <c r="F686" s="4">
        <v>22</v>
      </c>
      <c r="I686" s="7">
        <v>7057120</v>
      </c>
      <c r="J686" s="7">
        <v>7057115</v>
      </c>
      <c r="K686" s="7">
        <v>2</v>
      </c>
      <c r="L686" s="7">
        <v>7</v>
      </c>
      <c r="M686" s="7">
        <f t="shared" si="82"/>
        <v>0</v>
      </c>
      <c r="N686" s="8">
        <f t="shared" si="83"/>
        <v>0</v>
      </c>
      <c r="R686" s="12">
        <v>1</v>
      </c>
    </row>
    <row r="687" spans="1:18" ht="25.5" x14ac:dyDescent="0.2">
      <c r="A687" s="1" t="s">
        <v>1304</v>
      </c>
      <c r="C687" s="2" t="s">
        <v>1305</v>
      </c>
      <c r="D687" s="3" t="s">
        <v>35</v>
      </c>
      <c r="E687" s="4">
        <v>0</v>
      </c>
      <c r="F687" s="4">
        <v>22</v>
      </c>
      <c r="I687" s="7">
        <v>7057121</v>
      </c>
      <c r="J687" s="7">
        <v>7057115</v>
      </c>
      <c r="K687" s="7">
        <v>2</v>
      </c>
      <c r="L687" s="7">
        <v>7</v>
      </c>
      <c r="M687" s="7">
        <f t="shared" si="82"/>
        <v>0</v>
      </c>
      <c r="N687" s="8">
        <f t="shared" si="83"/>
        <v>0</v>
      </c>
      <c r="R687" s="12">
        <v>1</v>
      </c>
    </row>
    <row r="688" spans="1:18" x14ac:dyDescent="0.2">
      <c r="A688" s="1" t="s">
        <v>1306</v>
      </c>
      <c r="B688" s="1" t="s">
        <v>30</v>
      </c>
      <c r="C688" s="2" t="s">
        <v>1307</v>
      </c>
      <c r="D688" s="3" t="s">
        <v>241</v>
      </c>
      <c r="E688" s="4">
        <v>1310</v>
      </c>
      <c r="F688" s="4">
        <v>22</v>
      </c>
      <c r="I688" s="7">
        <v>7057122</v>
      </c>
      <c r="J688" s="7">
        <v>7057115</v>
      </c>
      <c r="K688" s="7">
        <v>2</v>
      </c>
      <c r="L688" s="7">
        <v>7</v>
      </c>
      <c r="M688" s="7">
        <f t="shared" si="82"/>
        <v>0</v>
      </c>
      <c r="N688" s="8">
        <f t="shared" si="83"/>
        <v>0</v>
      </c>
      <c r="R688" s="12">
        <v>1</v>
      </c>
    </row>
    <row r="689" spans="1:18" x14ac:dyDescent="0.2">
      <c r="A689" s="1" t="s">
        <v>1308</v>
      </c>
      <c r="B689" s="1" t="s">
        <v>188</v>
      </c>
      <c r="C689" s="2" t="s">
        <v>762</v>
      </c>
      <c r="D689" s="3" t="s">
        <v>245</v>
      </c>
      <c r="E689" s="4">
        <v>354</v>
      </c>
      <c r="F689" s="4">
        <v>22</v>
      </c>
      <c r="I689" s="7">
        <v>7057123</v>
      </c>
      <c r="J689" s="7">
        <v>7057115</v>
      </c>
      <c r="K689" s="7">
        <v>2</v>
      </c>
      <c r="L689" s="7">
        <v>7</v>
      </c>
      <c r="M689" s="7">
        <f t="shared" si="82"/>
        <v>0</v>
      </c>
      <c r="N689" s="8">
        <f t="shared" si="83"/>
        <v>0</v>
      </c>
      <c r="R689" s="12">
        <v>1</v>
      </c>
    </row>
    <row r="690" spans="1:18" x14ac:dyDescent="0.2">
      <c r="A690" s="1" t="s">
        <v>1309</v>
      </c>
      <c r="B690" s="1" t="s">
        <v>233</v>
      </c>
      <c r="C690" s="2" t="s">
        <v>1310</v>
      </c>
      <c r="D690" s="3" t="s">
        <v>397</v>
      </c>
      <c r="E690" s="4">
        <v>50</v>
      </c>
      <c r="F690" s="4">
        <v>22</v>
      </c>
      <c r="I690" s="7">
        <v>7057124</v>
      </c>
      <c r="J690" s="7">
        <v>7057115</v>
      </c>
      <c r="K690" s="7">
        <v>2</v>
      </c>
      <c r="L690" s="7">
        <v>7</v>
      </c>
      <c r="M690" s="7">
        <f t="shared" si="82"/>
        <v>0</v>
      </c>
      <c r="N690" s="8">
        <f t="shared" si="83"/>
        <v>0</v>
      </c>
      <c r="R690" s="12">
        <v>1</v>
      </c>
    </row>
    <row r="691" spans="1:18" ht="38.25" x14ac:dyDescent="0.2">
      <c r="A691" s="1" t="s">
        <v>1311</v>
      </c>
      <c r="B691" s="1" t="s">
        <v>236</v>
      </c>
      <c r="C691" s="2" t="s">
        <v>1312</v>
      </c>
      <c r="D691" s="3" t="s">
        <v>245</v>
      </c>
      <c r="E691" s="4">
        <v>354</v>
      </c>
      <c r="F691" s="4">
        <v>22</v>
      </c>
      <c r="I691" s="7">
        <v>7057125</v>
      </c>
      <c r="J691" s="7">
        <v>7057115</v>
      </c>
      <c r="K691" s="7">
        <v>2</v>
      </c>
      <c r="L691" s="7">
        <v>7</v>
      </c>
      <c r="M691" s="7">
        <f t="shared" si="82"/>
        <v>0</v>
      </c>
      <c r="N691" s="8">
        <f t="shared" si="83"/>
        <v>0</v>
      </c>
      <c r="R691" s="12">
        <v>1</v>
      </c>
    </row>
    <row r="692" spans="1:18" x14ac:dyDescent="0.2">
      <c r="A692" s="1" t="s">
        <v>1313</v>
      </c>
      <c r="B692" s="1" t="s">
        <v>485</v>
      </c>
      <c r="C692" s="2" t="s">
        <v>1314</v>
      </c>
      <c r="E692" s="4">
        <v>0</v>
      </c>
      <c r="F692" s="4">
        <v>22</v>
      </c>
      <c r="H692" s="167"/>
      <c r="I692" s="7">
        <v>7057126</v>
      </c>
      <c r="J692" s="7">
        <v>7058888</v>
      </c>
      <c r="K692" s="7">
        <v>1</v>
      </c>
      <c r="L692" s="7">
        <v>4</v>
      </c>
      <c r="M692" s="7">
        <f>M693</f>
        <v>0</v>
      </c>
      <c r="N692" s="8">
        <f>N693</f>
        <v>0</v>
      </c>
      <c r="R692" s="12">
        <v>1</v>
      </c>
    </row>
    <row r="693" spans="1:18" x14ac:dyDescent="0.2">
      <c r="A693" s="1" t="s">
        <v>1315</v>
      </c>
      <c r="B693" s="1" t="s">
        <v>202</v>
      </c>
      <c r="C693" s="2" t="s">
        <v>486</v>
      </c>
      <c r="E693" s="4">
        <v>0</v>
      </c>
      <c r="F693" s="4">
        <v>22</v>
      </c>
      <c r="H693" s="167"/>
      <c r="I693" s="7">
        <v>7057127</v>
      </c>
      <c r="J693" s="7">
        <v>7057126</v>
      </c>
      <c r="K693" s="7">
        <v>1</v>
      </c>
      <c r="L693" s="7">
        <v>5</v>
      </c>
      <c r="M693" s="7">
        <f>M694+M695+M696+M697+M698+M699</f>
        <v>0</v>
      </c>
      <c r="N693" s="8">
        <f>N694+N695+N696+N697+N698+N699</f>
        <v>0</v>
      </c>
      <c r="R693" s="12">
        <v>1</v>
      </c>
    </row>
    <row r="694" spans="1:18" ht="63.75" x14ac:dyDescent="0.2">
      <c r="A694" s="1" t="s">
        <v>1316</v>
      </c>
      <c r="C694" s="2" t="s">
        <v>1317</v>
      </c>
      <c r="D694" s="3" t="s">
        <v>35</v>
      </c>
      <c r="E694" s="4">
        <v>0</v>
      </c>
      <c r="F694" s="4">
        <v>22</v>
      </c>
      <c r="I694" s="7">
        <v>7057131</v>
      </c>
      <c r="J694" s="7">
        <v>7057127</v>
      </c>
      <c r="K694" s="7">
        <v>2</v>
      </c>
      <c r="L694" s="7">
        <v>6</v>
      </c>
      <c r="M694" s="7">
        <f t="shared" ref="M694:M699" si="84">ROUND(ROUND(H694,2)*ROUND(E694,2), 2)</f>
        <v>0</v>
      </c>
      <c r="N694" s="8">
        <f t="shared" ref="N694:N699" si="85">H694*E694*(1+F694/100)</f>
        <v>0</v>
      </c>
      <c r="R694" s="12">
        <v>1</v>
      </c>
    </row>
    <row r="695" spans="1:18" ht="76.5" x14ac:dyDescent="0.2">
      <c r="A695" s="1" t="s">
        <v>1318</v>
      </c>
      <c r="C695" s="2" t="s">
        <v>1319</v>
      </c>
      <c r="D695" s="3" t="s">
        <v>231</v>
      </c>
      <c r="E695" s="4">
        <v>15</v>
      </c>
      <c r="F695" s="4">
        <v>22</v>
      </c>
      <c r="I695" s="7">
        <v>7057132</v>
      </c>
      <c r="J695" s="7">
        <v>7057127</v>
      </c>
      <c r="K695" s="7">
        <v>2</v>
      </c>
      <c r="L695" s="7">
        <v>6</v>
      </c>
      <c r="M695" s="7">
        <f t="shared" si="84"/>
        <v>0</v>
      </c>
      <c r="N695" s="8">
        <f t="shared" si="85"/>
        <v>0</v>
      </c>
      <c r="R695" s="12">
        <v>1</v>
      </c>
    </row>
    <row r="696" spans="1:18" ht="89.25" x14ac:dyDescent="0.2">
      <c r="A696" s="1" t="s">
        <v>1320</v>
      </c>
      <c r="C696" s="2" t="s">
        <v>1321</v>
      </c>
      <c r="D696" s="3" t="s">
        <v>35</v>
      </c>
      <c r="E696" s="4">
        <v>0</v>
      </c>
      <c r="F696" s="4">
        <v>22</v>
      </c>
      <c r="I696" s="7">
        <v>7057134</v>
      </c>
      <c r="J696" s="7">
        <v>7057127</v>
      </c>
      <c r="K696" s="7">
        <v>2</v>
      </c>
      <c r="L696" s="7">
        <v>6</v>
      </c>
      <c r="M696" s="7">
        <f t="shared" si="84"/>
        <v>0</v>
      </c>
      <c r="N696" s="8">
        <f t="shared" si="85"/>
        <v>0</v>
      </c>
      <c r="R696" s="12">
        <v>1</v>
      </c>
    </row>
    <row r="697" spans="1:18" ht="102" x14ac:dyDescent="0.2">
      <c r="A697" s="1" t="s">
        <v>1322</v>
      </c>
      <c r="C697" s="2" t="s">
        <v>1323</v>
      </c>
      <c r="D697" s="3" t="s">
        <v>231</v>
      </c>
      <c r="E697" s="4">
        <v>3</v>
      </c>
      <c r="F697" s="4">
        <v>22</v>
      </c>
      <c r="I697" s="7">
        <v>7057135</v>
      </c>
      <c r="J697" s="7">
        <v>7057127</v>
      </c>
      <c r="K697" s="7">
        <v>2</v>
      </c>
      <c r="L697" s="7">
        <v>6</v>
      </c>
      <c r="M697" s="7">
        <f t="shared" si="84"/>
        <v>0</v>
      </c>
      <c r="N697" s="8">
        <f t="shared" si="85"/>
        <v>0</v>
      </c>
      <c r="R697" s="12">
        <v>1</v>
      </c>
    </row>
    <row r="698" spans="1:18" ht="25.5" x14ac:dyDescent="0.2">
      <c r="A698" s="1" t="s">
        <v>1324</v>
      </c>
      <c r="C698" s="2" t="s">
        <v>1325</v>
      </c>
      <c r="D698" s="3" t="s">
        <v>241</v>
      </c>
      <c r="E698" s="4">
        <v>750</v>
      </c>
      <c r="F698" s="4">
        <v>22</v>
      </c>
      <c r="I698" s="7">
        <v>7057136</v>
      </c>
      <c r="J698" s="7">
        <v>7057127</v>
      </c>
      <c r="K698" s="7">
        <v>2</v>
      </c>
      <c r="L698" s="7">
        <v>6</v>
      </c>
      <c r="M698" s="7">
        <f t="shared" si="84"/>
        <v>0</v>
      </c>
      <c r="N698" s="8">
        <f t="shared" si="85"/>
        <v>0</v>
      </c>
      <c r="R698" s="12">
        <v>1</v>
      </c>
    </row>
    <row r="699" spans="1:18" ht="25.5" x14ac:dyDescent="0.2">
      <c r="A699" s="1" t="s">
        <v>1326</v>
      </c>
      <c r="C699" s="2" t="s">
        <v>1327</v>
      </c>
      <c r="D699" s="3" t="s">
        <v>231</v>
      </c>
      <c r="E699" s="4">
        <v>1</v>
      </c>
      <c r="F699" s="4">
        <v>22</v>
      </c>
      <c r="I699" s="7">
        <v>7228493</v>
      </c>
      <c r="J699" s="7">
        <v>7057127</v>
      </c>
      <c r="K699" s="7">
        <v>2</v>
      </c>
      <c r="L699" s="7">
        <v>6</v>
      </c>
      <c r="M699" s="7">
        <f t="shared" si="84"/>
        <v>0</v>
      </c>
      <c r="N699" s="8">
        <f t="shared" si="85"/>
        <v>0</v>
      </c>
      <c r="R699" s="12">
        <v>1</v>
      </c>
    </row>
    <row r="700" spans="1:18" x14ac:dyDescent="0.2">
      <c r="A700" s="1" t="s">
        <v>1328</v>
      </c>
      <c r="B700" s="1" t="s">
        <v>485</v>
      </c>
      <c r="C700" s="2" t="s">
        <v>1329</v>
      </c>
      <c r="E700" s="4">
        <v>0</v>
      </c>
      <c r="F700" s="4">
        <v>22</v>
      </c>
      <c r="H700" s="167"/>
      <c r="I700" s="7">
        <v>7057144</v>
      </c>
      <c r="J700" s="7">
        <v>7058885</v>
      </c>
      <c r="K700" s="7">
        <v>1</v>
      </c>
      <c r="L700" s="7">
        <v>3</v>
      </c>
      <c r="M700" s="7">
        <f>M701</f>
        <v>0</v>
      </c>
      <c r="N700" s="8">
        <f>N701</f>
        <v>0</v>
      </c>
      <c r="R700" s="12">
        <v>1</v>
      </c>
    </row>
    <row r="701" spans="1:18" x14ac:dyDescent="0.2">
      <c r="A701" s="1" t="s">
        <v>1330</v>
      </c>
      <c r="C701" s="2" t="s">
        <v>197</v>
      </c>
      <c r="E701" s="4">
        <v>0</v>
      </c>
      <c r="F701" s="4">
        <v>22</v>
      </c>
      <c r="H701" s="167"/>
      <c r="I701" s="7">
        <v>7057145</v>
      </c>
      <c r="J701" s="7">
        <v>7057144</v>
      </c>
      <c r="K701" s="7">
        <v>1</v>
      </c>
      <c r="L701" s="7">
        <v>4</v>
      </c>
      <c r="M701" s="7">
        <f>M702+M709+M723+M730+M748+M753+M757+M764+M771</f>
        <v>0</v>
      </c>
      <c r="N701" s="8">
        <f>N702+N709+N723+N730+N748+N753+N757+N764+N771</f>
        <v>0</v>
      </c>
      <c r="R701" s="12">
        <v>1</v>
      </c>
    </row>
    <row r="702" spans="1:18" x14ac:dyDescent="0.2">
      <c r="A702" s="1" t="s">
        <v>1331</v>
      </c>
      <c r="C702" s="2" t="s">
        <v>286</v>
      </c>
      <c r="E702" s="4">
        <v>0</v>
      </c>
      <c r="F702" s="4">
        <v>22</v>
      </c>
      <c r="H702" s="167"/>
      <c r="I702" s="7">
        <v>7057146</v>
      </c>
      <c r="J702" s="7">
        <v>7057145</v>
      </c>
      <c r="K702" s="7">
        <v>1</v>
      </c>
      <c r="L702" s="7">
        <v>5</v>
      </c>
      <c r="M702" s="7">
        <f>M703+M704+M705+M706+M707+M708</f>
        <v>0</v>
      </c>
      <c r="N702" s="8">
        <f>N703+N704+N705+N706+N707+N708</f>
        <v>0</v>
      </c>
      <c r="R702" s="12">
        <v>1</v>
      </c>
    </row>
    <row r="703" spans="1:18" x14ac:dyDescent="0.2">
      <c r="A703" s="1" t="s">
        <v>1332</v>
      </c>
      <c r="C703" s="2" t="s">
        <v>1333</v>
      </c>
      <c r="D703" s="3" t="s">
        <v>35</v>
      </c>
      <c r="E703" s="4">
        <v>0</v>
      </c>
      <c r="F703" s="4">
        <v>22</v>
      </c>
      <c r="I703" s="7">
        <v>7057147</v>
      </c>
      <c r="J703" s="7">
        <v>7057146</v>
      </c>
      <c r="K703" s="7">
        <v>2</v>
      </c>
      <c r="L703" s="7">
        <v>6</v>
      </c>
      <c r="M703" s="7">
        <f t="shared" ref="M703:M708" si="86">ROUND(ROUND(H703,2)*ROUND(E703,2), 2)</f>
        <v>0</v>
      </c>
      <c r="N703" s="8">
        <f t="shared" ref="N703:N708" si="87">H703*E703*(1+F703/100)</f>
        <v>0</v>
      </c>
      <c r="R703" s="12">
        <v>1</v>
      </c>
    </row>
    <row r="704" spans="1:18" x14ac:dyDescent="0.2">
      <c r="A704" s="1" t="s">
        <v>1334</v>
      </c>
      <c r="C704" s="2" t="s">
        <v>1335</v>
      </c>
      <c r="D704" s="3" t="s">
        <v>35</v>
      </c>
      <c r="E704" s="4">
        <v>0</v>
      </c>
      <c r="F704" s="4">
        <v>22</v>
      </c>
      <c r="I704" s="7">
        <v>7057148</v>
      </c>
      <c r="J704" s="7">
        <v>7057146</v>
      </c>
      <c r="K704" s="7">
        <v>2</v>
      </c>
      <c r="L704" s="7">
        <v>6</v>
      </c>
      <c r="M704" s="7">
        <f t="shared" si="86"/>
        <v>0</v>
      </c>
      <c r="N704" s="8">
        <f t="shared" si="87"/>
        <v>0</v>
      </c>
      <c r="R704" s="12">
        <v>1</v>
      </c>
    </row>
    <row r="705" spans="1:18" ht="25.5" x14ac:dyDescent="0.2">
      <c r="A705" s="1" t="s">
        <v>1336</v>
      </c>
      <c r="C705" s="2" t="s">
        <v>1337</v>
      </c>
      <c r="D705" s="3" t="s">
        <v>35</v>
      </c>
      <c r="E705" s="4">
        <v>0</v>
      </c>
      <c r="F705" s="4">
        <v>22</v>
      </c>
      <c r="I705" s="7">
        <v>7057149</v>
      </c>
      <c r="J705" s="7">
        <v>7057146</v>
      </c>
      <c r="K705" s="7">
        <v>2</v>
      </c>
      <c r="L705" s="7">
        <v>6</v>
      </c>
      <c r="M705" s="7">
        <f t="shared" si="86"/>
        <v>0</v>
      </c>
      <c r="N705" s="8">
        <f t="shared" si="87"/>
        <v>0</v>
      </c>
      <c r="R705" s="12">
        <v>1</v>
      </c>
    </row>
    <row r="706" spans="1:18" ht="25.5" x14ac:dyDescent="0.2">
      <c r="A706" s="1" t="s">
        <v>1338</v>
      </c>
      <c r="C706" s="2" t="s">
        <v>1339</v>
      </c>
      <c r="D706" s="3" t="s">
        <v>35</v>
      </c>
      <c r="E706" s="4">
        <v>0</v>
      </c>
      <c r="F706" s="4">
        <v>22</v>
      </c>
      <c r="I706" s="7">
        <v>7057150</v>
      </c>
      <c r="J706" s="7">
        <v>7057146</v>
      </c>
      <c r="K706" s="7">
        <v>2</v>
      </c>
      <c r="L706" s="7">
        <v>6</v>
      </c>
      <c r="M706" s="7">
        <f t="shared" si="86"/>
        <v>0</v>
      </c>
      <c r="N706" s="8">
        <f t="shared" si="87"/>
        <v>0</v>
      </c>
      <c r="R706" s="12">
        <v>1</v>
      </c>
    </row>
    <row r="707" spans="1:18" x14ac:dyDescent="0.2">
      <c r="A707" s="1" t="s">
        <v>1340</v>
      </c>
      <c r="C707" s="2" t="s">
        <v>1341</v>
      </c>
      <c r="D707" s="3" t="s">
        <v>35</v>
      </c>
      <c r="E707" s="4">
        <v>0</v>
      </c>
      <c r="F707" s="4">
        <v>22</v>
      </c>
      <c r="I707" s="7">
        <v>7057151</v>
      </c>
      <c r="J707" s="7">
        <v>7057146</v>
      </c>
      <c r="K707" s="7">
        <v>2</v>
      </c>
      <c r="L707" s="7">
        <v>6</v>
      </c>
      <c r="M707" s="7">
        <f t="shared" si="86"/>
        <v>0</v>
      </c>
      <c r="N707" s="8">
        <f t="shared" si="87"/>
        <v>0</v>
      </c>
      <c r="R707" s="12">
        <v>1</v>
      </c>
    </row>
    <row r="708" spans="1:18" ht="25.5" x14ac:dyDescent="0.2">
      <c r="A708" s="1" t="s">
        <v>1342</v>
      </c>
      <c r="C708" s="2" t="s">
        <v>1343</v>
      </c>
      <c r="D708" s="3" t="s">
        <v>35</v>
      </c>
      <c r="E708" s="4">
        <v>0</v>
      </c>
      <c r="F708" s="4">
        <v>22</v>
      </c>
      <c r="I708" s="7">
        <v>7057152</v>
      </c>
      <c r="J708" s="7">
        <v>7057146</v>
      </c>
      <c r="K708" s="7">
        <v>2</v>
      </c>
      <c r="L708" s="7">
        <v>6</v>
      </c>
      <c r="M708" s="7">
        <f t="shared" si="86"/>
        <v>0</v>
      </c>
      <c r="N708" s="8">
        <f t="shared" si="87"/>
        <v>0</v>
      </c>
      <c r="R708" s="12">
        <v>1</v>
      </c>
    </row>
    <row r="709" spans="1:18" x14ac:dyDescent="0.2">
      <c r="A709" s="1" t="s">
        <v>1344</v>
      </c>
      <c r="B709" s="1" t="s">
        <v>976</v>
      </c>
      <c r="C709" s="2" t="s">
        <v>203</v>
      </c>
      <c r="E709" s="4">
        <v>0</v>
      </c>
      <c r="F709" s="4">
        <v>22</v>
      </c>
      <c r="H709" s="167"/>
      <c r="I709" s="7">
        <v>7057153</v>
      </c>
      <c r="J709" s="7">
        <v>7057145</v>
      </c>
      <c r="K709" s="7">
        <v>1</v>
      </c>
      <c r="L709" s="7">
        <v>5</v>
      </c>
      <c r="M709" s="7">
        <f>M710+M711+M712+M713+M714+M715+M716+M717+M718+M719+M720+M721+M722</f>
        <v>0</v>
      </c>
      <c r="N709" s="8">
        <f>N710+N711+N712+N713+N714+N715+N716+N717+N718+N719+N720+N721+N722</f>
        <v>0</v>
      </c>
      <c r="R709" s="12">
        <v>1</v>
      </c>
    </row>
    <row r="710" spans="1:18" ht="51" x14ac:dyDescent="0.2">
      <c r="A710" s="1" t="s">
        <v>1345</v>
      </c>
      <c r="B710" s="1" t="s">
        <v>30</v>
      </c>
      <c r="C710" s="2" t="s">
        <v>1346</v>
      </c>
      <c r="D710" s="3" t="s">
        <v>245</v>
      </c>
      <c r="E710" s="4">
        <v>100</v>
      </c>
      <c r="F710" s="4">
        <v>22</v>
      </c>
      <c r="I710" s="7">
        <v>7057154</v>
      </c>
      <c r="J710" s="7">
        <v>7057153</v>
      </c>
      <c r="K710" s="7">
        <v>2</v>
      </c>
      <c r="L710" s="7">
        <v>6</v>
      </c>
      <c r="M710" s="7">
        <f t="shared" ref="M710:M722" si="88">ROUND(ROUND(H710,2)*ROUND(E710,2), 2)</f>
        <v>0</v>
      </c>
      <c r="N710" s="8">
        <f t="shared" ref="N710:N722" si="89">H710*E710*(1+F710/100)</f>
        <v>0</v>
      </c>
      <c r="R710" s="12">
        <v>1</v>
      </c>
    </row>
    <row r="711" spans="1:18" ht="63.75" x14ac:dyDescent="0.2">
      <c r="A711" s="1" t="s">
        <v>1347</v>
      </c>
      <c r="B711" s="1" t="s">
        <v>188</v>
      </c>
      <c r="C711" s="2" t="s">
        <v>1348</v>
      </c>
      <c r="D711" s="3" t="s">
        <v>241</v>
      </c>
      <c r="E711" s="4">
        <v>150</v>
      </c>
      <c r="F711" s="4">
        <v>22</v>
      </c>
      <c r="I711" s="7">
        <v>7057155</v>
      </c>
      <c r="J711" s="7">
        <v>7057153</v>
      </c>
      <c r="K711" s="7">
        <v>2</v>
      </c>
      <c r="L711" s="7">
        <v>6</v>
      </c>
      <c r="M711" s="7">
        <f t="shared" si="88"/>
        <v>0</v>
      </c>
      <c r="N711" s="8">
        <f t="shared" si="89"/>
        <v>0</v>
      </c>
      <c r="R711" s="12">
        <v>1</v>
      </c>
    </row>
    <row r="712" spans="1:18" ht="51" x14ac:dyDescent="0.2">
      <c r="A712" s="1" t="s">
        <v>1349</v>
      </c>
      <c r="B712" s="1" t="s">
        <v>233</v>
      </c>
      <c r="C712" s="2" t="s">
        <v>1350</v>
      </c>
      <c r="D712" s="3" t="s">
        <v>231</v>
      </c>
      <c r="E712" s="4">
        <v>5</v>
      </c>
      <c r="F712" s="4">
        <v>22</v>
      </c>
      <c r="I712" s="7">
        <v>7057156</v>
      </c>
      <c r="J712" s="7">
        <v>7057153</v>
      </c>
      <c r="K712" s="7">
        <v>2</v>
      </c>
      <c r="L712" s="7">
        <v>6</v>
      </c>
      <c r="M712" s="7">
        <f t="shared" si="88"/>
        <v>0</v>
      </c>
      <c r="N712" s="8">
        <f t="shared" si="89"/>
        <v>0</v>
      </c>
      <c r="R712" s="12">
        <v>1</v>
      </c>
    </row>
    <row r="713" spans="1:18" ht="51" x14ac:dyDescent="0.2">
      <c r="A713" s="1" t="s">
        <v>1351</v>
      </c>
      <c r="B713" s="1" t="s">
        <v>236</v>
      </c>
      <c r="C713" s="2" t="s">
        <v>1352</v>
      </c>
      <c r="D713" s="3" t="s">
        <v>231</v>
      </c>
      <c r="E713" s="4">
        <v>2</v>
      </c>
      <c r="F713" s="4">
        <v>22</v>
      </c>
      <c r="I713" s="7">
        <v>7057157</v>
      </c>
      <c r="J713" s="7">
        <v>7057153</v>
      </c>
      <c r="K713" s="7">
        <v>2</v>
      </c>
      <c r="L713" s="7">
        <v>6</v>
      </c>
      <c r="M713" s="7">
        <f t="shared" si="88"/>
        <v>0</v>
      </c>
      <c r="N713" s="8">
        <f t="shared" si="89"/>
        <v>0</v>
      </c>
      <c r="R713" s="12">
        <v>1</v>
      </c>
    </row>
    <row r="714" spans="1:18" ht="51" x14ac:dyDescent="0.2">
      <c r="A714" s="1" t="s">
        <v>1353</v>
      </c>
      <c r="B714" s="1" t="s">
        <v>239</v>
      </c>
      <c r="C714" s="2" t="s">
        <v>1354</v>
      </c>
      <c r="D714" s="3" t="s">
        <v>245</v>
      </c>
      <c r="E714" s="4">
        <v>100</v>
      </c>
      <c r="F714" s="4">
        <v>22</v>
      </c>
      <c r="I714" s="7">
        <v>7057158</v>
      </c>
      <c r="J714" s="7">
        <v>7057153</v>
      </c>
      <c r="K714" s="7">
        <v>2</v>
      </c>
      <c r="L714" s="7">
        <v>6</v>
      </c>
      <c r="M714" s="7">
        <f t="shared" si="88"/>
        <v>0</v>
      </c>
      <c r="N714" s="8">
        <f t="shared" si="89"/>
        <v>0</v>
      </c>
      <c r="R714" s="12">
        <v>1</v>
      </c>
    </row>
    <row r="715" spans="1:18" ht="25.5" x14ac:dyDescent="0.2">
      <c r="A715" s="1" t="s">
        <v>1355</v>
      </c>
      <c r="B715" s="1" t="s">
        <v>243</v>
      </c>
      <c r="C715" s="2" t="s">
        <v>1356</v>
      </c>
      <c r="D715" s="3" t="s">
        <v>245</v>
      </c>
      <c r="E715" s="4">
        <v>3</v>
      </c>
      <c r="F715" s="4">
        <v>22</v>
      </c>
      <c r="I715" s="7">
        <v>7057159</v>
      </c>
      <c r="J715" s="7">
        <v>7057153</v>
      </c>
      <c r="K715" s="7">
        <v>2</v>
      </c>
      <c r="L715" s="7">
        <v>6</v>
      </c>
      <c r="M715" s="7">
        <f t="shared" si="88"/>
        <v>0</v>
      </c>
      <c r="N715" s="8">
        <f t="shared" si="89"/>
        <v>0</v>
      </c>
      <c r="R715" s="12">
        <v>1</v>
      </c>
    </row>
    <row r="716" spans="1:18" ht="51" x14ac:dyDescent="0.2">
      <c r="A716" s="1" t="s">
        <v>1357</v>
      </c>
      <c r="B716" s="1" t="s">
        <v>247</v>
      </c>
      <c r="C716" s="2" t="s">
        <v>1358</v>
      </c>
      <c r="D716" s="3" t="s">
        <v>241</v>
      </c>
      <c r="E716" s="4">
        <v>55</v>
      </c>
      <c r="F716" s="4">
        <v>22</v>
      </c>
      <c r="I716" s="7">
        <v>7057160</v>
      </c>
      <c r="J716" s="7">
        <v>7057153</v>
      </c>
      <c r="K716" s="7">
        <v>2</v>
      </c>
      <c r="L716" s="7">
        <v>6</v>
      </c>
      <c r="M716" s="7">
        <f t="shared" si="88"/>
        <v>0</v>
      </c>
      <c r="N716" s="8">
        <f t="shared" si="89"/>
        <v>0</v>
      </c>
      <c r="R716" s="12">
        <v>1</v>
      </c>
    </row>
    <row r="717" spans="1:18" ht="51" x14ac:dyDescent="0.2">
      <c r="A717" s="1" t="s">
        <v>1359</v>
      </c>
      <c r="B717" s="1" t="s">
        <v>266</v>
      </c>
      <c r="C717" s="2" t="s">
        <v>1360</v>
      </c>
      <c r="D717" s="3" t="s">
        <v>241</v>
      </c>
      <c r="E717" s="4">
        <v>2</v>
      </c>
      <c r="F717" s="4">
        <v>22</v>
      </c>
      <c r="I717" s="7">
        <v>7057161</v>
      </c>
      <c r="J717" s="7">
        <v>7057153</v>
      </c>
      <c r="K717" s="7">
        <v>2</v>
      </c>
      <c r="L717" s="7">
        <v>6</v>
      </c>
      <c r="M717" s="7">
        <f t="shared" si="88"/>
        <v>0</v>
      </c>
      <c r="N717" s="8">
        <f t="shared" si="89"/>
        <v>0</v>
      </c>
      <c r="R717" s="12">
        <v>1</v>
      </c>
    </row>
    <row r="718" spans="1:18" ht="51" x14ac:dyDescent="0.2">
      <c r="A718" s="1" t="s">
        <v>1361</v>
      </c>
      <c r="B718" s="1" t="s">
        <v>270</v>
      </c>
      <c r="C718" s="2" t="s">
        <v>1362</v>
      </c>
      <c r="D718" s="3" t="s">
        <v>241</v>
      </c>
      <c r="E718" s="4">
        <v>50</v>
      </c>
      <c r="F718" s="4">
        <v>22</v>
      </c>
      <c r="I718" s="7">
        <v>7057162</v>
      </c>
      <c r="J718" s="7">
        <v>7057153</v>
      </c>
      <c r="K718" s="7">
        <v>2</v>
      </c>
      <c r="L718" s="7">
        <v>6</v>
      </c>
      <c r="M718" s="7">
        <f t="shared" si="88"/>
        <v>0</v>
      </c>
      <c r="N718" s="8">
        <f t="shared" si="89"/>
        <v>0</v>
      </c>
      <c r="R718" s="12">
        <v>1</v>
      </c>
    </row>
    <row r="719" spans="1:18" ht="51" x14ac:dyDescent="0.2">
      <c r="A719" s="1" t="s">
        <v>1363</v>
      </c>
      <c r="B719" s="1" t="s">
        <v>66</v>
      </c>
      <c r="C719" s="2" t="s">
        <v>1364</v>
      </c>
      <c r="D719" s="3" t="s">
        <v>35</v>
      </c>
      <c r="E719" s="4">
        <v>0</v>
      </c>
      <c r="F719" s="4">
        <v>22</v>
      </c>
      <c r="I719" s="7">
        <v>7057163</v>
      </c>
      <c r="J719" s="7">
        <v>7057153</v>
      </c>
      <c r="K719" s="7">
        <v>2</v>
      </c>
      <c r="L719" s="7">
        <v>6</v>
      </c>
      <c r="M719" s="7">
        <f t="shared" si="88"/>
        <v>0</v>
      </c>
      <c r="N719" s="8">
        <f t="shared" si="89"/>
        <v>0</v>
      </c>
      <c r="R719" s="12">
        <v>1</v>
      </c>
    </row>
    <row r="720" spans="1:18" ht="63.75" x14ac:dyDescent="0.2">
      <c r="A720" s="1" t="s">
        <v>1365</v>
      </c>
      <c r="C720" s="2" t="s">
        <v>1366</v>
      </c>
      <c r="D720" s="3" t="s">
        <v>231</v>
      </c>
      <c r="E720" s="4">
        <v>7</v>
      </c>
      <c r="F720" s="4">
        <v>22</v>
      </c>
      <c r="I720" s="7">
        <v>7057164</v>
      </c>
      <c r="J720" s="7">
        <v>7057153</v>
      </c>
      <c r="K720" s="7">
        <v>2</v>
      </c>
      <c r="L720" s="7">
        <v>6</v>
      </c>
      <c r="M720" s="7">
        <f t="shared" si="88"/>
        <v>0</v>
      </c>
      <c r="N720" s="8">
        <f t="shared" si="89"/>
        <v>0</v>
      </c>
      <c r="R720" s="12">
        <v>1</v>
      </c>
    </row>
    <row r="721" spans="1:18" ht="63.75" x14ac:dyDescent="0.2">
      <c r="A721" s="1" t="s">
        <v>1367</v>
      </c>
      <c r="C721" s="2" t="s">
        <v>1368</v>
      </c>
      <c r="D721" s="3" t="s">
        <v>245</v>
      </c>
      <c r="E721" s="4">
        <v>20</v>
      </c>
      <c r="F721" s="4">
        <v>22</v>
      </c>
      <c r="I721" s="7">
        <v>7057165</v>
      </c>
      <c r="J721" s="7">
        <v>7057153</v>
      </c>
      <c r="K721" s="7">
        <v>2</v>
      </c>
      <c r="L721" s="7">
        <v>6</v>
      </c>
      <c r="M721" s="7">
        <f t="shared" si="88"/>
        <v>0</v>
      </c>
      <c r="N721" s="8">
        <f t="shared" si="89"/>
        <v>0</v>
      </c>
      <c r="R721" s="12">
        <v>1</v>
      </c>
    </row>
    <row r="722" spans="1:18" ht="51" x14ac:dyDescent="0.2">
      <c r="A722" s="1" t="s">
        <v>1369</v>
      </c>
      <c r="B722" s="1" t="s">
        <v>69</v>
      </c>
      <c r="C722" s="2" t="s">
        <v>1370</v>
      </c>
      <c r="D722" s="3" t="s">
        <v>228</v>
      </c>
      <c r="E722" s="4">
        <v>1</v>
      </c>
      <c r="F722" s="4">
        <v>22</v>
      </c>
      <c r="I722" s="7">
        <v>7057166</v>
      </c>
      <c r="J722" s="7">
        <v>7057153</v>
      </c>
      <c r="K722" s="7">
        <v>2</v>
      </c>
      <c r="L722" s="7">
        <v>6</v>
      </c>
      <c r="M722" s="7">
        <f t="shared" si="88"/>
        <v>0</v>
      </c>
      <c r="N722" s="8">
        <f t="shared" si="89"/>
        <v>0</v>
      </c>
      <c r="R722" s="12">
        <v>1</v>
      </c>
    </row>
    <row r="723" spans="1:18" x14ac:dyDescent="0.2">
      <c r="A723" s="1" t="s">
        <v>1371</v>
      </c>
      <c r="B723" s="1" t="s">
        <v>991</v>
      </c>
      <c r="C723" s="2" t="s">
        <v>284</v>
      </c>
      <c r="E723" s="4">
        <v>0</v>
      </c>
      <c r="F723" s="4">
        <v>22</v>
      </c>
      <c r="H723" s="167"/>
      <c r="I723" s="7">
        <v>7057167</v>
      </c>
      <c r="J723" s="7">
        <v>7057145</v>
      </c>
      <c r="K723" s="7">
        <v>1</v>
      </c>
      <c r="L723" s="7">
        <v>5</v>
      </c>
      <c r="M723" s="7">
        <f>M724+M725+M726+M727+M728+M729</f>
        <v>0</v>
      </c>
      <c r="N723" s="8">
        <f>N724+N725+N726+N727+N728+N729</f>
        <v>0</v>
      </c>
      <c r="R723" s="12">
        <v>1</v>
      </c>
    </row>
    <row r="724" spans="1:18" ht="25.5" x14ac:dyDescent="0.2">
      <c r="A724" s="1" t="s">
        <v>1372</v>
      </c>
      <c r="B724" s="1" t="s">
        <v>75</v>
      </c>
      <c r="C724" s="2" t="s">
        <v>1373</v>
      </c>
      <c r="D724" s="3" t="s">
        <v>228</v>
      </c>
      <c r="E724" s="4">
        <v>1</v>
      </c>
      <c r="F724" s="4">
        <v>22</v>
      </c>
      <c r="I724" s="7">
        <v>7057168</v>
      </c>
      <c r="J724" s="7">
        <v>7057167</v>
      </c>
      <c r="K724" s="7">
        <v>2</v>
      </c>
      <c r="L724" s="7">
        <v>6</v>
      </c>
      <c r="M724" s="7">
        <f t="shared" ref="M724:M729" si="90">ROUND(ROUND(H724,2)*ROUND(E724,2), 2)</f>
        <v>0</v>
      </c>
      <c r="N724" s="8">
        <f t="shared" ref="N724:N729" si="91">H724*E724*(1+F724/100)</f>
        <v>0</v>
      </c>
      <c r="R724" s="12">
        <v>1</v>
      </c>
    </row>
    <row r="725" spans="1:18" x14ac:dyDescent="0.2">
      <c r="A725" s="1" t="s">
        <v>1374</v>
      </c>
      <c r="B725" s="1" t="s">
        <v>78</v>
      </c>
      <c r="C725" s="2" t="s">
        <v>1375</v>
      </c>
      <c r="D725" s="3" t="s">
        <v>228</v>
      </c>
      <c r="E725" s="4">
        <v>1</v>
      </c>
      <c r="F725" s="4">
        <v>22</v>
      </c>
      <c r="I725" s="7">
        <v>7057169</v>
      </c>
      <c r="J725" s="7">
        <v>7057167</v>
      </c>
      <c r="K725" s="7">
        <v>2</v>
      </c>
      <c r="L725" s="7">
        <v>6</v>
      </c>
      <c r="M725" s="7">
        <f t="shared" si="90"/>
        <v>0</v>
      </c>
      <c r="N725" s="8">
        <f t="shared" si="91"/>
        <v>0</v>
      </c>
      <c r="R725" s="12">
        <v>1</v>
      </c>
    </row>
    <row r="726" spans="1:18" ht="25.5" x14ac:dyDescent="0.2">
      <c r="A726" s="1" t="s">
        <v>1376</v>
      </c>
      <c r="B726" s="1" t="s">
        <v>81</v>
      </c>
      <c r="C726" s="2" t="s">
        <v>1377</v>
      </c>
      <c r="D726" s="3" t="s">
        <v>268</v>
      </c>
      <c r="E726" s="4">
        <v>8</v>
      </c>
      <c r="F726" s="4">
        <v>22</v>
      </c>
      <c r="I726" s="7">
        <v>7057170</v>
      </c>
      <c r="J726" s="7">
        <v>7057167</v>
      </c>
      <c r="K726" s="7">
        <v>2</v>
      </c>
      <c r="L726" s="7">
        <v>6</v>
      </c>
      <c r="M726" s="7">
        <f t="shared" si="90"/>
        <v>0</v>
      </c>
      <c r="N726" s="8">
        <f t="shared" si="91"/>
        <v>0</v>
      </c>
      <c r="R726" s="12">
        <v>1</v>
      </c>
    </row>
    <row r="727" spans="1:18" ht="63.75" x14ac:dyDescent="0.2">
      <c r="A727" s="1" t="s">
        <v>1378</v>
      </c>
      <c r="B727" s="1" t="s">
        <v>84</v>
      </c>
      <c r="C727" s="2" t="s">
        <v>1379</v>
      </c>
      <c r="D727" s="3" t="s">
        <v>268</v>
      </c>
      <c r="E727" s="4">
        <v>15</v>
      </c>
      <c r="F727" s="4">
        <v>22</v>
      </c>
      <c r="I727" s="7">
        <v>7057171</v>
      </c>
      <c r="J727" s="7">
        <v>7057167</v>
      </c>
      <c r="K727" s="7">
        <v>2</v>
      </c>
      <c r="L727" s="7">
        <v>6</v>
      </c>
      <c r="M727" s="7">
        <f t="shared" si="90"/>
        <v>0</v>
      </c>
      <c r="N727" s="8">
        <f t="shared" si="91"/>
        <v>0</v>
      </c>
      <c r="R727" s="12">
        <v>1</v>
      </c>
    </row>
    <row r="728" spans="1:18" ht="63.75" x14ac:dyDescent="0.2">
      <c r="A728" s="1" t="s">
        <v>1380</v>
      </c>
      <c r="B728" s="1" t="s">
        <v>87</v>
      </c>
      <c r="C728" s="2" t="s">
        <v>1381</v>
      </c>
      <c r="D728" s="3" t="s">
        <v>268</v>
      </c>
      <c r="E728" s="4">
        <v>110</v>
      </c>
      <c r="F728" s="4">
        <v>22</v>
      </c>
      <c r="I728" s="7">
        <v>7057172</v>
      </c>
      <c r="J728" s="7">
        <v>7057167</v>
      </c>
      <c r="K728" s="7">
        <v>2</v>
      </c>
      <c r="L728" s="7">
        <v>6</v>
      </c>
      <c r="M728" s="7">
        <f t="shared" si="90"/>
        <v>0</v>
      </c>
      <c r="N728" s="8">
        <f t="shared" si="91"/>
        <v>0</v>
      </c>
      <c r="R728" s="12">
        <v>1</v>
      </c>
    </row>
    <row r="729" spans="1:18" ht="25.5" x14ac:dyDescent="0.2">
      <c r="A729" s="1" t="s">
        <v>1382</v>
      </c>
      <c r="B729" s="1" t="s">
        <v>90</v>
      </c>
      <c r="C729" s="2" t="s">
        <v>1383</v>
      </c>
      <c r="D729" s="3" t="s">
        <v>241</v>
      </c>
      <c r="E729" s="4">
        <v>55</v>
      </c>
      <c r="F729" s="4">
        <v>22</v>
      </c>
      <c r="I729" s="7">
        <v>7057173</v>
      </c>
      <c r="J729" s="7">
        <v>7057167</v>
      </c>
      <c r="K729" s="7">
        <v>2</v>
      </c>
      <c r="L729" s="7">
        <v>6</v>
      </c>
      <c r="M729" s="7">
        <f t="shared" si="90"/>
        <v>0</v>
      </c>
      <c r="N729" s="8">
        <f t="shared" si="91"/>
        <v>0</v>
      </c>
      <c r="R729" s="12">
        <v>1</v>
      </c>
    </row>
    <row r="730" spans="1:18" x14ac:dyDescent="0.2">
      <c r="A730" s="1" t="s">
        <v>1384</v>
      </c>
      <c r="B730" s="1" t="s">
        <v>1008</v>
      </c>
      <c r="C730" s="2" t="s">
        <v>1385</v>
      </c>
      <c r="E730" s="4">
        <v>0</v>
      </c>
      <c r="F730" s="4">
        <v>22</v>
      </c>
      <c r="H730" s="167"/>
      <c r="I730" s="7">
        <v>7057174</v>
      </c>
      <c r="J730" s="7">
        <v>7057145</v>
      </c>
      <c r="K730" s="7">
        <v>1</v>
      </c>
      <c r="L730" s="7">
        <v>5</v>
      </c>
      <c r="M730" s="7">
        <f>M731+M732+M733+M734+M735+M736+M737+M738+M739+M740+M741+M742+M743+M744+M745+M746+M747</f>
        <v>0</v>
      </c>
      <c r="N730" s="8">
        <f>N731+N732+N733+N734+N735+N736+N737+N738+N739+N740+N741+N742+N743+N744+N745+N746+N747</f>
        <v>0</v>
      </c>
      <c r="R730" s="12">
        <v>1</v>
      </c>
    </row>
    <row r="731" spans="1:18" ht="25.5" x14ac:dyDescent="0.2">
      <c r="A731" s="1" t="s">
        <v>1386</v>
      </c>
      <c r="B731" s="1" t="s">
        <v>96</v>
      </c>
      <c r="C731" s="2" t="s">
        <v>1387</v>
      </c>
      <c r="D731" s="3" t="s">
        <v>268</v>
      </c>
      <c r="E731" s="4">
        <v>13</v>
      </c>
      <c r="F731" s="4">
        <v>22</v>
      </c>
      <c r="I731" s="7">
        <v>7057175</v>
      </c>
      <c r="J731" s="7">
        <v>7057174</v>
      </c>
      <c r="K731" s="7">
        <v>2</v>
      </c>
      <c r="L731" s="7">
        <v>6</v>
      </c>
      <c r="M731" s="7">
        <f t="shared" ref="M731:M747" si="92">ROUND(ROUND(H731,2)*ROUND(E731,2), 2)</f>
        <v>0</v>
      </c>
      <c r="N731" s="8">
        <f t="shared" ref="N731:N747" si="93">H731*E731*(1+F731/100)</f>
        <v>0</v>
      </c>
      <c r="R731" s="12">
        <v>1</v>
      </c>
    </row>
    <row r="732" spans="1:18" ht="38.25" x14ac:dyDescent="0.2">
      <c r="A732" s="1" t="s">
        <v>1388</v>
      </c>
      <c r="B732" s="1" t="s">
        <v>99</v>
      </c>
      <c r="C732" s="2" t="s">
        <v>1389</v>
      </c>
      <c r="D732" s="3" t="s">
        <v>268</v>
      </c>
      <c r="E732" s="4">
        <v>80</v>
      </c>
      <c r="F732" s="4">
        <v>22</v>
      </c>
      <c r="I732" s="7">
        <v>7057176</v>
      </c>
      <c r="J732" s="7">
        <v>7057174</v>
      </c>
      <c r="K732" s="7">
        <v>2</v>
      </c>
      <c r="L732" s="7">
        <v>6</v>
      </c>
      <c r="M732" s="7">
        <f t="shared" si="92"/>
        <v>0</v>
      </c>
      <c r="N732" s="8">
        <f t="shared" si="93"/>
        <v>0</v>
      </c>
      <c r="R732" s="12">
        <v>1</v>
      </c>
    </row>
    <row r="733" spans="1:18" ht="25.5" x14ac:dyDescent="0.2">
      <c r="A733" s="1" t="s">
        <v>1390</v>
      </c>
      <c r="B733" s="1" t="s">
        <v>102</v>
      </c>
      <c r="C733" s="2" t="s">
        <v>1391</v>
      </c>
      <c r="D733" s="3" t="s">
        <v>241</v>
      </c>
      <c r="E733" s="4">
        <v>5</v>
      </c>
      <c r="F733" s="4">
        <v>22</v>
      </c>
      <c r="I733" s="7">
        <v>7057177</v>
      </c>
      <c r="J733" s="7">
        <v>7057174</v>
      </c>
      <c r="K733" s="7">
        <v>2</v>
      </c>
      <c r="L733" s="7">
        <v>6</v>
      </c>
      <c r="M733" s="7">
        <f t="shared" si="92"/>
        <v>0</v>
      </c>
      <c r="N733" s="8">
        <f t="shared" si="93"/>
        <v>0</v>
      </c>
      <c r="R733" s="12">
        <v>1</v>
      </c>
    </row>
    <row r="734" spans="1:18" ht="38.25" x14ac:dyDescent="0.2">
      <c r="A734" s="1" t="s">
        <v>1392</v>
      </c>
      <c r="B734" s="1" t="s">
        <v>105</v>
      </c>
      <c r="C734" s="2" t="s">
        <v>1393</v>
      </c>
      <c r="D734" s="3" t="s">
        <v>245</v>
      </c>
      <c r="E734" s="4">
        <v>3</v>
      </c>
      <c r="F734" s="4">
        <v>22</v>
      </c>
      <c r="I734" s="7">
        <v>7057178</v>
      </c>
      <c r="J734" s="7">
        <v>7057174</v>
      </c>
      <c r="K734" s="7">
        <v>2</v>
      </c>
      <c r="L734" s="7">
        <v>6</v>
      </c>
      <c r="M734" s="7">
        <f t="shared" si="92"/>
        <v>0</v>
      </c>
      <c r="N734" s="8">
        <f t="shared" si="93"/>
        <v>0</v>
      </c>
      <c r="R734" s="12">
        <v>1</v>
      </c>
    </row>
    <row r="735" spans="1:18" x14ac:dyDescent="0.2">
      <c r="A735" s="1" t="s">
        <v>1394</v>
      </c>
      <c r="B735" s="1" t="s">
        <v>108</v>
      </c>
      <c r="C735" s="2" t="s">
        <v>1395</v>
      </c>
      <c r="D735" s="3" t="s">
        <v>35</v>
      </c>
      <c r="E735" s="4">
        <v>0</v>
      </c>
      <c r="F735" s="4">
        <v>22</v>
      </c>
      <c r="I735" s="7">
        <v>7057179</v>
      </c>
      <c r="J735" s="7">
        <v>7057174</v>
      </c>
      <c r="K735" s="7">
        <v>2</v>
      </c>
      <c r="L735" s="7">
        <v>6</v>
      </c>
      <c r="M735" s="7">
        <f t="shared" si="92"/>
        <v>0</v>
      </c>
      <c r="N735" s="8">
        <f t="shared" si="93"/>
        <v>0</v>
      </c>
      <c r="R735" s="12">
        <v>1</v>
      </c>
    </row>
    <row r="736" spans="1:18" ht="25.5" x14ac:dyDescent="0.2">
      <c r="A736" s="1" t="s">
        <v>1396</v>
      </c>
      <c r="C736" s="2" t="s">
        <v>1397</v>
      </c>
      <c r="D736" s="3" t="s">
        <v>241</v>
      </c>
      <c r="E736" s="4">
        <v>5</v>
      </c>
      <c r="F736" s="4">
        <v>22</v>
      </c>
      <c r="I736" s="7">
        <v>7057180</v>
      </c>
      <c r="J736" s="7">
        <v>7057174</v>
      </c>
      <c r="K736" s="7">
        <v>2</v>
      </c>
      <c r="L736" s="7">
        <v>6</v>
      </c>
      <c r="M736" s="7">
        <f t="shared" si="92"/>
        <v>0</v>
      </c>
      <c r="N736" s="8">
        <f t="shared" si="93"/>
        <v>0</v>
      </c>
      <c r="R736" s="12">
        <v>1</v>
      </c>
    </row>
    <row r="737" spans="1:18" ht="25.5" x14ac:dyDescent="0.2">
      <c r="A737" s="1" t="s">
        <v>1398</v>
      </c>
      <c r="C737" s="2" t="s">
        <v>1399</v>
      </c>
      <c r="D737" s="3" t="s">
        <v>241</v>
      </c>
      <c r="E737" s="4">
        <v>5</v>
      </c>
      <c r="F737" s="4">
        <v>22</v>
      </c>
      <c r="I737" s="7">
        <v>7057181</v>
      </c>
      <c r="J737" s="7">
        <v>7057174</v>
      </c>
      <c r="K737" s="7">
        <v>2</v>
      </c>
      <c r="L737" s="7">
        <v>6</v>
      </c>
      <c r="M737" s="7">
        <f t="shared" si="92"/>
        <v>0</v>
      </c>
      <c r="N737" s="8">
        <f t="shared" si="93"/>
        <v>0</v>
      </c>
      <c r="R737" s="12">
        <v>1</v>
      </c>
    </row>
    <row r="738" spans="1:18" ht="25.5" x14ac:dyDescent="0.2">
      <c r="A738" s="1" t="s">
        <v>1400</v>
      </c>
      <c r="B738" s="1" t="s">
        <v>111</v>
      </c>
      <c r="C738" s="2" t="s">
        <v>1401</v>
      </c>
      <c r="D738" s="3" t="s">
        <v>241</v>
      </c>
      <c r="E738" s="4">
        <v>100</v>
      </c>
      <c r="F738" s="4">
        <v>22</v>
      </c>
      <c r="I738" s="7">
        <v>7057182</v>
      </c>
      <c r="J738" s="7">
        <v>7057174</v>
      </c>
      <c r="K738" s="7">
        <v>2</v>
      </c>
      <c r="L738" s="7">
        <v>6</v>
      </c>
      <c r="M738" s="7">
        <f t="shared" si="92"/>
        <v>0</v>
      </c>
      <c r="N738" s="8">
        <f t="shared" si="93"/>
        <v>0</v>
      </c>
      <c r="R738" s="12">
        <v>1</v>
      </c>
    </row>
    <row r="739" spans="1:18" ht="51" x14ac:dyDescent="0.2">
      <c r="A739" s="1" t="s">
        <v>1402</v>
      </c>
      <c r="B739" s="1" t="s">
        <v>114</v>
      </c>
      <c r="C739" s="2" t="s">
        <v>1403</v>
      </c>
      <c r="D739" s="3" t="s">
        <v>241</v>
      </c>
      <c r="E739" s="4">
        <v>250</v>
      </c>
      <c r="F739" s="4">
        <v>22</v>
      </c>
      <c r="I739" s="7">
        <v>7057183</v>
      </c>
      <c r="J739" s="7">
        <v>7057174</v>
      </c>
      <c r="K739" s="7">
        <v>2</v>
      </c>
      <c r="L739" s="7">
        <v>6</v>
      </c>
      <c r="M739" s="7">
        <f t="shared" si="92"/>
        <v>0</v>
      </c>
      <c r="N739" s="8">
        <f t="shared" si="93"/>
        <v>0</v>
      </c>
      <c r="R739" s="12">
        <v>1</v>
      </c>
    </row>
    <row r="740" spans="1:18" ht="38.25" x14ac:dyDescent="0.2">
      <c r="A740" s="1" t="s">
        <v>1404</v>
      </c>
      <c r="B740" s="1" t="s">
        <v>117</v>
      </c>
      <c r="C740" s="2" t="s">
        <v>1405</v>
      </c>
      <c r="D740" s="3" t="s">
        <v>245</v>
      </c>
      <c r="E740" s="4">
        <v>310</v>
      </c>
      <c r="F740" s="4">
        <v>22</v>
      </c>
      <c r="I740" s="7">
        <v>7057184</v>
      </c>
      <c r="J740" s="7">
        <v>7057174</v>
      </c>
      <c r="K740" s="7">
        <v>2</v>
      </c>
      <c r="L740" s="7">
        <v>6</v>
      </c>
      <c r="M740" s="7">
        <f t="shared" si="92"/>
        <v>0</v>
      </c>
      <c r="N740" s="8">
        <f t="shared" si="93"/>
        <v>0</v>
      </c>
      <c r="R740" s="12">
        <v>1</v>
      </c>
    </row>
    <row r="741" spans="1:18" ht="25.5" x14ac:dyDescent="0.2">
      <c r="A741" s="1" t="s">
        <v>1406</v>
      </c>
      <c r="B741" s="1" t="s">
        <v>120</v>
      </c>
      <c r="C741" s="2" t="s">
        <v>1407</v>
      </c>
      <c r="D741" s="3" t="s">
        <v>268</v>
      </c>
      <c r="E741" s="4">
        <v>6</v>
      </c>
      <c r="F741" s="4">
        <v>22</v>
      </c>
      <c r="I741" s="7">
        <v>7057185</v>
      </c>
      <c r="J741" s="7">
        <v>7057174</v>
      </c>
      <c r="K741" s="7">
        <v>2</v>
      </c>
      <c r="L741" s="7">
        <v>6</v>
      </c>
      <c r="M741" s="7">
        <f t="shared" si="92"/>
        <v>0</v>
      </c>
      <c r="N741" s="8">
        <f t="shared" si="93"/>
        <v>0</v>
      </c>
      <c r="R741" s="12">
        <v>1</v>
      </c>
    </row>
    <row r="742" spans="1:18" ht="25.5" x14ac:dyDescent="0.2">
      <c r="A742" s="1" t="s">
        <v>1408</v>
      </c>
      <c r="B742" s="1" t="s">
        <v>123</v>
      </c>
      <c r="C742" s="2" t="s">
        <v>1409</v>
      </c>
      <c r="D742" s="3" t="s">
        <v>35</v>
      </c>
      <c r="E742" s="4">
        <v>0</v>
      </c>
      <c r="F742" s="4">
        <v>22</v>
      </c>
      <c r="I742" s="7">
        <v>7057186</v>
      </c>
      <c r="J742" s="7">
        <v>7057174</v>
      </c>
      <c r="K742" s="7">
        <v>2</v>
      </c>
      <c r="L742" s="7">
        <v>6</v>
      </c>
      <c r="M742" s="7">
        <f t="shared" si="92"/>
        <v>0</v>
      </c>
      <c r="N742" s="8">
        <f t="shared" si="93"/>
        <v>0</v>
      </c>
      <c r="R742" s="12">
        <v>1</v>
      </c>
    </row>
    <row r="743" spans="1:18" ht="51" x14ac:dyDescent="0.2">
      <c r="A743" s="1" t="s">
        <v>1410</v>
      </c>
      <c r="C743" s="2" t="s">
        <v>1411</v>
      </c>
      <c r="D743" s="3" t="s">
        <v>241</v>
      </c>
      <c r="E743" s="4">
        <v>130</v>
      </c>
      <c r="F743" s="4">
        <v>22</v>
      </c>
      <c r="I743" s="7">
        <v>7057187</v>
      </c>
      <c r="J743" s="7">
        <v>7057174</v>
      </c>
      <c r="K743" s="7">
        <v>2</v>
      </c>
      <c r="L743" s="7">
        <v>6</v>
      </c>
      <c r="M743" s="7">
        <f t="shared" si="92"/>
        <v>0</v>
      </c>
      <c r="N743" s="8">
        <f t="shared" si="93"/>
        <v>0</v>
      </c>
      <c r="R743" s="12">
        <v>1</v>
      </c>
    </row>
    <row r="744" spans="1:18" ht="38.25" x14ac:dyDescent="0.2">
      <c r="A744" s="1" t="s">
        <v>1412</v>
      </c>
      <c r="C744" s="2" t="s">
        <v>1413</v>
      </c>
      <c r="D744" s="3" t="s">
        <v>241</v>
      </c>
      <c r="E744" s="4">
        <v>130</v>
      </c>
      <c r="F744" s="4">
        <v>22</v>
      </c>
      <c r="I744" s="7">
        <v>7057188</v>
      </c>
      <c r="J744" s="7">
        <v>7057174</v>
      </c>
      <c r="K744" s="7">
        <v>2</v>
      </c>
      <c r="L744" s="7">
        <v>6</v>
      </c>
      <c r="M744" s="7">
        <f t="shared" si="92"/>
        <v>0</v>
      </c>
      <c r="N744" s="8">
        <f t="shared" si="93"/>
        <v>0</v>
      </c>
      <c r="R744" s="12">
        <v>1</v>
      </c>
    </row>
    <row r="745" spans="1:18" ht="25.5" x14ac:dyDescent="0.2">
      <c r="A745" s="1" t="s">
        <v>1414</v>
      </c>
      <c r="B745" s="1" t="s">
        <v>126</v>
      </c>
      <c r="C745" s="2" t="s">
        <v>1415</v>
      </c>
      <c r="D745" s="3" t="s">
        <v>268</v>
      </c>
      <c r="E745" s="4">
        <v>60</v>
      </c>
      <c r="F745" s="4">
        <v>22</v>
      </c>
      <c r="I745" s="7">
        <v>7057189</v>
      </c>
      <c r="J745" s="7">
        <v>7057174</v>
      </c>
      <c r="K745" s="7">
        <v>2</v>
      </c>
      <c r="L745" s="7">
        <v>6</v>
      </c>
      <c r="M745" s="7">
        <f t="shared" si="92"/>
        <v>0</v>
      </c>
      <c r="N745" s="8">
        <f t="shared" si="93"/>
        <v>0</v>
      </c>
      <c r="R745" s="12">
        <v>1</v>
      </c>
    </row>
    <row r="746" spans="1:18" ht="25.5" x14ac:dyDescent="0.2">
      <c r="A746" s="1" t="s">
        <v>1416</v>
      </c>
      <c r="B746" s="1" t="s">
        <v>129</v>
      </c>
      <c r="C746" s="2" t="s">
        <v>1417</v>
      </c>
      <c r="D746" s="3" t="s">
        <v>241</v>
      </c>
      <c r="E746" s="4">
        <v>335</v>
      </c>
      <c r="F746" s="4">
        <v>22</v>
      </c>
      <c r="I746" s="7">
        <v>7057190</v>
      </c>
      <c r="J746" s="7">
        <v>7057174</v>
      </c>
      <c r="K746" s="7">
        <v>2</v>
      </c>
      <c r="L746" s="7">
        <v>6</v>
      </c>
      <c r="M746" s="7">
        <f t="shared" si="92"/>
        <v>0</v>
      </c>
      <c r="N746" s="8">
        <f t="shared" si="93"/>
        <v>0</v>
      </c>
      <c r="R746" s="12">
        <v>1</v>
      </c>
    </row>
    <row r="747" spans="1:18" ht="25.5" x14ac:dyDescent="0.2">
      <c r="A747" s="1" t="s">
        <v>1418</v>
      </c>
      <c r="B747" s="1" t="s">
        <v>132</v>
      </c>
      <c r="C747" s="2" t="s">
        <v>1419</v>
      </c>
      <c r="D747" s="3" t="s">
        <v>241</v>
      </c>
      <c r="E747" s="4">
        <v>1450</v>
      </c>
      <c r="F747" s="4">
        <v>22</v>
      </c>
      <c r="I747" s="7">
        <v>7057191</v>
      </c>
      <c r="J747" s="7">
        <v>7057174</v>
      </c>
      <c r="K747" s="7">
        <v>2</v>
      </c>
      <c r="L747" s="7">
        <v>6</v>
      </c>
      <c r="M747" s="7">
        <f t="shared" si="92"/>
        <v>0</v>
      </c>
      <c r="N747" s="8">
        <f t="shared" si="93"/>
        <v>0</v>
      </c>
      <c r="R747" s="12">
        <v>1</v>
      </c>
    </row>
    <row r="748" spans="1:18" x14ac:dyDescent="0.2">
      <c r="A748" s="1" t="s">
        <v>1420</v>
      </c>
      <c r="B748" s="1" t="s">
        <v>1421</v>
      </c>
      <c r="C748" s="2" t="s">
        <v>1422</v>
      </c>
      <c r="E748" s="4">
        <v>0</v>
      </c>
      <c r="F748" s="4">
        <v>22</v>
      </c>
      <c r="H748" s="167"/>
      <c r="I748" s="7">
        <v>7057192</v>
      </c>
      <c r="J748" s="7">
        <v>7057145</v>
      </c>
      <c r="K748" s="7">
        <v>1</v>
      </c>
      <c r="L748" s="7">
        <v>5</v>
      </c>
      <c r="M748" s="7">
        <f>M749+M750+M751+M752</f>
        <v>0</v>
      </c>
      <c r="N748" s="8">
        <f>N749+N750+N751+N752</f>
        <v>0</v>
      </c>
      <c r="R748" s="12">
        <v>1</v>
      </c>
    </row>
    <row r="749" spans="1:18" ht="38.25" x14ac:dyDescent="0.2">
      <c r="A749" s="1" t="s">
        <v>1423</v>
      </c>
      <c r="B749" s="1" t="s">
        <v>138</v>
      </c>
      <c r="C749" s="2" t="s">
        <v>1424</v>
      </c>
      <c r="D749" s="3" t="s">
        <v>35</v>
      </c>
      <c r="E749" s="4">
        <v>0</v>
      </c>
      <c r="F749" s="4">
        <v>22</v>
      </c>
      <c r="I749" s="7">
        <v>7057193</v>
      </c>
      <c r="J749" s="7">
        <v>7057192</v>
      </c>
      <c r="K749" s="7">
        <v>2</v>
      </c>
      <c r="L749" s="7">
        <v>6</v>
      </c>
      <c r="M749" s="7">
        <f>ROUND(ROUND(H749,2)*ROUND(E749,2), 2)</f>
        <v>0</v>
      </c>
      <c r="N749" s="8">
        <f>H749*E749*(1+F749/100)</f>
        <v>0</v>
      </c>
      <c r="R749" s="12">
        <v>1</v>
      </c>
    </row>
    <row r="750" spans="1:18" ht="51" x14ac:dyDescent="0.2">
      <c r="A750" s="1" t="s">
        <v>1425</v>
      </c>
      <c r="C750" s="2" t="s">
        <v>1426</v>
      </c>
      <c r="D750" s="3" t="s">
        <v>231</v>
      </c>
      <c r="E750" s="4">
        <v>8</v>
      </c>
      <c r="F750" s="4">
        <v>22</v>
      </c>
      <c r="I750" s="7">
        <v>7057194</v>
      </c>
      <c r="J750" s="7">
        <v>7057192</v>
      </c>
      <c r="K750" s="7">
        <v>2</v>
      </c>
      <c r="L750" s="7">
        <v>6</v>
      </c>
      <c r="M750" s="7">
        <f>ROUND(ROUND(H750,2)*ROUND(E750,2), 2)</f>
        <v>0</v>
      </c>
      <c r="N750" s="8">
        <f>H750*E750*(1+F750/100)</f>
        <v>0</v>
      </c>
      <c r="R750" s="12">
        <v>1</v>
      </c>
    </row>
    <row r="751" spans="1:18" ht="25.5" x14ac:dyDescent="0.2">
      <c r="A751" s="1" t="s">
        <v>1427</v>
      </c>
      <c r="B751" s="1" t="s">
        <v>141</v>
      </c>
      <c r="C751" s="2" t="s">
        <v>1428</v>
      </c>
      <c r="D751" s="3" t="s">
        <v>231</v>
      </c>
      <c r="E751" s="4">
        <v>4</v>
      </c>
      <c r="F751" s="4">
        <v>22</v>
      </c>
      <c r="I751" s="7">
        <v>7057195</v>
      </c>
      <c r="J751" s="7">
        <v>7057192</v>
      </c>
      <c r="K751" s="7">
        <v>2</v>
      </c>
      <c r="L751" s="7">
        <v>6</v>
      </c>
      <c r="M751" s="7">
        <f>ROUND(ROUND(H751,2)*ROUND(E751,2), 2)</f>
        <v>0</v>
      </c>
      <c r="N751" s="8">
        <f>H751*E751*(1+F751/100)</f>
        <v>0</v>
      </c>
      <c r="R751" s="12">
        <v>1</v>
      </c>
    </row>
    <row r="752" spans="1:18" ht="25.5" x14ac:dyDescent="0.2">
      <c r="A752" s="1" t="s">
        <v>1429</v>
      </c>
      <c r="B752" s="1" t="s">
        <v>144</v>
      </c>
      <c r="C752" s="2" t="s">
        <v>1430</v>
      </c>
      <c r="D752" s="3" t="s">
        <v>231</v>
      </c>
      <c r="E752" s="4">
        <v>2</v>
      </c>
      <c r="F752" s="4">
        <v>22</v>
      </c>
      <c r="I752" s="7">
        <v>7057196</v>
      </c>
      <c r="J752" s="7">
        <v>7057192</v>
      </c>
      <c r="K752" s="7">
        <v>2</v>
      </c>
      <c r="L752" s="7">
        <v>6</v>
      </c>
      <c r="M752" s="7">
        <f>ROUND(ROUND(H752,2)*ROUND(E752,2), 2)</f>
        <v>0</v>
      </c>
      <c r="N752" s="8">
        <f>H752*E752*(1+F752/100)</f>
        <v>0</v>
      </c>
      <c r="R752" s="12">
        <v>1</v>
      </c>
    </row>
    <row r="753" spans="1:18" x14ac:dyDescent="0.2">
      <c r="A753" s="1" t="s">
        <v>1431</v>
      </c>
      <c r="B753" s="1" t="s">
        <v>1432</v>
      </c>
      <c r="C753" s="2" t="s">
        <v>1433</v>
      </c>
      <c r="E753" s="4">
        <v>0</v>
      </c>
      <c r="F753" s="4">
        <v>22</v>
      </c>
      <c r="H753" s="167"/>
      <c r="I753" s="7">
        <v>7057197</v>
      </c>
      <c r="J753" s="7">
        <v>7057145</v>
      </c>
      <c r="K753" s="7">
        <v>1</v>
      </c>
      <c r="L753" s="7">
        <v>5</v>
      </c>
      <c r="M753" s="7">
        <f>M754+M755+M756</f>
        <v>0</v>
      </c>
      <c r="N753" s="8">
        <f>N754+N755+N756</f>
        <v>0</v>
      </c>
      <c r="R753" s="12">
        <v>1</v>
      </c>
    </row>
    <row r="754" spans="1:18" ht="140.25" x14ac:dyDescent="0.2">
      <c r="A754" s="1" t="s">
        <v>1434</v>
      </c>
      <c r="B754" s="1" t="s">
        <v>150</v>
      </c>
      <c r="C754" s="2" t="s">
        <v>1435</v>
      </c>
      <c r="D754" s="3" t="s">
        <v>245</v>
      </c>
      <c r="E754" s="4">
        <v>123</v>
      </c>
      <c r="F754" s="4">
        <v>22</v>
      </c>
      <c r="I754" s="7">
        <v>7057198</v>
      </c>
      <c r="J754" s="7">
        <v>7057197</v>
      </c>
      <c r="K754" s="7">
        <v>2</v>
      </c>
      <c r="L754" s="7">
        <v>6</v>
      </c>
      <c r="M754" s="7">
        <f>ROUND(ROUND(H754,2)*ROUND(E754,2), 2)</f>
        <v>0</v>
      </c>
      <c r="N754" s="8">
        <f>H754*E754*(1+F754/100)</f>
        <v>0</v>
      </c>
      <c r="R754" s="12">
        <v>1</v>
      </c>
    </row>
    <row r="755" spans="1:18" ht="102" x14ac:dyDescent="0.2">
      <c r="A755" s="1" t="s">
        <v>1436</v>
      </c>
      <c r="B755" s="1" t="s">
        <v>153</v>
      </c>
      <c r="C755" s="2" t="s">
        <v>1437</v>
      </c>
      <c r="D755" s="3" t="s">
        <v>231</v>
      </c>
      <c r="E755" s="4">
        <v>1</v>
      </c>
      <c r="F755" s="4">
        <v>22</v>
      </c>
      <c r="I755" s="7">
        <v>7057199</v>
      </c>
      <c r="J755" s="7">
        <v>7057197</v>
      </c>
      <c r="K755" s="7">
        <v>2</v>
      </c>
      <c r="L755" s="7">
        <v>6</v>
      </c>
      <c r="M755" s="7">
        <f>ROUND(ROUND(H755,2)*ROUND(E755,2), 2)</f>
        <v>0</v>
      </c>
      <c r="N755" s="8">
        <f>H755*E755*(1+F755/100)</f>
        <v>0</v>
      </c>
      <c r="R755" s="12">
        <v>1</v>
      </c>
    </row>
    <row r="756" spans="1:18" ht="76.5" x14ac:dyDescent="0.2">
      <c r="A756" s="1" t="s">
        <v>1438</v>
      </c>
      <c r="B756" s="1" t="s">
        <v>156</v>
      </c>
      <c r="C756" s="2" t="s">
        <v>1439</v>
      </c>
      <c r="D756" s="3" t="s">
        <v>231</v>
      </c>
      <c r="E756" s="4">
        <v>1</v>
      </c>
      <c r="F756" s="4">
        <v>22</v>
      </c>
      <c r="I756" s="7">
        <v>7057200</v>
      </c>
      <c r="J756" s="7">
        <v>7057197</v>
      </c>
      <c r="K756" s="7">
        <v>2</v>
      </c>
      <c r="L756" s="7">
        <v>6</v>
      </c>
      <c r="M756" s="7">
        <f>ROUND(ROUND(H756,2)*ROUND(E756,2), 2)</f>
        <v>0</v>
      </c>
      <c r="N756" s="8">
        <f>H756*E756*(1+F756/100)</f>
        <v>0</v>
      </c>
      <c r="R756" s="12">
        <v>1</v>
      </c>
    </row>
    <row r="757" spans="1:18" x14ac:dyDescent="0.2">
      <c r="A757" s="1" t="s">
        <v>1440</v>
      </c>
      <c r="B757" s="1" t="s">
        <v>1441</v>
      </c>
      <c r="C757" s="2" t="s">
        <v>1442</v>
      </c>
      <c r="E757" s="4">
        <v>0</v>
      </c>
      <c r="F757" s="4">
        <v>22</v>
      </c>
      <c r="H757" s="167"/>
      <c r="I757" s="7">
        <v>7057201</v>
      </c>
      <c r="J757" s="7">
        <v>7057145</v>
      </c>
      <c r="K757" s="7">
        <v>1</v>
      </c>
      <c r="L757" s="7">
        <v>5</v>
      </c>
      <c r="M757" s="7">
        <f>M758+M759+M760+M761+M762+M763</f>
        <v>0</v>
      </c>
      <c r="N757" s="8">
        <f>N758+N759+N760+N761+N762+N763</f>
        <v>0</v>
      </c>
      <c r="R757" s="12">
        <v>1</v>
      </c>
    </row>
    <row r="758" spans="1:18" ht="25.5" x14ac:dyDescent="0.2">
      <c r="A758" s="1" t="s">
        <v>1443</v>
      </c>
      <c r="B758" s="1" t="s">
        <v>162</v>
      </c>
      <c r="C758" s="2" t="s">
        <v>1444</v>
      </c>
      <c r="D758" s="3" t="s">
        <v>35</v>
      </c>
      <c r="E758" s="4">
        <v>0</v>
      </c>
      <c r="F758" s="4">
        <v>22</v>
      </c>
      <c r="I758" s="7">
        <v>7057202</v>
      </c>
      <c r="J758" s="7">
        <v>7057201</v>
      </c>
      <c r="K758" s="7">
        <v>2</v>
      </c>
      <c r="L758" s="7">
        <v>6</v>
      </c>
      <c r="M758" s="7">
        <f t="shared" ref="M758:M763" si="94">ROUND(ROUND(H758,2)*ROUND(E758,2), 2)</f>
        <v>0</v>
      </c>
      <c r="N758" s="8">
        <f t="shared" ref="N758:N763" si="95">H758*E758*(1+F758/100)</f>
        <v>0</v>
      </c>
      <c r="R758" s="12">
        <v>1</v>
      </c>
    </row>
    <row r="759" spans="1:18" ht="38.25" x14ac:dyDescent="0.2">
      <c r="A759" s="1" t="s">
        <v>1445</v>
      </c>
      <c r="C759" s="2" t="s">
        <v>1446</v>
      </c>
      <c r="D759" s="3" t="s">
        <v>231</v>
      </c>
      <c r="E759" s="4">
        <v>1</v>
      </c>
      <c r="F759" s="4">
        <v>22</v>
      </c>
      <c r="I759" s="7">
        <v>7057203</v>
      </c>
      <c r="J759" s="7">
        <v>7057201</v>
      </c>
      <c r="K759" s="7">
        <v>2</v>
      </c>
      <c r="L759" s="7">
        <v>6</v>
      </c>
      <c r="M759" s="7">
        <f t="shared" si="94"/>
        <v>0</v>
      </c>
      <c r="N759" s="8">
        <f t="shared" si="95"/>
        <v>0</v>
      </c>
      <c r="R759" s="12">
        <v>1</v>
      </c>
    </row>
    <row r="760" spans="1:18" ht="38.25" x14ac:dyDescent="0.2">
      <c r="A760" s="1" t="s">
        <v>1447</v>
      </c>
      <c r="C760" s="2" t="s">
        <v>1448</v>
      </c>
      <c r="D760" s="3" t="s">
        <v>231</v>
      </c>
      <c r="E760" s="4">
        <v>1</v>
      </c>
      <c r="F760" s="4">
        <v>22</v>
      </c>
      <c r="I760" s="7">
        <v>7057204</v>
      </c>
      <c r="J760" s="7">
        <v>7057201</v>
      </c>
      <c r="K760" s="7">
        <v>2</v>
      </c>
      <c r="L760" s="7">
        <v>6</v>
      </c>
      <c r="M760" s="7">
        <f t="shared" si="94"/>
        <v>0</v>
      </c>
      <c r="N760" s="8">
        <f t="shared" si="95"/>
        <v>0</v>
      </c>
      <c r="R760" s="12">
        <v>1</v>
      </c>
    </row>
    <row r="761" spans="1:18" x14ac:dyDescent="0.2">
      <c r="A761" s="1" t="s">
        <v>1449</v>
      </c>
      <c r="B761" s="1" t="s">
        <v>165</v>
      </c>
      <c r="C761" s="2" t="s">
        <v>1450</v>
      </c>
      <c r="D761" s="3" t="s">
        <v>35</v>
      </c>
      <c r="E761" s="4">
        <v>0</v>
      </c>
      <c r="F761" s="4">
        <v>22</v>
      </c>
      <c r="I761" s="7">
        <v>7057205</v>
      </c>
      <c r="J761" s="7">
        <v>7057201</v>
      </c>
      <c r="K761" s="7">
        <v>2</v>
      </c>
      <c r="L761" s="7">
        <v>6</v>
      </c>
      <c r="M761" s="7">
        <f t="shared" si="94"/>
        <v>0</v>
      </c>
      <c r="N761" s="8">
        <f t="shared" si="95"/>
        <v>0</v>
      </c>
      <c r="R761" s="12">
        <v>1</v>
      </c>
    </row>
    <row r="762" spans="1:18" ht="38.25" x14ac:dyDescent="0.2">
      <c r="A762" s="1" t="s">
        <v>1451</v>
      </c>
      <c r="C762" s="2" t="s">
        <v>1452</v>
      </c>
      <c r="D762" s="3" t="s">
        <v>231</v>
      </c>
      <c r="E762" s="4">
        <v>2</v>
      </c>
      <c r="F762" s="4">
        <v>22</v>
      </c>
      <c r="I762" s="7">
        <v>7057206</v>
      </c>
      <c r="J762" s="7">
        <v>7057201</v>
      </c>
      <c r="K762" s="7">
        <v>2</v>
      </c>
      <c r="L762" s="7">
        <v>6</v>
      </c>
      <c r="M762" s="7">
        <f t="shared" si="94"/>
        <v>0</v>
      </c>
      <c r="N762" s="8">
        <f t="shared" si="95"/>
        <v>0</v>
      </c>
      <c r="R762" s="12">
        <v>1</v>
      </c>
    </row>
    <row r="763" spans="1:18" ht="38.25" x14ac:dyDescent="0.2">
      <c r="A763" s="1" t="s">
        <v>1453</v>
      </c>
      <c r="C763" s="2" t="s">
        <v>1454</v>
      </c>
      <c r="D763" s="3" t="s">
        <v>245</v>
      </c>
      <c r="E763" s="4">
        <v>80</v>
      </c>
      <c r="F763" s="4">
        <v>22</v>
      </c>
      <c r="I763" s="7">
        <v>7057207</v>
      </c>
      <c r="J763" s="7">
        <v>7057201</v>
      </c>
      <c r="K763" s="7">
        <v>2</v>
      </c>
      <c r="L763" s="7">
        <v>6</v>
      </c>
      <c r="M763" s="7">
        <f t="shared" si="94"/>
        <v>0</v>
      </c>
      <c r="N763" s="8">
        <f t="shared" si="95"/>
        <v>0</v>
      </c>
      <c r="R763" s="12">
        <v>1</v>
      </c>
    </row>
    <row r="764" spans="1:18" x14ac:dyDescent="0.2">
      <c r="A764" s="1" t="s">
        <v>1455</v>
      </c>
      <c r="B764" s="1" t="s">
        <v>1456</v>
      </c>
      <c r="C764" s="2" t="s">
        <v>1457</v>
      </c>
      <c r="E764" s="4">
        <v>0</v>
      </c>
      <c r="F764" s="4">
        <v>22</v>
      </c>
      <c r="H764" s="167"/>
      <c r="I764" s="7">
        <v>7057208</v>
      </c>
      <c r="J764" s="7">
        <v>7057145</v>
      </c>
      <c r="K764" s="7">
        <v>1</v>
      </c>
      <c r="L764" s="7">
        <v>5</v>
      </c>
      <c r="M764" s="7">
        <f>M765+M766+M767+M768+M769+M770</f>
        <v>0</v>
      </c>
      <c r="N764" s="8">
        <f>N765+N766+N767+N768+N769+N770</f>
        <v>0</v>
      </c>
      <c r="R764" s="12">
        <v>1</v>
      </c>
    </row>
    <row r="765" spans="1:18" ht="51" x14ac:dyDescent="0.2">
      <c r="A765" s="1" t="s">
        <v>1458</v>
      </c>
      <c r="B765" s="1" t="s">
        <v>171</v>
      </c>
      <c r="C765" s="2" t="s">
        <v>1459</v>
      </c>
      <c r="D765" s="3" t="s">
        <v>231</v>
      </c>
      <c r="E765" s="4">
        <v>3</v>
      </c>
      <c r="F765" s="4">
        <v>22</v>
      </c>
      <c r="I765" s="7">
        <v>7057209</v>
      </c>
      <c r="J765" s="7">
        <v>7057208</v>
      </c>
      <c r="K765" s="7">
        <v>2</v>
      </c>
      <c r="L765" s="7">
        <v>6</v>
      </c>
      <c r="M765" s="7">
        <f t="shared" ref="M765:M770" si="96">ROUND(ROUND(H765,2)*ROUND(E765,2), 2)</f>
        <v>0</v>
      </c>
      <c r="N765" s="8">
        <f t="shared" ref="N765:N770" si="97">H765*E765*(1+F765/100)</f>
        <v>0</v>
      </c>
      <c r="R765" s="12">
        <v>1</v>
      </c>
    </row>
    <row r="766" spans="1:18" ht="51" x14ac:dyDescent="0.2">
      <c r="A766" s="1" t="s">
        <v>1460</v>
      </c>
      <c r="B766" s="1" t="s">
        <v>174</v>
      </c>
      <c r="C766" s="2" t="s">
        <v>1461</v>
      </c>
      <c r="D766" s="3" t="s">
        <v>231</v>
      </c>
      <c r="E766" s="4">
        <v>6</v>
      </c>
      <c r="F766" s="4">
        <v>22</v>
      </c>
      <c r="I766" s="7">
        <v>7057210</v>
      </c>
      <c r="J766" s="7">
        <v>7057208</v>
      </c>
      <c r="K766" s="7">
        <v>2</v>
      </c>
      <c r="L766" s="7">
        <v>6</v>
      </c>
      <c r="M766" s="7">
        <f t="shared" si="96"/>
        <v>0</v>
      </c>
      <c r="N766" s="8">
        <f t="shared" si="97"/>
        <v>0</v>
      </c>
      <c r="R766" s="12">
        <v>1</v>
      </c>
    </row>
    <row r="767" spans="1:18" ht="51" x14ac:dyDescent="0.2">
      <c r="A767" s="1" t="s">
        <v>1462</v>
      </c>
      <c r="B767" s="1" t="s">
        <v>177</v>
      </c>
      <c r="C767" s="2" t="s">
        <v>1463</v>
      </c>
      <c r="D767" s="3" t="s">
        <v>231</v>
      </c>
      <c r="E767" s="4">
        <v>4</v>
      </c>
      <c r="F767" s="4">
        <v>22</v>
      </c>
      <c r="I767" s="7">
        <v>7057211</v>
      </c>
      <c r="J767" s="7">
        <v>7057208</v>
      </c>
      <c r="K767" s="7">
        <v>2</v>
      </c>
      <c r="L767" s="7">
        <v>6</v>
      </c>
      <c r="M767" s="7">
        <f t="shared" si="96"/>
        <v>0</v>
      </c>
      <c r="N767" s="8">
        <f t="shared" si="97"/>
        <v>0</v>
      </c>
      <c r="R767" s="12">
        <v>1</v>
      </c>
    </row>
    <row r="768" spans="1:18" ht="38.25" x14ac:dyDescent="0.2">
      <c r="A768" s="1" t="s">
        <v>1464</v>
      </c>
      <c r="B768" s="1" t="s">
        <v>180</v>
      </c>
      <c r="C768" s="2" t="s">
        <v>1465</v>
      </c>
      <c r="D768" s="3" t="s">
        <v>231</v>
      </c>
      <c r="E768" s="4">
        <v>1</v>
      </c>
      <c r="F768" s="4">
        <v>22</v>
      </c>
      <c r="I768" s="7">
        <v>7057212</v>
      </c>
      <c r="J768" s="7">
        <v>7057208</v>
      </c>
      <c r="K768" s="7">
        <v>2</v>
      </c>
      <c r="L768" s="7">
        <v>6</v>
      </c>
      <c r="M768" s="7">
        <f t="shared" si="96"/>
        <v>0</v>
      </c>
      <c r="N768" s="8">
        <f t="shared" si="97"/>
        <v>0</v>
      </c>
      <c r="R768" s="12">
        <v>1</v>
      </c>
    </row>
    <row r="769" spans="1:18" ht="38.25" x14ac:dyDescent="0.2">
      <c r="A769" s="1" t="s">
        <v>1466</v>
      </c>
      <c r="B769" s="1" t="s">
        <v>183</v>
      </c>
      <c r="C769" s="2" t="s">
        <v>1467</v>
      </c>
      <c r="D769" s="3" t="s">
        <v>231</v>
      </c>
      <c r="E769" s="4">
        <v>4</v>
      </c>
      <c r="F769" s="4">
        <v>22</v>
      </c>
      <c r="I769" s="7">
        <v>7057213</v>
      </c>
      <c r="J769" s="7">
        <v>7057208</v>
      </c>
      <c r="K769" s="7">
        <v>2</v>
      </c>
      <c r="L769" s="7">
        <v>6</v>
      </c>
      <c r="M769" s="7">
        <f t="shared" si="96"/>
        <v>0</v>
      </c>
      <c r="N769" s="8">
        <f t="shared" si="97"/>
        <v>0</v>
      </c>
      <c r="R769" s="12">
        <v>1</v>
      </c>
    </row>
    <row r="770" spans="1:18" ht="38.25" x14ac:dyDescent="0.2">
      <c r="A770" s="1" t="s">
        <v>1468</v>
      </c>
      <c r="B770" s="1" t="s">
        <v>186</v>
      </c>
      <c r="C770" s="2" t="s">
        <v>1469</v>
      </c>
      <c r="D770" s="3" t="s">
        <v>231</v>
      </c>
      <c r="E770" s="4">
        <v>3</v>
      </c>
      <c r="F770" s="4">
        <v>22</v>
      </c>
      <c r="I770" s="7">
        <v>7057214</v>
      </c>
      <c r="J770" s="7">
        <v>7057208</v>
      </c>
      <c r="K770" s="7">
        <v>2</v>
      </c>
      <c r="L770" s="7">
        <v>6</v>
      </c>
      <c r="M770" s="7">
        <f t="shared" si="96"/>
        <v>0</v>
      </c>
      <c r="N770" s="8">
        <f t="shared" si="97"/>
        <v>0</v>
      </c>
      <c r="R770" s="12">
        <v>1</v>
      </c>
    </row>
    <row r="771" spans="1:18" x14ac:dyDescent="0.2">
      <c r="A771" s="1" t="s">
        <v>1470</v>
      </c>
      <c r="B771" s="1" t="s">
        <v>1471</v>
      </c>
      <c r="C771" s="2" t="s">
        <v>1472</v>
      </c>
      <c r="E771" s="4">
        <v>0</v>
      </c>
      <c r="F771" s="4">
        <v>22</v>
      </c>
      <c r="H771" s="167"/>
      <c r="I771" s="7">
        <v>7057215</v>
      </c>
      <c r="J771" s="7">
        <v>7057145</v>
      </c>
      <c r="K771" s="7">
        <v>1</v>
      </c>
      <c r="L771" s="7">
        <v>5</v>
      </c>
      <c r="M771" s="7">
        <f>M772+M774+M782+M787+M792</f>
        <v>0</v>
      </c>
      <c r="N771" s="8">
        <f>N772+N774+N782+N787+N792</f>
        <v>0</v>
      </c>
      <c r="R771" s="12">
        <v>1</v>
      </c>
    </row>
    <row r="772" spans="1:18" x14ac:dyDescent="0.2">
      <c r="A772" s="1" t="s">
        <v>1473</v>
      </c>
      <c r="C772" s="2" t="s">
        <v>286</v>
      </c>
      <c r="E772" s="4">
        <v>0</v>
      </c>
      <c r="F772" s="4">
        <v>22</v>
      </c>
      <c r="H772" s="167"/>
      <c r="I772" s="7">
        <v>7057216</v>
      </c>
      <c r="J772" s="7">
        <v>7057215</v>
      </c>
      <c r="K772" s="7">
        <v>1</v>
      </c>
      <c r="L772" s="7">
        <v>6</v>
      </c>
      <c r="M772" s="7">
        <f>M773</f>
        <v>0</v>
      </c>
      <c r="N772" s="8">
        <f>N773</f>
        <v>0</v>
      </c>
      <c r="R772" s="12">
        <v>1</v>
      </c>
    </row>
    <row r="773" spans="1:18" ht="63.75" x14ac:dyDescent="0.2">
      <c r="A773" s="1" t="s">
        <v>1474</v>
      </c>
      <c r="C773" s="2" t="s">
        <v>1475</v>
      </c>
      <c r="D773" s="3" t="s">
        <v>35</v>
      </c>
      <c r="E773" s="4">
        <v>0</v>
      </c>
      <c r="F773" s="4">
        <v>22</v>
      </c>
      <c r="I773" s="7">
        <v>7057217</v>
      </c>
      <c r="J773" s="7">
        <v>7057216</v>
      </c>
      <c r="K773" s="7">
        <v>2</v>
      </c>
      <c r="L773" s="7">
        <v>7</v>
      </c>
      <c r="M773" s="7">
        <f>ROUND(ROUND(H773,2)*ROUND(E773,2), 2)</f>
        <v>0</v>
      </c>
      <c r="N773" s="8">
        <f>H773*E773*(1+F773/100)</f>
        <v>0</v>
      </c>
      <c r="R773" s="12">
        <v>1</v>
      </c>
    </row>
    <row r="774" spans="1:18" x14ac:dyDescent="0.2">
      <c r="A774" s="1" t="s">
        <v>1476</v>
      </c>
      <c r="C774" s="2" t="s">
        <v>1477</v>
      </c>
      <c r="E774" s="4">
        <v>0</v>
      </c>
      <c r="F774" s="4">
        <v>22</v>
      </c>
      <c r="H774" s="167"/>
      <c r="I774" s="7">
        <v>7057218</v>
      </c>
      <c r="J774" s="7">
        <v>7057215</v>
      </c>
      <c r="K774" s="7">
        <v>1</v>
      </c>
      <c r="L774" s="7">
        <v>6</v>
      </c>
      <c r="M774" s="7">
        <f>M775+M776+M777+M778+M779+M780+M781</f>
        <v>0</v>
      </c>
      <c r="N774" s="8">
        <f>N775+N776+N777+N778+N779+N780+N781</f>
        <v>0</v>
      </c>
      <c r="R774" s="12">
        <v>1</v>
      </c>
    </row>
    <row r="775" spans="1:18" ht="127.5" x14ac:dyDescent="0.2">
      <c r="A775" s="1" t="s">
        <v>1478</v>
      </c>
      <c r="C775" s="2" t="s">
        <v>1479</v>
      </c>
      <c r="D775" s="3" t="s">
        <v>35</v>
      </c>
      <c r="E775" s="4">
        <v>0</v>
      </c>
      <c r="F775" s="4">
        <v>22</v>
      </c>
      <c r="I775" s="7">
        <v>7057219</v>
      </c>
      <c r="J775" s="7">
        <v>7057218</v>
      </c>
      <c r="K775" s="7">
        <v>2</v>
      </c>
      <c r="L775" s="7">
        <v>7</v>
      </c>
      <c r="M775" s="7">
        <f t="shared" ref="M775:M781" si="98">ROUND(ROUND(H775,2)*ROUND(E775,2), 2)</f>
        <v>0</v>
      </c>
      <c r="N775" s="8">
        <f t="shared" ref="N775:N781" si="99">H775*E775*(1+F775/100)</f>
        <v>0</v>
      </c>
      <c r="R775" s="12">
        <v>1</v>
      </c>
    </row>
    <row r="776" spans="1:18" ht="38.25" x14ac:dyDescent="0.2">
      <c r="A776" s="1" t="s">
        <v>1480</v>
      </c>
      <c r="B776" s="1" t="s">
        <v>1481</v>
      </c>
      <c r="C776" s="2" t="s">
        <v>1482</v>
      </c>
      <c r="D776" s="3" t="s">
        <v>35</v>
      </c>
      <c r="E776" s="4">
        <v>0</v>
      </c>
      <c r="F776" s="4">
        <v>22</v>
      </c>
      <c r="I776" s="7">
        <v>7057220</v>
      </c>
      <c r="J776" s="7">
        <v>7057218</v>
      </c>
      <c r="K776" s="7">
        <v>2</v>
      </c>
      <c r="L776" s="7">
        <v>7</v>
      </c>
      <c r="M776" s="7">
        <f t="shared" si="98"/>
        <v>0</v>
      </c>
      <c r="N776" s="8">
        <f t="shared" si="99"/>
        <v>0</v>
      </c>
      <c r="R776" s="12">
        <v>1</v>
      </c>
    </row>
    <row r="777" spans="1:18" ht="51" x14ac:dyDescent="0.2">
      <c r="A777" s="1" t="s">
        <v>1483</v>
      </c>
      <c r="B777" s="1" t="s">
        <v>1484</v>
      </c>
      <c r="C777" s="2" t="s">
        <v>1485</v>
      </c>
      <c r="D777" s="3" t="s">
        <v>231</v>
      </c>
      <c r="E777" s="4">
        <v>18</v>
      </c>
      <c r="F777" s="4">
        <v>22</v>
      </c>
      <c r="I777" s="7">
        <v>7057221</v>
      </c>
      <c r="J777" s="7">
        <v>7057218</v>
      </c>
      <c r="K777" s="7">
        <v>2</v>
      </c>
      <c r="L777" s="7">
        <v>7</v>
      </c>
      <c r="M777" s="7">
        <f t="shared" si="98"/>
        <v>0</v>
      </c>
      <c r="N777" s="8">
        <f t="shared" si="99"/>
        <v>0</v>
      </c>
      <c r="R777" s="12">
        <v>1</v>
      </c>
    </row>
    <row r="778" spans="1:18" ht="51" x14ac:dyDescent="0.2">
      <c r="A778" s="1" t="s">
        <v>1486</v>
      </c>
      <c r="B778" s="1" t="s">
        <v>1487</v>
      </c>
      <c r="C778" s="2" t="s">
        <v>1488</v>
      </c>
      <c r="D778" s="3" t="s">
        <v>231</v>
      </c>
      <c r="E778" s="4">
        <v>13</v>
      </c>
      <c r="F778" s="4">
        <v>22</v>
      </c>
      <c r="I778" s="7">
        <v>7057222</v>
      </c>
      <c r="J778" s="7">
        <v>7057218</v>
      </c>
      <c r="K778" s="7">
        <v>2</v>
      </c>
      <c r="L778" s="7">
        <v>7</v>
      </c>
      <c r="M778" s="7">
        <f t="shared" si="98"/>
        <v>0</v>
      </c>
      <c r="N778" s="8">
        <f t="shared" si="99"/>
        <v>0</v>
      </c>
      <c r="R778" s="12">
        <v>1</v>
      </c>
    </row>
    <row r="779" spans="1:18" ht="51" x14ac:dyDescent="0.2">
      <c r="A779" s="1" t="s">
        <v>1489</v>
      </c>
      <c r="B779" s="1" t="s">
        <v>1490</v>
      </c>
      <c r="C779" s="2" t="s">
        <v>1491</v>
      </c>
      <c r="D779" s="3" t="s">
        <v>231</v>
      </c>
      <c r="E779" s="4">
        <v>17</v>
      </c>
      <c r="F779" s="4">
        <v>22</v>
      </c>
      <c r="I779" s="7">
        <v>7057223</v>
      </c>
      <c r="J779" s="7">
        <v>7057218</v>
      </c>
      <c r="K779" s="7">
        <v>2</v>
      </c>
      <c r="L779" s="7">
        <v>7</v>
      </c>
      <c r="M779" s="7">
        <f t="shared" si="98"/>
        <v>0</v>
      </c>
      <c r="N779" s="8">
        <f t="shared" si="99"/>
        <v>0</v>
      </c>
      <c r="R779" s="12">
        <v>1</v>
      </c>
    </row>
    <row r="780" spans="1:18" ht="63.75" x14ac:dyDescent="0.2">
      <c r="A780" s="1" t="s">
        <v>1492</v>
      </c>
      <c r="B780" s="1" t="s">
        <v>1493</v>
      </c>
      <c r="C780" s="2" t="s">
        <v>1494</v>
      </c>
      <c r="D780" s="3" t="s">
        <v>231</v>
      </c>
      <c r="E780" s="4">
        <v>35</v>
      </c>
      <c r="F780" s="4">
        <v>22</v>
      </c>
      <c r="I780" s="7">
        <v>7057224</v>
      </c>
      <c r="J780" s="7">
        <v>7057218</v>
      </c>
      <c r="K780" s="7">
        <v>2</v>
      </c>
      <c r="L780" s="7">
        <v>7</v>
      </c>
      <c r="M780" s="7">
        <f t="shared" si="98"/>
        <v>0</v>
      </c>
      <c r="N780" s="8">
        <f t="shared" si="99"/>
        <v>0</v>
      </c>
      <c r="R780" s="12">
        <v>1</v>
      </c>
    </row>
    <row r="781" spans="1:18" ht="76.5" x14ac:dyDescent="0.2">
      <c r="A781" s="1" t="s">
        <v>1495</v>
      </c>
      <c r="B781" s="1" t="s">
        <v>1496</v>
      </c>
      <c r="C781" s="2" t="s">
        <v>1497</v>
      </c>
      <c r="D781" s="3" t="s">
        <v>241</v>
      </c>
      <c r="E781" s="4">
        <v>15.3</v>
      </c>
      <c r="F781" s="4">
        <v>22</v>
      </c>
      <c r="I781" s="7">
        <v>7057225</v>
      </c>
      <c r="J781" s="7">
        <v>7057218</v>
      </c>
      <c r="K781" s="7">
        <v>2</v>
      </c>
      <c r="L781" s="7">
        <v>7</v>
      </c>
      <c r="M781" s="7">
        <f t="shared" si="98"/>
        <v>0</v>
      </c>
      <c r="N781" s="8">
        <f t="shared" si="99"/>
        <v>0</v>
      </c>
      <c r="R781" s="12">
        <v>1</v>
      </c>
    </row>
    <row r="782" spans="1:18" x14ac:dyDescent="0.2">
      <c r="A782" s="1" t="s">
        <v>1498</v>
      </c>
      <c r="C782" s="2" t="s">
        <v>1499</v>
      </c>
      <c r="E782" s="4">
        <v>0</v>
      </c>
      <c r="F782" s="4">
        <v>22</v>
      </c>
      <c r="H782" s="167"/>
      <c r="I782" s="7">
        <v>7057226</v>
      </c>
      <c r="J782" s="7">
        <v>7057215</v>
      </c>
      <c r="K782" s="7">
        <v>1</v>
      </c>
      <c r="L782" s="7">
        <v>6</v>
      </c>
      <c r="M782" s="7">
        <f>M783+M784+M785+M786</f>
        <v>0</v>
      </c>
      <c r="N782" s="8">
        <f>N783+N784+N785+N786</f>
        <v>0</v>
      </c>
      <c r="R782" s="12">
        <v>1</v>
      </c>
    </row>
    <row r="783" spans="1:18" ht="102" x14ac:dyDescent="0.2">
      <c r="A783" s="1" t="s">
        <v>1500</v>
      </c>
      <c r="C783" s="2" t="s">
        <v>1501</v>
      </c>
      <c r="D783" s="3" t="s">
        <v>35</v>
      </c>
      <c r="E783" s="4">
        <v>0</v>
      </c>
      <c r="F783" s="4">
        <v>22</v>
      </c>
      <c r="I783" s="7">
        <v>7057227</v>
      </c>
      <c r="J783" s="7">
        <v>7057226</v>
      </c>
      <c r="K783" s="7">
        <v>2</v>
      </c>
      <c r="L783" s="7">
        <v>7</v>
      </c>
      <c r="M783" s="7">
        <f>ROUND(ROUND(H783,2)*ROUND(E783,2), 2)</f>
        <v>0</v>
      </c>
      <c r="N783" s="8">
        <f>H783*E783*(1+F783/100)</f>
        <v>0</v>
      </c>
      <c r="R783" s="12">
        <v>1</v>
      </c>
    </row>
    <row r="784" spans="1:18" ht="38.25" x14ac:dyDescent="0.2">
      <c r="A784" s="1" t="s">
        <v>1502</v>
      </c>
      <c r="B784" s="1" t="s">
        <v>1503</v>
      </c>
      <c r="C784" s="2" t="s">
        <v>1504</v>
      </c>
      <c r="D784" s="3" t="s">
        <v>35</v>
      </c>
      <c r="E784" s="4">
        <v>0</v>
      </c>
      <c r="F784" s="4">
        <v>22</v>
      </c>
      <c r="I784" s="7">
        <v>7057228</v>
      </c>
      <c r="J784" s="7">
        <v>7057226</v>
      </c>
      <c r="K784" s="7">
        <v>2</v>
      </c>
      <c r="L784" s="7">
        <v>7</v>
      </c>
      <c r="M784" s="7">
        <f>ROUND(ROUND(H784,2)*ROUND(E784,2), 2)</f>
        <v>0</v>
      </c>
      <c r="N784" s="8">
        <f>H784*E784*(1+F784/100)</f>
        <v>0</v>
      </c>
      <c r="R784" s="12">
        <v>1</v>
      </c>
    </row>
    <row r="785" spans="1:18" ht="51" x14ac:dyDescent="0.2">
      <c r="A785" s="1" t="s">
        <v>1505</v>
      </c>
      <c r="B785" s="1" t="s">
        <v>1506</v>
      </c>
      <c r="C785" s="2" t="s">
        <v>1507</v>
      </c>
      <c r="D785" s="3" t="s">
        <v>231</v>
      </c>
      <c r="E785" s="4">
        <v>28</v>
      </c>
      <c r="F785" s="4">
        <v>22</v>
      </c>
      <c r="I785" s="7">
        <v>7057229</v>
      </c>
      <c r="J785" s="7">
        <v>7057226</v>
      </c>
      <c r="K785" s="7">
        <v>2</v>
      </c>
      <c r="L785" s="7">
        <v>7</v>
      </c>
      <c r="M785" s="7">
        <f>ROUND(ROUND(H785,2)*ROUND(E785,2), 2)</f>
        <v>0</v>
      </c>
      <c r="N785" s="8">
        <f>H785*E785*(1+F785/100)</f>
        <v>0</v>
      </c>
      <c r="R785" s="12">
        <v>1</v>
      </c>
    </row>
    <row r="786" spans="1:18" ht="63.75" x14ac:dyDescent="0.2">
      <c r="A786" s="1" t="s">
        <v>1508</v>
      </c>
      <c r="B786" s="1" t="s">
        <v>1509</v>
      </c>
      <c r="C786" s="2" t="s">
        <v>1510</v>
      </c>
      <c r="D786" s="3" t="s">
        <v>231</v>
      </c>
      <c r="E786" s="4">
        <v>28</v>
      </c>
      <c r="F786" s="4">
        <v>22</v>
      </c>
      <c r="I786" s="7">
        <v>7057230</v>
      </c>
      <c r="J786" s="7">
        <v>7057226</v>
      </c>
      <c r="K786" s="7">
        <v>2</v>
      </c>
      <c r="L786" s="7">
        <v>7</v>
      </c>
      <c r="M786" s="7">
        <f>ROUND(ROUND(H786,2)*ROUND(E786,2), 2)</f>
        <v>0</v>
      </c>
      <c r="N786" s="8">
        <f>H786*E786*(1+F786/100)</f>
        <v>0</v>
      </c>
      <c r="R786" s="12">
        <v>1</v>
      </c>
    </row>
    <row r="787" spans="1:18" x14ac:dyDescent="0.2">
      <c r="A787" s="1" t="s">
        <v>1511</v>
      </c>
      <c r="C787" s="2" t="s">
        <v>1512</v>
      </c>
      <c r="E787" s="4">
        <v>0</v>
      </c>
      <c r="F787" s="4">
        <v>22</v>
      </c>
      <c r="H787" s="167"/>
      <c r="I787" s="7">
        <v>7057231</v>
      </c>
      <c r="J787" s="7">
        <v>7057215</v>
      </c>
      <c r="K787" s="7">
        <v>1</v>
      </c>
      <c r="L787" s="7">
        <v>6</v>
      </c>
      <c r="M787" s="7">
        <f>M788+M789+M790+M791</f>
        <v>0</v>
      </c>
      <c r="N787" s="8">
        <f>N788+N789+N790+N791</f>
        <v>0</v>
      </c>
      <c r="R787" s="12">
        <v>1</v>
      </c>
    </row>
    <row r="788" spans="1:18" ht="25.5" x14ac:dyDescent="0.2">
      <c r="A788" s="1" t="s">
        <v>1513</v>
      </c>
      <c r="C788" s="2" t="s">
        <v>1514</v>
      </c>
      <c r="D788" s="3" t="s">
        <v>35</v>
      </c>
      <c r="E788" s="4">
        <v>0</v>
      </c>
      <c r="F788" s="4">
        <v>22</v>
      </c>
      <c r="I788" s="7">
        <v>7057232</v>
      </c>
      <c r="J788" s="7">
        <v>7057231</v>
      </c>
      <c r="K788" s="7">
        <v>2</v>
      </c>
      <c r="L788" s="7">
        <v>7</v>
      </c>
      <c r="M788" s="7">
        <f>ROUND(ROUND(H788,2)*ROUND(E788,2), 2)</f>
        <v>0</v>
      </c>
      <c r="N788" s="8">
        <f>H788*E788*(1+F788/100)</f>
        <v>0</v>
      </c>
      <c r="R788" s="12">
        <v>1</v>
      </c>
    </row>
    <row r="789" spans="1:18" x14ac:dyDescent="0.2">
      <c r="A789" s="1" t="s">
        <v>1515</v>
      </c>
      <c r="B789" s="1" t="s">
        <v>1516</v>
      </c>
      <c r="C789" s="2" t="s">
        <v>1517</v>
      </c>
      <c r="D789" s="3" t="s">
        <v>35</v>
      </c>
      <c r="E789" s="4">
        <v>0</v>
      </c>
      <c r="F789" s="4">
        <v>22</v>
      </c>
      <c r="I789" s="7">
        <v>7057233</v>
      </c>
      <c r="J789" s="7">
        <v>7057231</v>
      </c>
      <c r="K789" s="7">
        <v>2</v>
      </c>
      <c r="L789" s="7">
        <v>7</v>
      </c>
      <c r="M789" s="7">
        <f>ROUND(ROUND(H789,2)*ROUND(E789,2), 2)</f>
        <v>0</v>
      </c>
      <c r="N789" s="8">
        <f>H789*E789*(1+F789/100)</f>
        <v>0</v>
      </c>
      <c r="R789" s="12">
        <v>1</v>
      </c>
    </row>
    <row r="790" spans="1:18" ht="25.5" x14ac:dyDescent="0.2">
      <c r="A790" s="1" t="s">
        <v>1518</v>
      </c>
      <c r="C790" s="2" t="s">
        <v>1519</v>
      </c>
      <c r="D790" s="3" t="s">
        <v>343</v>
      </c>
      <c r="E790" s="4">
        <v>53.66</v>
      </c>
      <c r="F790" s="4">
        <v>22</v>
      </c>
      <c r="I790" s="7">
        <v>7057234</v>
      </c>
      <c r="J790" s="7">
        <v>7057231</v>
      </c>
      <c r="K790" s="7">
        <v>2</v>
      </c>
      <c r="L790" s="7">
        <v>7</v>
      </c>
      <c r="M790" s="7">
        <f>ROUND(ROUND(H790,2)*ROUND(E790,2), 2)</f>
        <v>0</v>
      </c>
      <c r="N790" s="8">
        <f>H790*E790*(1+F790/100)</f>
        <v>0</v>
      </c>
      <c r="R790" s="12">
        <v>1</v>
      </c>
    </row>
    <row r="791" spans="1:18" ht="51" x14ac:dyDescent="0.2">
      <c r="A791" s="1" t="s">
        <v>1520</v>
      </c>
      <c r="B791" s="1" t="s">
        <v>1521</v>
      </c>
      <c r="C791" s="2" t="s">
        <v>1522</v>
      </c>
      <c r="D791" s="3" t="s">
        <v>241</v>
      </c>
      <c r="E791" s="4">
        <v>1533</v>
      </c>
      <c r="F791" s="4">
        <v>22</v>
      </c>
      <c r="I791" s="7">
        <v>7057235</v>
      </c>
      <c r="J791" s="7">
        <v>7057231</v>
      </c>
      <c r="K791" s="7">
        <v>2</v>
      </c>
      <c r="L791" s="7">
        <v>7</v>
      </c>
      <c r="M791" s="7">
        <f>ROUND(ROUND(H791,2)*ROUND(E791,2), 2)</f>
        <v>0</v>
      </c>
      <c r="N791" s="8">
        <f>H791*E791*(1+F791/100)</f>
        <v>0</v>
      </c>
      <c r="R791" s="12">
        <v>1</v>
      </c>
    </row>
    <row r="792" spans="1:18" x14ac:dyDescent="0.2">
      <c r="A792" s="1" t="s">
        <v>1523</v>
      </c>
      <c r="C792" s="2" t="s">
        <v>1524</v>
      </c>
      <c r="E792" s="4">
        <v>0</v>
      </c>
      <c r="F792" s="4">
        <v>22</v>
      </c>
      <c r="H792" s="167"/>
      <c r="I792" s="7">
        <v>7057236</v>
      </c>
      <c r="J792" s="7">
        <v>7057215</v>
      </c>
      <c r="K792" s="7">
        <v>1</v>
      </c>
      <c r="L792" s="7">
        <v>6</v>
      </c>
      <c r="M792" s="7">
        <f>M793+M794+M795</f>
        <v>0</v>
      </c>
      <c r="N792" s="8">
        <f>N793+N794+N795</f>
        <v>0</v>
      </c>
      <c r="R792" s="12">
        <v>1</v>
      </c>
    </row>
    <row r="793" spans="1:18" x14ac:dyDescent="0.2">
      <c r="A793" s="1" t="s">
        <v>1525</v>
      </c>
      <c r="B793" s="1" t="s">
        <v>1526</v>
      </c>
      <c r="C793" s="2" t="s">
        <v>1527</v>
      </c>
      <c r="D793" s="3" t="s">
        <v>35</v>
      </c>
      <c r="E793" s="4">
        <v>0</v>
      </c>
      <c r="F793" s="4">
        <v>22</v>
      </c>
      <c r="I793" s="7">
        <v>7057237</v>
      </c>
      <c r="J793" s="7">
        <v>7057236</v>
      </c>
      <c r="K793" s="7">
        <v>2</v>
      </c>
      <c r="L793" s="7">
        <v>7</v>
      </c>
      <c r="M793" s="7">
        <f>ROUND(ROUND(H793,2)*ROUND(E793,2), 2)</f>
        <v>0</v>
      </c>
      <c r="N793" s="8">
        <f>H793*E793*(1+F793/100)</f>
        <v>0</v>
      </c>
      <c r="R793" s="12">
        <v>1</v>
      </c>
    </row>
    <row r="794" spans="1:18" ht="25.5" x14ac:dyDescent="0.2">
      <c r="A794" s="1" t="s">
        <v>1528</v>
      </c>
      <c r="C794" s="2" t="s">
        <v>1529</v>
      </c>
      <c r="D794" s="3" t="s">
        <v>268</v>
      </c>
      <c r="E794" s="4">
        <v>1.08</v>
      </c>
      <c r="F794" s="4">
        <v>22</v>
      </c>
      <c r="I794" s="7">
        <v>7057238</v>
      </c>
      <c r="J794" s="7">
        <v>7057236</v>
      </c>
      <c r="K794" s="7">
        <v>2</v>
      </c>
      <c r="L794" s="7">
        <v>7</v>
      </c>
      <c r="M794" s="7">
        <f>ROUND(ROUND(H794,2)*ROUND(E794,2), 2)</f>
        <v>0</v>
      </c>
      <c r="N794" s="8">
        <f>H794*E794*(1+F794/100)</f>
        <v>0</v>
      </c>
      <c r="R794" s="12">
        <v>1</v>
      </c>
    </row>
    <row r="795" spans="1:18" ht="25.5" x14ac:dyDescent="0.2">
      <c r="A795" s="1" t="s">
        <v>1530</v>
      </c>
      <c r="C795" s="2" t="s">
        <v>1531</v>
      </c>
      <c r="D795" s="3" t="s">
        <v>268</v>
      </c>
      <c r="E795" s="4">
        <v>1.2</v>
      </c>
      <c r="F795" s="4">
        <v>22</v>
      </c>
      <c r="I795" s="7">
        <v>7057239</v>
      </c>
      <c r="J795" s="7">
        <v>7057236</v>
      </c>
      <c r="K795" s="7">
        <v>2</v>
      </c>
      <c r="L795" s="7">
        <v>7</v>
      </c>
      <c r="M795" s="7">
        <f>ROUND(ROUND(H795,2)*ROUND(E795,2), 2)</f>
        <v>0</v>
      </c>
      <c r="N795" s="8">
        <f>H795*E795*(1+F795/100)</f>
        <v>0</v>
      </c>
      <c r="R795" s="12">
        <v>1</v>
      </c>
    </row>
    <row r="796" spans="1:18" x14ac:dyDescent="0.2">
      <c r="A796" s="1" t="s">
        <v>1532</v>
      </c>
      <c r="B796" s="1" t="s">
        <v>1533</v>
      </c>
      <c r="C796" s="2" t="s">
        <v>1534</v>
      </c>
      <c r="E796" s="4">
        <v>0</v>
      </c>
      <c r="F796" s="4">
        <v>22</v>
      </c>
      <c r="H796" s="167"/>
      <c r="I796" s="7">
        <v>7058889</v>
      </c>
      <c r="J796" s="7">
        <v>7058885</v>
      </c>
      <c r="K796" s="7">
        <v>1</v>
      </c>
      <c r="L796" s="7">
        <v>3</v>
      </c>
      <c r="M796" s="7">
        <f>M797+M931</f>
        <v>0</v>
      </c>
      <c r="N796" s="8">
        <f>N797+N931</f>
        <v>0</v>
      </c>
      <c r="R796" s="12">
        <v>1</v>
      </c>
    </row>
    <row r="797" spans="1:18" x14ac:dyDescent="0.2">
      <c r="A797" s="1" t="s">
        <v>1535</v>
      </c>
      <c r="B797" s="1" t="s">
        <v>1536</v>
      </c>
      <c r="C797" s="2" t="s">
        <v>1537</v>
      </c>
      <c r="E797" s="4">
        <v>0</v>
      </c>
      <c r="F797" s="4">
        <v>22</v>
      </c>
      <c r="H797" s="167"/>
      <c r="I797" s="7">
        <v>7057691</v>
      </c>
      <c r="J797" s="7">
        <v>7058889</v>
      </c>
      <c r="K797" s="7">
        <v>1</v>
      </c>
      <c r="L797" s="7">
        <v>4</v>
      </c>
      <c r="M797" s="7">
        <f>M798+M922</f>
        <v>0</v>
      </c>
      <c r="N797" s="8">
        <f>N798+N922</f>
        <v>0</v>
      </c>
      <c r="R797" s="12">
        <v>1</v>
      </c>
    </row>
    <row r="798" spans="1:18" x14ac:dyDescent="0.2">
      <c r="A798" s="1" t="s">
        <v>1538</v>
      </c>
      <c r="B798" s="1" t="s">
        <v>1539</v>
      </c>
      <c r="C798" s="2" t="s">
        <v>1540</v>
      </c>
      <c r="E798" s="4">
        <v>0</v>
      </c>
      <c r="F798" s="4">
        <v>22</v>
      </c>
      <c r="H798" s="167"/>
      <c r="I798" s="7">
        <v>7057692</v>
      </c>
      <c r="J798" s="7">
        <v>7057691</v>
      </c>
      <c r="K798" s="7">
        <v>1</v>
      </c>
      <c r="L798" s="7">
        <v>5</v>
      </c>
      <c r="M798" s="7">
        <f>M799+M812+M848+M874+M880+M895+M917</f>
        <v>0</v>
      </c>
      <c r="N798" s="8">
        <f>N799+N812+N848+N874+N880+N895+N917</f>
        <v>0</v>
      </c>
      <c r="R798" s="12">
        <v>1</v>
      </c>
    </row>
    <row r="799" spans="1:18" x14ac:dyDescent="0.2">
      <c r="A799" s="1" t="s">
        <v>1541</v>
      </c>
      <c r="B799" s="1" t="s">
        <v>202</v>
      </c>
      <c r="C799" s="2" t="s">
        <v>1542</v>
      </c>
      <c r="E799" s="4">
        <v>0</v>
      </c>
      <c r="F799" s="4">
        <v>22</v>
      </c>
      <c r="H799" s="167"/>
      <c r="I799" s="7">
        <v>7057693</v>
      </c>
      <c r="J799" s="7">
        <v>7057692</v>
      </c>
      <c r="K799" s="7">
        <v>1</v>
      </c>
      <c r="L799" s="7">
        <v>6</v>
      </c>
      <c r="M799" s="7">
        <f>M800+M801+M802+M803+M804+M805+M806+M807+M808+M809+M810+M811</f>
        <v>0</v>
      </c>
      <c r="N799" s="8">
        <f>N800+N801+N802+N803+N804+N805+N806+N807+N808+N809+N810+N811</f>
        <v>0</v>
      </c>
      <c r="R799" s="12">
        <v>1</v>
      </c>
    </row>
    <row r="800" spans="1:18" x14ac:dyDescent="0.2">
      <c r="A800" s="1" t="s">
        <v>1543</v>
      </c>
      <c r="C800" s="2" t="s">
        <v>1544</v>
      </c>
      <c r="D800" s="3" t="s">
        <v>35</v>
      </c>
      <c r="E800" s="4">
        <v>0</v>
      </c>
      <c r="F800" s="4">
        <v>22</v>
      </c>
      <c r="I800" s="7">
        <v>7057694</v>
      </c>
      <c r="J800" s="7">
        <v>7057693</v>
      </c>
      <c r="K800" s="7">
        <v>2</v>
      </c>
      <c r="L800" s="7">
        <v>7</v>
      </c>
      <c r="M800" s="7">
        <f t="shared" ref="M800:M811" si="100">ROUND(ROUND(H800,2)*ROUND(E800,2), 2)</f>
        <v>0</v>
      </c>
      <c r="N800" s="8">
        <f t="shared" ref="N800:N811" si="101">H800*E800*(1+F800/100)</f>
        <v>0</v>
      </c>
      <c r="R800" s="12">
        <v>1</v>
      </c>
    </row>
    <row r="801" spans="1:18" ht="25.5" x14ac:dyDescent="0.2">
      <c r="A801" s="1" t="s">
        <v>1545</v>
      </c>
      <c r="B801" s="1" t="s">
        <v>30</v>
      </c>
      <c r="C801" s="2" t="s">
        <v>1546</v>
      </c>
      <c r="D801" s="3" t="s">
        <v>231</v>
      </c>
      <c r="E801" s="4">
        <v>13</v>
      </c>
      <c r="F801" s="4">
        <v>22</v>
      </c>
      <c r="I801" s="7">
        <v>7057695</v>
      </c>
      <c r="J801" s="7">
        <v>7057693</v>
      </c>
      <c r="K801" s="7">
        <v>2</v>
      </c>
      <c r="L801" s="7">
        <v>7</v>
      </c>
      <c r="M801" s="7">
        <f t="shared" si="100"/>
        <v>0</v>
      </c>
      <c r="N801" s="8">
        <f t="shared" si="101"/>
        <v>0</v>
      </c>
      <c r="R801" s="12">
        <v>1</v>
      </c>
    </row>
    <row r="802" spans="1:18" ht="25.5" x14ac:dyDescent="0.2">
      <c r="A802" s="1" t="s">
        <v>1547</v>
      </c>
      <c r="B802" s="1" t="s">
        <v>188</v>
      </c>
      <c r="C802" s="2" t="s">
        <v>1548</v>
      </c>
      <c r="D802" s="3" t="s">
        <v>231</v>
      </c>
      <c r="E802" s="4">
        <v>5</v>
      </c>
      <c r="F802" s="4">
        <v>22</v>
      </c>
      <c r="I802" s="7">
        <v>7057696</v>
      </c>
      <c r="J802" s="7">
        <v>7057693</v>
      </c>
      <c r="K802" s="7">
        <v>2</v>
      </c>
      <c r="L802" s="7">
        <v>7</v>
      </c>
      <c r="M802" s="7">
        <f t="shared" si="100"/>
        <v>0</v>
      </c>
      <c r="N802" s="8">
        <f t="shared" si="101"/>
        <v>0</v>
      </c>
      <c r="R802" s="12">
        <v>1</v>
      </c>
    </row>
    <row r="803" spans="1:18" ht="25.5" x14ac:dyDescent="0.2">
      <c r="A803" s="1" t="s">
        <v>1549</v>
      </c>
      <c r="B803" s="1" t="s">
        <v>233</v>
      </c>
      <c r="C803" s="2" t="s">
        <v>1550</v>
      </c>
      <c r="D803" s="3" t="s">
        <v>231</v>
      </c>
      <c r="E803" s="4">
        <v>3</v>
      </c>
      <c r="F803" s="4">
        <v>22</v>
      </c>
      <c r="I803" s="7">
        <v>7057697</v>
      </c>
      <c r="J803" s="7">
        <v>7057693</v>
      </c>
      <c r="K803" s="7">
        <v>2</v>
      </c>
      <c r="L803" s="7">
        <v>7</v>
      </c>
      <c r="M803" s="7">
        <f t="shared" si="100"/>
        <v>0</v>
      </c>
      <c r="N803" s="8">
        <f t="shared" si="101"/>
        <v>0</v>
      </c>
      <c r="R803" s="12">
        <v>1</v>
      </c>
    </row>
    <row r="804" spans="1:18" ht="25.5" x14ac:dyDescent="0.2">
      <c r="A804" s="1" t="s">
        <v>1551</v>
      </c>
      <c r="B804" s="1" t="s">
        <v>236</v>
      </c>
      <c r="C804" s="2" t="s">
        <v>1552</v>
      </c>
      <c r="D804" s="3" t="s">
        <v>231</v>
      </c>
      <c r="E804" s="4">
        <v>8</v>
      </c>
      <c r="F804" s="4">
        <v>22</v>
      </c>
      <c r="I804" s="7">
        <v>7057698</v>
      </c>
      <c r="J804" s="7">
        <v>7057693</v>
      </c>
      <c r="K804" s="7">
        <v>2</v>
      </c>
      <c r="L804" s="7">
        <v>7</v>
      </c>
      <c r="M804" s="7">
        <f t="shared" si="100"/>
        <v>0</v>
      </c>
      <c r="N804" s="8">
        <f t="shared" si="101"/>
        <v>0</v>
      </c>
      <c r="R804" s="12">
        <v>1</v>
      </c>
    </row>
    <row r="805" spans="1:18" ht="38.25" x14ac:dyDescent="0.2">
      <c r="A805" s="1" t="s">
        <v>1553</v>
      </c>
      <c r="B805" s="1" t="s">
        <v>239</v>
      </c>
      <c r="C805" s="2" t="s">
        <v>1554</v>
      </c>
      <c r="D805" s="3" t="s">
        <v>231</v>
      </c>
      <c r="E805" s="4">
        <v>2</v>
      </c>
      <c r="F805" s="4">
        <v>22</v>
      </c>
      <c r="I805" s="7">
        <v>7057699</v>
      </c>
      <c r="J805" s="7">
        <v>7057693</v>
      </c>
      <c r="K805" s="7">
        <v>2</v>
      </c>
      <c r="L805" s="7">
        <v>7</v>
      </c>
      <c r="M805" s="7">
        <f t="shared" si="100"/>
        <v>0</v>
      </c>
      <c r="N805" s="8">
        <f t="shared" si="101"/>
        <v>0</v>
      </c>
      <c r="R805" s="12">
        <v>1</v>
      </c>
    </row>
    <row r="806" spans="1:18" ht="38.25" x14ac:dyDescent="0.2">
      <c r="A806" s="1" t="s">
        <v>1555</v>
      </c>
      <c r="B806" s="1" t="s">
        <v>243</v>
      </c>
      <c r="C806" s="2" t="s">
        <v>1556</v>
      </c>
      <c r="D806" s="3" t="s">
        <v>231</v>
      </c>
      <c r="E806" s="4">
        <v>3</v>
      </c>
      <c r="F806" s="4">
        <v>22</v>
      </c>
      <c r="I806" s="7">
        <v>7057700</v>
      </c>
      <c r="J806" s="7">
        <v>7057693</v>
      </c>
      <c r="K806" s="7">
        <v>2</v>
      </c>
      <c r="L806" s="7">
        <v>7</v>
      </c>
      <c r="M806" s="7">
        <f t="shared" si="100"/>
        <v>0</v>
      </c>
      <c r="N806" s="8">
        <f t="shared" si="101"/>
        <v>0</v>
      </c>
      <c r="R806" s="12">
        <v>1</v>
      </c>
    </row>
    <row r="807" spans="1:18" ht="38.25" x14ac:dyDescent="0.2">
      <c r="A807" s="1" t="s">
        <v>1557</v>
      </c>
      <c r="B807" s="1" t="s">
        <v>247</v>
      </c>
      <c r="C807" s="2" t="s">
        <v>1558</v>
      </c>
      <c r="D807" s="3" t="s">
        <v>231</v>
      </c>
      <c r="E807" s="4">
        <v>1</v>
      </c>
      <c r="F807" s="4">
        <v>22</v>
      </c>
      <c r="I807" s="7">
        <v>7057701</v>
      </c>
      <c r="J807" s="7">
        <v>7057693</v>
      </c>
      <c r="K807" s="7">
        <v>2</v>
      </c>
      <c r="L807" s="7">
        <v>7</v>
      </c>
      <c r="M807" s="7">
        <f t="shared" si="100"/>
        <v>0</v>
      </c>
      <c r="N807" s="8">
        <f t="shared" si="101"/>
        <v>0</v>
      </c>
      <c r="R807" s="12">
        <v>1</v>
      </c>
    </row>
    <row r="808" spans="1:18" ht="25.5" x14ac:dyDescent="0.2">
      <c r="A808" s="1" t="s">
        <v>1559</v>
      </c>
      <c r="B808" s="1" t="s">
        <v>266</v>
      </c>
      <c r="C808" s="2" t="s">
        <v>1560</v>
      </c>
      <c r="D808" s="3" t="s">
        <v>231</v>
      </c>
      <c r="E808" s="4">
        <v>1</v>
      </c>
      <c r="F808" s="4">
        <v>22</v>
      </c>
      <c r="I808" s="7">
        <v>7057702</v>
      </c>
      <c r="J808" s="7">
        <v>7057693</v>
      </c>
      <c r="K808" s="7">
        <v>2</v>
      </c>
      <c r="L808" s="7">
        <v>7</v>
      </c>
      <c r="M808" s="7">
        <f t="shared" si="100"/>
        <v>0</v>
      </c>
      <c r="N808" s="8">
        <f t="shared" si="101"/>
        <v>0</v>
      </c>
      <c r="R808" s="12">
        <v>1</v>
      </c>
    </row>
    <row r="809" spans="1:18" ht="25.5" x14ac:dyDescent="0.2">
      <c r="A809" s="1" t="s">
        <v>1561</v>
      </c>
      <c r="B809" s="1" t="s">
        <v>270</v>
      </c>
      <c r="C809" s="2" t="s">
        <v>1562</v>
      </c>
      <c r="D809" s="3" t="s">
        <v>231</v>
      </c>
      <c r="E809" s="4">
        <v>2</v>
      </c>
      <c r="F809" s="4">
        <v>22</v>
      </c>
      <c r="I809" s="7">
        <v>7057703</v>
      </c>
      <c r="J809" s="7">
        <v>7057693</v>
      </c>
      <c r="K809" s="7">
        <v>2</v>
      </c>
      <c r="L809" s="7">
        <v>7</v>
      </c>
      <c r="M809" s="7">
        <f t="shared" si="100"/>
        <v>0</v>
      </c>
      <c r="N809" s="8">
        <f t="shared" si="101"/>
        <v>0</v>
      </c>
      <c r="R809" s="12">
        <v>1</v>
      </c>
    </row>
    <row r="810" spans="1:18" ht="25.5" x14ac:dyDescent="0.2">
      <c r="A810" s="1" t="s">
        <v>1563</v>
      </c>
      <c r="B810" s="1" t="s">
        <v>66</v>
      </c>
      <c r="C810" s="2" t="s">
        <v>1564</v>
      </c>
      <c r="D810" s="3" t="s">
        <v>231</v>
      </c>
      <c r="E810" s="4">
        <v>3</v>
      </c>
      <c r="F810" s="4">
        <v>22</v>
      </c>
      <c r="I810" s="7">
        <v>7057704</v>
      </c>
      <c r="J810" s="7">
        <v>7057693</v>
      </c>
      <c r="K810" s="7">
        <v>2</v>
      </c>
      <c r="L810" s="7">
        <v>7</v>
      </c>
      <c r="M810" s="7">
        <f t="shared" si="100"/>
        <v>0</v>
      </c>
      <c r="N810" s="8">
        <f t="shared" si="101"/>
        <v>0</v>
      </c>
      <c r="R810" s="12">
        <v>1</v>
      </c>
    </row>
    <row r="811" spans="1:18" x14ac:dyDescent="0.2">
      <c r="A811" s="1" t="s">
        <v>1565</v>
      </c>
      <c r="B811" s="1" t="s">
        <v>69</v>
      </c>
      <c r="C811" s="2" t="s">
        <v>1566</v>
      </c>
      <c r="D811" s="3" t="s">
        <v>231</v>
      </c>
      <c r="E811" s="4">
        <v>5</v>
      </c>
      <c r="F811" s="4">
        <v>22</v>
      </c>
      <c r="I811" s="7">
        <v>7057705</v>
      </c>
      <c r="J811" s="7">
        <v>7057693</v>
      </c>
      <c r="K811" s="7">
        <v>2</v>
      </c>
      <c r="L811" s="7">
        <v>7</v>
      </c>
      <c r="M811" s="7">
        <f t="shared" si="100"/>
        <v>0</v>
      </c>
      <c r="N811" s="8">
        <f t="shared" si="101"/>
        <v>0</v>
      </c>
      <c r="R811" s="12">
        <v>1</v>
      </c>
    </row>
    <row r="812" spans="1:18" x14ac:dyDescent="0.2">
      <c r="A812" s="1" t="s">
        <v>1567</v>
      </c>
      <c r="B812" s="1" t="s">
        <v>283</v>
      </c>
      <c r="C812" s="2" t="s">
        <v>1568</v>
      </c>
      <c r="E812" s="4">
        <v>0</v>
      </c>
      <c r="F812" s="4">
        <v>22</v>
      </c>
      <c r="H812" s="167"/>
      <c r="I812" s="7">
        <v>7057706</v>
      </c>
      <c r="J812" s="7">
        <v>7057692</v>
      </c>
      <c r="K812" s="7">
        <v>1</v>
      </c>
      <c r="L812" s="7">
        <v>6</v>
      </c>
      <c r="M812" s="7">
        <f>M813+M814+M815+M816+M817+M818+M819+M820+M821+M822+M823+M824+M825+M826+M827+M828+M829+M830+M831+M832+M833+M834+M835+M836+M837+M838+M839+M840+M841+M842+M843+M844+M845+M846+M847</f>
        <v>0</v>
      </c>
      <c r="N812" s="8">
        <f>N813+N814+N815+N816+N817+N818+N819+N820+N821+N822+N823+N824+N825+N826+N827+N828+N829+N830+N831+N832+N833+N834+N835+N836+N837+N838+N839+N840+N841+N842+N843+N844+N845+N846+N847</f>
        <v>0</v>
      </c>
      <c r="R812" s="12">
        <v>1</v>
      </c>
    </row>
    <row r="813" spans="1:18" x14ac:dyDescent="0.2">
      <c r="A813" s="1" t="s">
        <v>1569</v>
      </c>
      <c r="C813" s="2" t="s">
        <v>1544</v>
      </c>
      <c r="D813" s="3" t="s">
        <v>35</v>
      </c>
      <c r="E813" s="4">
        <v>0</v>
      </c>
      <c r="F813" s="4">
        <v>22</v>
      </c>
      <c r="I813" s="7">
        <v>7057707</v>
      </c>
      <c r="J813" s="7">
        <v>7057706</v>
      </c>
      <c r="K813" s="7">
        <v>2</v>
      </c>
      <c r="L813" s="7">
        <v>7</v>
      </c>
      <c r="M813" s="7">
        <f t="shared" ref="M813:M847" si="102">ROUND(ROUND(H813,2)*ROUND(E813,2), 2)</f>
        <v>0</v>
      </c>
      <c r="N813" s="8">
        <f t="shared" ref="N813:N847" si="103">H813*E813*(1+F813/100)</f>
        <v>0</v>
      </c>
      <c r="R813" s="12">
        <v>1</v>
      </c>
    </row>
    <row r="814" spans="1:18" ht="38.25" x14ac:dyDescent="0.2">
      <c r="A814" s="1" t="s">
        <v>1570</v>
      </c>
      <c r="B814" s="1" t="s">
        <v>30</v>
      </c>
      <c r="C814" s="2" t="s">
        <v>1571</v>
      </c>
      <c r="D814" s="3" t="s">
        <v>35</v>
      </c>
      <c r="E814" s="4">
        <v>0</v>
      </c>
      <c r="F814" s="4">
        <v>22</v>
      </c>
      <c r="I814" s="7">
        <v>7057708</v>
      </c>
      <c r="J814" s="7">
        <v>7057706</v>
      </c>
      <c r="K814" s="7">
        <v>2</v>
      </c>
      <c r="L814" s="7">
        <v>7</v>
      </c>
      <c r="M814" s="7">
        <f t="shared" si="102"/>
        <v>0</v>
      </c>
      <c r="N814" s="8">
        <f t="shared" si="103"/>
        <v>0</v>
      </c>
      <c r="R814" s="12">
        <v>1</v>
      </c>
    </row>
    <row r="815" spans="1:18" ht="51" x14ac:dyDescent="0.2">
      <c r="A815" s="1" t="s">
        <v>1572</v>
      </c>
      <c r="C815" s="2" t="s">
        <v>1573</v>
      </c>
      <c r="D815" s="3" t="s">
        <v>231</v>
      </c>
      <c r="E815" s="4">
        <v>7</v>
      </c>
      <c r="F815" s="4">
        <v>22</v>
      </c>
      <c r="I815" s="7">
        <v>7057709</v>
      </c>
      <c r="J815" s="7">
        <v>7057706</v>
      </c>
      <c r="K815" s="7">
        <v>2</v>
      </c>
      <c r="L815" s="7">
        <v>7</v>
      </c>
      <c r="M815" s="7">
        <f t="shared" si="102"/>
        <v>0</v>
      </c>
      <c r="N815" s="8">
        <f t="shared" si="103"/>
        <v>0</v>
      </c>
      <c r="R815" s="12">
        <v>1</v>
      </c>
    </row>
    <row r="816" spans="1:18" ht="51" x14ac:dyDescent="0.2">
      <c r="A816" s="1" t="s">
        <v>1574</v>
      </c>
      <c r="C816" s="2" t="s">
        <v>1575</v>
      </c>
      <c r="D816" s="3" t="s">
        <v>231</v>
      </c>
      <c r="E816" s="4">
        <v>6</v>
      </c>
      <c r="F816" s="4">
        <v>22</v>
      </c>
      <c r="I816" s="7">
        <v>7057710</v>
      </c>
      <c r="J816" s="7">
        <v>7057706</v>
      </c>
      <c r="K816" s="7">
        <v>2</v>
      </c>
      <c r="L816" s="7">
        <v>7</v>
      </c>
      <c r="M816" s="7">
        <f t="shared" si="102"/>
        <v>0</v>
      </c>
      <c r="N816" s="8">
        <f t="shared" si="103"/>
        <v>0</v>
      </c>
      <c r="R816" s="12">
        <v>1</v>
      </c>
    </row>
    <row r="817" spans="1:18" ht="25.5" x14ac:dyDescent="0.2">
      <c r="A817" s="1" t="s">
        <v>1576</v>
      </c>
      <c r="B817" s="1" t="s">
        <v>236</v>
      </c>
      <c r="C817" s="2" t="s">
        <v>1577</v>
      </c>
      <c r="D817" s="3" t="s">
        <v>231</v>
      </c>
      <c r="E817" s="4">
        <v>4</v>
      </c>
      <c r="F817" s="4">
        <v>22</v>
      </c>
      <c r="I817" s="7">
        <v>7057711</v>
      </c>
      <c r="J817" s="7">
        <v>7057706</v>
      </c>
      <c r="K817" s="7">
        <v>2</v>
      </c>
      <c r="L817" s="7">
        <v>7</v>
      </c>
      <c r="M817" s="7">
        <f t="shared" si="102"/>
        <v>0</v>
      </c>
      <c r="N817" s="8">
        <f t="shared" si="103"/>
        <v>0</v>
      </c>
      <c r="R817" s="12">
        <v>1</v>
      </c>
    </row>
    <row r="818" spans="1:18" ht="25.5" x14ac:dyDescent="0.2">
      <c r="A818" s="1" t="s">
        <v>1578</v>
      </c>
      <c r="B818" s="1" t="s">
        <v>236</v>
      </c>
      <c r="C818" s="2" t="s">
        <v>1579</v>
      </c>
      <c r="D818" s="3" t="s">
        <v>231</v>
      </c>
      <c r="E818" s="4">
        <v>25</v>
      </c>
      <c r="F818" s="4">
        <v>22</v>
      </c>
      <c r="I818" s="7">
        <v>7057712</v>
      </c>
      <c r="J818" s="7">
        <v>7057706</v>
      </c>
      <c r="K818" s="7">
        <v>2</v>
      </c>
      <c r="L818" s="7">
        <v>7</v>
      </c>
      <c r="M818" s="7">
        <f t="shared" si="102"/>
        <v>0</v>
      </c>
      <c r="N818" s="8">
        <f t="shared" si="103"/>
        <v>0</v>
      </c>
      <c r="R818" s="12">
        <v>1</v>
      </c>
    </row>
    <row r="819" spans="1:18" ht="25.5" x14ac:dyDescent="0.2">
      <c r="A819" s="1" t="s">
        <v>1580</v>
      </c>
      <c r="B819" s="1" t="s">
        <v>247</v>
      </c>
      <c r="C819" s="2" t="s">
        <v>1581</v>
      </c>
      <c r="D819" s="3" t="s">
        <v>231</v>
      </c>
      <c r="E819" s="4">
        <v>4</v>
      </c>
      <c r="F819" s="4">
        <v>22</v>
      </c>
      <c r="I819" s="7">
        <v>7057713</v>
      </c>
      <c r="J819" s="7">
        <v>7057706</v>
      </c>
      <c r="K819" s="7">
        <v>2</v>
      </c>
      <c r="L819" s="7">
        <v>7</v>
      </c>
      <c r="M819" s="7">
        <f t="shared" si="102"/>
        <v>0</v>
      </c>
      <c r="N819" s="8">
        <f t="shared" si="103"/>
        <v>0</v>
      </c>
      <c r="R819" s="12">
        <v>1</v>
      </c>
    </row>
    <row r="820" spans="1:18" x14ac:dyDescent="0.2">
      <c r="A820" s="1" t="s">
        <v>1582</v>
      </c>
      <c r="B820" s="1" t="s">
        <v>239</v>
      </c>
      <c r="C820" s="2" t="s">
        <v>1583</v>
      </c>
      <c r="D820" s="3" t="s">
        <v>231</v>
      </c>
      <c r="E820" s="4">
        <v>30</v>
      </c>
      <c r="F820" s="4">
        <v>22</v>
      </c>
      <c r="I820" s="7">
        <v>7057714</v>
      </c>
      <c r="J820" s="7">
        <v>7057706</v>
      </c>
      <c r="K820" s="7">
        <v>2</v>
      </c>
      <c r="L820" s="7">
        <v>7</v>
      </c>
      <c r="M820" s="7">
        <f t="shared" si="102"/>
        <v>0</v>
      </c>
      <c r="N820" s="8">
        <f t="shared" si="103"/>
        <v>0</v>
      </c>
      <c r="R820" s="12">
        <v>1</v>
      </c>
    </row>
    <row r="821" spans="1:18" x14ac:dyDescent="0.2">
      <c r="A821" s="1" t="s">
        <v>1584</v>
      </c>
      <c r="B821" s="1" t="s">
        <v>243</v>
      </c>
      <c r="C821" s="2" t="s">
        <v>1585</v>
      </c>
      <c r="D821" s="3" t="s">
        <v>231</v>
      </c>
      <c r="E821" s="4">
        <v>2</v>
      </c>
      <c r="F821" s="4">
        <v>22</v>
      </c>
      <c r="I821" s="7">
        <v>7057715</v>
      </c>
      <c r="J821" s="7">
        <v>7057706</v>
      </c>
      <c r="K821" s="7">
        <v>2</v>
      </c>
      <c r="L821" s="7">
        <v>7</v>
      </c>
      <c r="M821" s="7">
        <f t="shared" si="102"/>
        <v>0</v>
      </c>
      <c r="N821" s="8">
        <f t="shared" si="103"/>
        <v>0</v>
      </c>
      <c r="R821" s="12">
        <v>1</v>
      </c>
    </row>
    <row r="822" spans="1:18" ht="38.25" x14ac:dyDescent="0.2">
      <c r="A822" s="1" t="s">
        <v>1586</v>
      </c>
      <c r="B822" s="1" t="s">
        <v>247</v>
      </c>
      <c r="C822" s="2" t="s">
        <v>1587</v>
      </c>
      <c r="D822" s="3" t="s">
        <v>231</v>
      </c>
      <c r="E822" s="4">
        <v>2</v>
      </c>
      <c r="F822" s="4">
        <v>22</v>
      </c>
      <c r="I822" s="7">
        <v>7057716</v>
      </c>
      <c r="J822" s="7">
        <v>7057706</v>
      </c>
      <c r="K822" s="7">
        <v>2</v>
      </c>
      <c r="L822" s="7">
        <v>7</v>
      </c>
      <c r="M822" s="7">
        <f t="shared" si="102"/>
        <v>0</v>
      </c>
      <c r="N822" s="8">
        <f t="shared" si="103"/>
        <v>0</v>
      </c>
      <c r="R822" s="12">
        <v>1</v>
      </c>
    </row>
    <row r="823" spans="1:18" ht="38.25" x14ac:dyDescent="0.2">
      <c r="A823" s="1" t="s">
        <v>1588</v>
      </c>
      <c r="B823" s="1" t="s">
        <v>266</v>
      </c>
      <c r="C823" s="2" t="s">
        <v>1589</v>
      </c>
      <c r="D823" s="3" t="s">
        <v>231</v>
      </c>
      <c r="E823" s="4">
        <v>4</v>
      </c>
      <c r="F823" s="4">
        <v>22</v>
      </c>
      <c r="I823" s="7">
        <v>7057717</v>
      </c>
      <c r="J823" s="7">
        <v>7057706</v>
      </c>
      <c r="K823" s="7">
        <v>2</v>
      </c>
      <c r="L823" s="7">
        <v>7</v>
      </c>
      <c r="M823" s="7">
        <f t="shared" si="102"/>
        <v>0</v>
      </c>
      <c r="N823" s="8">
        <f t="shared" si="103"/>
        <v>0</v>
      </c>
      <c r="R823" s="12">
        <v>1</v>
      </c>
    </row>
    <row r="824" spans="1:18" ht="25.5" x14ac:dyDescent="0.2">
      <c r="A824" s="1" t="s">
        <v>1590</v>
      </c>
      <c r="B824" s="1" t="s">
        <v>266</v>
      </c>
      <c r="C824" s="2" t="s">
        <v>1591</v>
      </c>
      <c r="D824" s="3" t="s">
        <v>35</v>
      </c>
      <c r="E824" s="4">
        <v>0</v>
      </c>
      <c r="F824" s="4">
        <v>22</v>
      </c>
      <c r="I824" s="7">
        <v>7057718</v>
      </c>
      <c r="J824" s="7">
        <v>7057706</v>
      </c>
      <c r="K824" s="7">
        <v>2</v>
      </c>
      <c r="L824" s="7">
        <v>7</v>
      </c>
      <c r="M824" s="7">
        <f t="shared" si="102"/>
        <v>0</v>
      </c>
      <c r="N824" s="8">
        <f t="shared" si="103"/>
        <v>0</v>
      </c>
      <c r="R824" s="12">
        <v>1</v>
      </c>
    </row>
    <row r="825" spans="1:18" ht="38.25" x14ac:dyDescent="0.2">
      <c r="A825" s="1" t="s">
        <v>1592</v>
      </c>
      <c r="C825" s="2" t="s">
        <v>1593</v>
      </c>
      <c r="D825" s="3" t="s">
        <v>245</v>
      </c>
      <c r="E825" s="4">
        <v>30</v>
      </c>
      <c r="F825" s="4">
        <v>22</v>
      </c>
      <c r="I825" s="7">
        <v>7057719</v>
      </c>
      <c r="J825" s="7">
        <v>7057706</v>
      </c>
      <c r="K825" s="7">
        <v>2</v>
      </c>
      <c r="L825" s="7">
        <v>7</v>
      </c>
      <c r="M825" s="7">
        <f t="shared" si="102"/>
        <v>0</v>
      </c>
      <c r="N825" s="8">
        <f t="shared" si="103"/>
        <v>0</v>
      </c>
      <c r="R825" s="12">
        <v>1</v>
      </c>
    </row>
    <row r="826" spans="1:18" ht="38.25" x14ac:dyDescent="0.2">
      <c r="A826" s="1" t="s">
        <v>1594</v>
      </c>
      <c r="C826" s="2" t="s">
        <v>1595</v>
      </c>
      <c r="D826" s="3" t="s">
        <v>245</v>
      </c>
      <c r="E826" s="4">
        <v>20</v>
      </c>
      <c r="F826" s="4">
        <v>22</v>
      </c>
      <c r="I826" s="7">
        <v>7057720</v>
      </c>
      <c r="J826" s="7">
        <v>7057706</v>
      </c>
      <c r="K826" s="7">
        <v>2</v>
      </c>
      <c r="L826" s="7">
        <v>7</v>
      </c>
      <c r="M826" s="7">
        <f t="shared" si="102"/>
        <v>0</v>
      </c>
      <c r="N826" s="8">
        <f t="shared" si="103"/>
        <v>0</v>
      </c>
      <c r="R826" s="12">
        <v>1</v>
      </c>
    </row>
    <row r="827" spans="1:18" ht="38.25" x14ac:dyDescent="0.2">
      <c r="A827" s="1" t="s">
        <v>1596</v>
      </c>
      <c r="C827" s="2" t="s">
        <v>1597</v>
      </c>
      <c r="D827" s="3" t="s">
        <v>245</v>
      </c>
      <c r="E827" s="4">
        <v>60</v>
      </c>
      <c r="F827" s="4">
        <v>22</v>
      </c>
      <c r="I827" s="7">
        <v>7057721</v>
      </c>
      <c r="J827" s="7">
        <v>7057706</v>
      </c>
      <c r="K827" s="7">
        <v>2</v>
      </c>
      <c r="L827" s="7">
        <v>7</v>
      </c>
      <c r="M827" s="7">
        <f t="shared" si="102"/>
        <v>0</v>
      </c>
      <c r="N827" s="8">
        <f t="shared" si="103"/>
        <v>0</v>
      </c>
      <c r="R827" s="12">
        <v>1</v>
      </c>
    </row>
    <row r="828" spans="1:18" ht="38.25" x14ac:dyDescent="0.2">
      <c r="A828" s="1" t="s">
        <v>1598</v>
      </c>
      <c r="C828" s="2" t="s">
        <v>1599</v>
      </c>
      <c r="D828" s="3" t="s">
        <v>245</v>
      </c>
      <c r="E828" s="4">
        <v>350</v>
      </c>
      <c r="F828" s="4">
        <v>22</v>
      </c>
      <c r="I828" s="7">
        <v>7057722</v>
      </c>
      <c r="J828" s="7">
        <v>7057706</v>
      </c>
      <c r="K828" s="7">
        <v>2</v>
      </c>
      <c r="L828" s="7">
        <v>7</v>
      </c>
      <c r="M828" s="7">
        <f t="shared" si="102"/>
        <v>0</v>
      </c>
      <c r="N828" s="8">
        <f t="shared" si="103"/>
        <v>0</v>
      </c>
      <c r="R828" s="12">
        <v>1</v>
      </c>
    </row>
    <row r="829" spans="1:18" ht="51" x14ac:dyDescent="0.2">
      <c r="A829" s="1" t="s">
        <v>1600</v>
      </c>
      <c r="C829" s="2" t="s">
        <v>1601</v>
      </c>
      <c r="D829" s="3" t="s">
        <v>245</v>
      </c>
      <c r="E829" s="4">
        <v>450</v>
      </c>
      <c r="F829" s="4">
        <v>22</v>
      </c>
      <c r="I829" s="7">
        <v>7228482</v>
      </c>
      <c r="J829" s="7">
        <v>7057706</v>
      </c>
      <c r="K829" s="7">
        <v>2</v>
      </c>
      <c r="L829" s="7">
        <v>7</v>
      </c>
      <c r="M829" s="7">
        <f t="shared" si="102"/>
        <v>0</v>
      </c>
      <c r="N829" s="8">
        <f t="shared" si="103"/>
        <v>0</v>
      </c>
      <c r="R829" s="12">
        <v>1</v>
      </c>
    </row>
    <row r="830" spans="1:18" ht="38.25" x14ac:dyDescent="0.2">
      <c r="A830" s="1" t="s">
        <v>1602</v>
      </c>
      <c r="C830" s="2" t="s">
        <v>1603</v>
      </c>
      <c r="D830" s="3" t="s">
        <v>245</v>
      </c>
      <c r="E830" s="4">
        <v>50</v>
      </c>
      <c r="F830" s="4">
        <v>22</v>
      </c>
      <c r="I830" s="7">
        <v>7057723</v>
      </c>
      <c r="J830" s="7">
        <v>7057706</v>
      </c>
      <c r="K830" s="7">
        <v>2</v>
      </c>
      <c r="L830" s="7">
        <v>7</v>
      </c>
      <c r="M830" s="7">
        <f t="shared" si="102"/>
        <v>0</v>
      </c>
      <c r="N830" s="8">
        <f t="shared" si="103"/>
        <v>0</v>
      </c>
      <c r="R830" s="12">
        <v>1</v>
      </c>
    </row>
    <row r="831" spans="1:18" ht="38.25" x14ac:dyDescent="0.2">
      <c r="A831" s="1" t="s">
        <v>1604</v>
      </c>
      <c r="C831" s="2" t="s">
        <v>1605</v>
      </c>
      <c r="D831" s="3" t="s">
        <v>245</v>
      </c>
      <c r="E831" s="4">
        <v>150</v>
      </c>
      <c r="F831" s="4">
        <v>22</v>
      </c>
      <c r="I831" s="7">
        <v>7057724</v>
      </c>
      <c r="J831" s="7">
        <v>7057706</v>
      </c>
      <c r="K831" s="7">
        <v>2</v>
      </c>
      <c r="L831" s="7">
        <v>7</v>
      </c>
      <c r="M831" s="7">
        <f t="shared" si="102"/>
        <v>0</v>
      </c>
      <c r="N831" s="8">
        <f t="shared" si="103"/>
        <v>0</v>
      </c>
      <c r="R831" s="12">
        <v>1</v>
      </c>
    </row>
    <row r="832" spans="1:18" ht="38.25" x14ac:dyDescent="0.2">
      <c r="A832" s="1" t="s">
        <v>1606</v>
      </c>
      <c r="C832" s="2" t="s">
        <v>1607</v>
      </c>
      <c r="D832" s="3" t="s">
        <v>245</v>
      </c>
      <c r="E832" s="4">
        <v>450</v>
      </c>
      <c r="F832" s="4">
        <v>22</v>
      </c>
      <c r="I832" s="7">
        <v>7057725</v>
      </c>
      <c r="J832" s="7">
        <v>7057706</v>
      </c>
      <c r="K832" s="7">
        <v>2</v>
      </c>
      <c r="L832" s="7">
        <v>7</v>
      </c>
      <c r="M832" s="7">
        <f t="shared" si="102"/>
        <v>0</v>
      </c>
      <c r="N832" s="8">
        <f t="shared" si="103"/>
        <v>0</v>
      </c>
      <c r="R832" s="12">
        <v>1</v>
      </c>
    </row>
    <row r="833" spans="1:18" ht="38.25" x14ac:dyDescent="0.2">
      <c r="A833" s="1" t="s">
        <v>1608</v>
      </c>
      <c r="C833" s="2" t="s">
        <v>1609</v>
      </c>
      <c r="D833" s="3" t="s">
        <v>245</v>
      </c>
      <c r="E833" s="4">
        <v>50</v>
      </c>
      <c r="F833" s="4">
        <v>22</v>
      </c>
      <c r="I833" s="7">
        <v>7057726</v>
      </c>
      <c r="J833" s="7">
        <v>7057706</v>
      </c>
      <c r="K833" s="7">
        <v>2</v>
      </c>
      <c r="L833" s="7">
        <v>7</v>
      </c>
      <c r="M833" s="7">
        <f t="shared" si="102"/>
        <v>0</v>
      </c>
      <c r="N833" s="8">
        <f t="shared" si="103"/>
        <v>0</v>
      </c>
      <c r="R833" s="12">
        <v>1</v>
      </c>
    </row>
    <row r="834" spans="1:18" ht="38.25" x14ac:dyDescent="0.2">
      <c r="A834" s="1" t="s">
        <v>1610</v>
      </c>
      <c r="C834" s="2" t="s">
        <v>1611</v>
      </c>
      <c r="D834" s="3" t="s">
        <v>245</v>
      </c>
      <c r="E834" s="4">
        <v>100</v>
      </c>
      <c r="F834" s="4">
        <v>22</v>
      </c>
      <c r="I834" s="7">
        <v>7057727</v>
      </c>
      <c r="J834" s="7">
        <v>7057706</v>
      </c>
      <c r="K834" s="7">
        <v>2</v>
      </c>
      <c r="L834" s="7">
        <v>7</v>
      </c>
      <c r="M834" s="7">
        <f t="shared" si="102"/>
        <v>0</v>
      </c>
      <c r="N834" s="8">
        <f t="shared" si="103"/>
        <v>0</v>
      </c>
      <c r="R834" s="12">
        <v>1</v>
      </c>
    </row>
    <row r="835" spans="1:18" ht="25.5" x14ac:dyDescent="0.2">
      <c r="A835" s="1" t="s">
        <v>1612</v>
      </c>
      <c r="B835" s="1" t="s">
        <v>114</v>
      </c>
      <c r="C835" s="2" t="s">
        <v>1613</v>
      </c>
      <c r="D835" s="3" t="s">
        <v>35</v>
      </c>
      <c r="E835" s="4">
        <v>0</v>
      </c>
      <c r="F835" s="4">
        <v>22</v>
      </c>
      <c r="I835" s="7">
        <v>7057728</v>
      </c>
      <c r="J835" s="7">
        <v>7057706</v>
      </c>
      <c r="K835" s="7">
        <v>2</v>
      </c>
      <c r="L835" s="7">
        <v>7</v>
      </c>
      <c r="M835" s="7">
        <f t="shared" si="102"/>
        <v>0</v>
      </c>
      <c r="N835" s="8">
        <f t="shared" si="103"/>
        <v>0</v>
      </c>
      <c r="R835" s="12">
        <v>1</v>
      </c>
    </row>
    <row r="836" spans="1:18" ht="38.25" x14ac:dyDescent="0.2">
      <c r="A836" s="1" t="s">
        <v>1614</v>
      </c>
      <c r="C836" s="2" t="s">
        <v>1615</v>
      </c>
      <c r="D836" s="3" t="s">
        <v>245</v>
      </c>
      <c r="E836" s="4">
        <v>90</v>
      </c>
      <c r="F836" s="4">
        <v>22</v>
      </c>
      <c r="I836" s="7">
        <v>7057729</v>
      </c>
      <c r="J836" s="7">
        <v>7057706</v>
      </c>
      <c r="K836" s="7">
        <v>2</v>
      </c>
      <c r="L836" s="7">
        <v>7</v>
      </c>
      <c r="M836" s="7">
        <f t="shared" si="102"/>
        <v>0</v>
      </c>
      <c r="N836" s="8">
        <f t="shared" si="103"/>
        <v>0</v>
      </c>
      <c r="R836" s="12">
        <v>1</v>
      </c>
    </row>
    <row r="837" spans="1:18" ht="38.25" x14ac:dyDescent="0.2">
      <c r="A837" s="1" t="s">
        <v>1616</v>
      </c>
      <c r="C837" s="2" t="s">
        <v>1617</v>
      </c>
      <c r="D837" s="3" t="s">
        <v>245</v>
      </c>
      <c r="E837" s="4">
        <v>30</v>
      </c>
      <c r="F837" s="4">
        <v>22</v>
      </c>
      <c r="I837" s="7">
        <v>7057730</v>
      </c>
      <c r="J837" s="7">
        <v>7057706</v>
      </c>
      <c r="K837" s="7">
        <v>2</v>
      </c>
      <c r="L837" s="7">
        <v>7</v>
      </c>
      <c r="M837" s="7">
        <f t="shared" si="102"/>
        <v>0</v>
      </c>
      <c r="N837" s="8">
        <f t="shared" si="103"/>
        <v>0</v>
      </c>
      <c r="R837" s="12">
        <v>1</v>
      </c>
    </row>
    <row r="838" spans="1:18" ht="25.5" x14ac:dyDescent="0.2">
      <c r="A838" s="1" t="s">
        <v>1618</v>
      </c>
      <c r="B838" s="1" t="s">
        <v>111</v>
      </c>
      <c r="C838" s="2" t="s">
        <v>1619</v>
      </c>
      <c r="D838" s="3" t="s">
        <v>35</v>
      </c>
      <c r="E838" s="4">
        <v>0</v>
      </c>
      <c r="F838" s="4">
        <v>22</v>
      </c>
      <c r="I838" s="7">
        <v>7057731</v>
      </c>
      <c r="J838" s="7">
        <v>7057706</v>
      </c>
      <c r="K838" s="7">
        <v>2</v>
      </c>
      <c r="L838" s="7">
        <v>7</v>
      </c>
      <c r="M838" s="7">
        <f t="shared" si="102"/>
        <v>0</v>
      </c>
      <c r="N838" s="8">
        <f t="shared" si="103"/>
        <v>0</v>
      </c>
      <c r="R838" s="12">
        <v>1</v>
      </c>
    </row>
    <row r="839" spans="1:18" ht="38.25" x14ac:dyDescent="0.2">
      <c r="A839" s="1" t="s">
        <v>1620</v>
      </c>
      <c r="C839" s="2" t="s">
        <v>1621</v>
      </c>
      <c r="D839" s="3" t="s">
        <v>245</v>
      </c>
      <c r="E839" s="4">
        <v>100</v>
      </c>
      <c r="F839" s="4">
        <v>22</v>
      </c>
      <c r="I839" s="7">
        <v>7057732</v>
      </c>
      <c r="J839" s="7">
        <v>7057706</v>
      </c>
      <c r="K839" s="7">
        <v>2</v>
      </c>
      <c r="L839" s="7">
        <v>7</v>
      </c>
      <c r="M839" s="7">
        <f t="shared" si="102"/>
        <v>0</v>
      </c>
      <c r="N839" s="8">
        <f t="shared" si="103"/>
        <v>0</v>
      </c>
      <c r="R839" s="12">
        <v>1</v>
      </c>
    </row>
    <row r="840" spans="1:18" x14ac:dyDescent="0.2">
      <c r="A840" s="1" t="s">
        <v>1622</v>
      </c>
      <c r="B840" s="1" t="s">
        <v>66</v>
      </c>
      <c r="C840" s="2" t="s">
        <v>1623</v>
      </c>
      <c r="D840" s="3" t="s">
        <v>35</v>
      </c>
      <c r="E840" s="4">
        <v>0</v>
      </c>
      <c r="F840" s="4">
        <v>22</v>
      </c>
      <c r="I840" s="7">
        <v>7057733</v>
      </c>
      <c r="J840" s="7">
        <v>7057706</v>
      </c>
      <c r="K840" s="7">
        <v>2</v>
      </c>
      <c r="L840" s="7">
        <v>7</v>
      </c>
      <c r="M840" s="7">
        <f t="shared" si="102"/>
        <v>0</v>
      </c>
      <c r="N840" s="8">
        <f t="shared" si="103"/>
        <v>0</v>
      </c>
      <c r="R840" s="12">
        <v>1</v>
      </c>
    </row>
    <row r="841" spans="1:18" ht="25.5" x14ac:dyDescent="0.2">
      <c r="A841" s="1" t="s">
        <v>1624</v>
      </c>
      <c r="C841" s="2" t="s">
        <v>1625</v>
      </c>
      <c r="D841" s="3" t="s">
        <v>245</v>
      </c>
      <c r="E841" s="4">
        <v>250</v>
      </c>
      <c r="F841" s="4">
        <v>22</v>
      </c>
      <c r="I841" s="7">
        <v>7057734</v>
      </c>
      <c r="J841" s="7">
        <v>7057706</v>
      </c>
      <c r="K841" s="7">
        <v>2</v>
      </c>
      <c r="L841" s="7">
        <v>7</v>
      </c>
      <c r="M841" s="7">
        <f t="shared" si="102"/>
        <v>0</v>
      </c>
      <c r="N841" s="8">
        <f t="shared" si="103"/>
        <v>0</v>
      </c>
      <c r="R841" s="12">
        <v>1</v>
      </c>
    </row>
    <row r="842" spans="1:18" ht="25.5" x14ac:dyDescent="0.2">
      <c r="A842" s="1" t="s">
        <v>1626</v>
      </c>
      <c r="C842" s="2" t="s">
        <v>1627</v>
      </c>
      <c r="D842" s="3" t="s">
        <v>245</v>
      </c>
      <c r="E842" s="4">
        <v>150</v>
      </c>
      <c r="F842" s="4">
        <v>22</v>
      </c>
      <c r="I842" s="7">
        <v>7057735</v>
      </c>
      <c r="J842" s="7">
        <v>7057706</v>
      </c>
      <c r="K842" s="7">
        <v>2</v>
      </c>
      <c r="L842" s="7">
        <v>7</v>
      </c>
      <c r="M842" s="7">
        <f t="shared" si="102"/>
        <v>0</v>
      </c>
      <c r="N842" s="8">
        <f t="shared" si="103"/>
        <v>0</v>
      </c>
      <c r="R842" s="12">
        <v>1</v>
      </c>
    </row>
    <row r="843" spans="1:18" ht="25.5" x14ac:dyDescent="0.2">
      <c r="A843" s="1" t="s">
        <v>1628</v>
      </c>
      <c r="C843" s="2" t="s">
        <v>1629</v>
      </c>
      <c r="D843" s="3" t="s">
        <v>245</v>
      </c>
      <c r="E843" s="4">
        <v>10</v>
      </c>
      <c r="F843" s="4">
        <v>22</v>
      </c>
      <c r="I843" s="7">
        <v>7057736</v>
      </c>
      <c r="J843" s="7">
        <v>7057706</v>
      </c>
      <c r="K843" s="7">
        <v>2</v>
      </c>
      <c r="L843" s="7">
        <v>7</v>
      </c>
      <c r="M843" s="7">
        <f t="shared" si="102"/>
        <v>0</v>
      </c>
      <c r="N843" s="8">
        <f t="shared" si="103"/>
        <v>0</v>
      </c>
      <c r="R843" s="12">
        <v>1</v>
      </c>
    </row>
    <row r="844" spans="1:18" ht="25.5" x14ac:dyDescent="0.2">
      <c r="A844" s="1" t="s">
        <v>1630</v>
      </c>
      <c r="B844" s="1" t="s">
        <v>69</v>
      </c>
      <c r="C844" s="2" t="s">
        <v>1631</v>
      </c>
      <c r="D844" s="3" t="s">
        <v>35</v>
      </c>
      <c r="E844" s="4">
        <v>0</v>
      </c>
      <c r="F844" s="4">
        <v>22</v>
      </c>
      <c r="I844" s="7">
        <v>7057737</v>
      </c>
      <c r="J844" s="7">
        <v>7057706</v>
      </c>
      <c r="K844" s="7">
        <v>2</v>
      </c>
      <c r="L844" s="7">
        <v>7</v>
      </c>
      <c r="M844" s="7">
        <f t="shared" si="102"/>
        <v>0</v>
      </c>
      <c r="N844" s="8">
        <f t="shared" si="103"/>
        <v>0</v>
      </c>
      <c r="R844" s="12">
        <v>1</v>
      </c>
    </row>
    <row r="845" spans="1:18" ht="38.25" x14ac:dyDescent="0.2">
      <c r="A845" s="1" t="s">
        <v>1632</v>
      </c>
      <c r="C845" s="2" t="s">
        <v>1633</v>
      </c>
      <c r="D845" s="3" t="s">
        <v>245</v>
      </c>
      <c r="E845" s="4">
        <v>15</v>
      </c>
      <c r="F845" s="4">
        <v>22</v>
      </c>
      <c r="I845" s="7">
        <v>7057738</v>
      </c>
      <c r="J845" s="7">
        <v>7057706</v>
      </c>
      <c r="K845" s="7">
        <v>2</v>
      </c>
      <c r="L845" s="7">
        <v>7</v>
      </c>
      <c r="M845" s="7">
        <f t="shared" si="102"/>
        <v>0</v>
      </c>
      <c r="N845" s="8">
        <f t="shared" si="103"/>
        <v>0</v>
      </c>
      <c r="R845" s="12">
        <v>1</v>
      </c>
    </row>
    <row r="846" spans="1:18" ht="38.25" x14ac:dyDescent="0.2">
      <c r="A846" s="1" t="s">
        <v>1634</v>
      </c>
      <c r="C846" s="2" t="s">
        <v>1635</v>
      </c>
      <c r="D846" s="3" t="s">
        <v>245</v>
      </c>
      <c r="E846" s="4">
        <v>30</v>
      </c>
      <c r="F846" s="4">
        <v>22</v>
      </c>
      <c r="I846" s="7">
        <v>7057739</v>
      </c>
      <c r="J846" s="7">
        <v>7057706</v>
      </c>
      <c r="K846" s="7">
        <v>2</v>
      </c>
      <c r="L846" s="7">
        <v>7</v>
      </c>
      <c r="M846" s="7">
        <f t="shared" si="102"/>
        <v>0</v>
      </c>
      <c r="N846" s="8">
        <f t="shared" si="103"/>
        <v>0</v>
      </c>
      <c r="R846" s="12">
        <v>1</v>
      </c>
    </row>
    <row r="847" spans="1:18" x14ac:dyDescent="0.2">
      <c r="A847" s="1" t="s">
        <v>1636</v>
      </c>
      <c r="B847" s="1" t="s">
        <v>72</v>
      </c>
      <c r="C847" s="2" t="s">
        <v>1637</v>
      </c>
      <c r="D847" s="3" t="s">
        <v>231</v>
      </c>
      <c r="E847" s="4">
        <v>50</v>
      </c>
      <c r="F847" s="4">
        <v>22</v>
      </c>
      <c r="I847" s="7">
        <v>7057740</v>
      </c>
      <c r="J847" s="7">
        <v>7057706</v>
      </c>
      <c r="K847" s="7">
        <v>2</v>
      </c>
      <c r="L847" s="7">
        <v>7</v>
      </c>
      <c r="M847" s="7">
        <f t="shared" si="102"/>
        <v>0</v>
      </c>
      <c r="N847" s="8">
        <f t="shared" si="103"/>
        <v>0</v>
      </c>
      <c r="R847" s="12">
        <v>1</v>
      </c>
    </row>
    <row r="848" spans="1:18" x14ac:dyDescent="0.2">
      <c r="A848" s="1" t="s">
        <v>1638</v>
      </c>
      <c r="B848" s="1" t="s">
        <v>308</v>
      </c>
      <c r="C848" s="2" t="s">
        <v>1639</v>
      </c>
      <c r="E848" s="4">
        <v>0</v>
      </c>
      <c r="F848" s="4">
        <v>22</v>
      </c>
      <c r="H848" s="167"/>
      <c r="I848" s="7">
        <v>7057741</v>
      </c>
      <c r="J848" s="7">
        <v>7057692</v>
      </c>
      <c r="K848" s="7">
        <v>1</v>
      </c>
      <c r="L848" s="7">
        <v>6</v>
      </c>
      <c r="M848" s="7">
        <f>M849+M850+M851+M852+M853+M854+M855+M856+M857+M858+M859+M860+M861+M862+M863+M864+M865+M866+M867+M868+M869+M870+M871+M872+M873</f>
        <v>0</v>
      </c>
      <c r="N848" s="8">
        <f>N849+N850+N851+N852+N853+N854+N855+N856+N857+N858+N859+N860+N861+N862+N863+N864+N865+N866+N867+N868+N869+N870+N871+N872+N873</f>
        <v>0</v>
      </c>
      <c r="R848" s="12">
        <v>1</v>
      </c>
    </row>
    <row r="849" spans="1:18" x14ac:dyDescent="0.2">
      <c r="A849" s="1" t="s">
        <v>1640</v>
      </c>
      <c r="C849" s="2" t="s">
        <v>1544</v>
      </c>
      <c r="D849" s="3" t="s">
        <v>35</v>
      </c>
      <c r="E849" s="4">
        <v>0</v>
      </c>
      <c r="F849" s="4">
        <v>22</v>
      </c>
      <c r="I849" s="7">
        <v>7057742</v>
      </c>
      <c r="J849" s="7">
        <v>7057741</v>
      </c>
      <c r="K849" s="7">
        <v>2</v>
      </c>
      <c r="L849" s="7">
        <v>7</v>
      </c>
      <c r="M849" s="7">
        <f t="shared" ref="M849:M873" si="104">ROUND(ROUND(H849,2)*ROUND(E849,2), 2)</f>
        <v>0</v>
      </c>
      <c r="N849" s="8">
        <f t="shared" ref="N849:N873" si="105">H849*E849*(1+F849/100)</f>
        <v>0</v>
      </c>
      <c r="R849" s="12">
        <v>1</v>
      </c>
    </row>
    <row r="850" spans="1:18" ht="38.25" x14ac:dyDescent="0.2">
      <c r="A850" s="1" t="s">
        <v>1641</v>
      </c>
      <c r="B850" s="1" t="s">
        <v>30</v>
      </c>
      <c r="C850" s="2" t="s">
        <v>1642</v>
      </c>
      <c r="D850" s="3" t="s">
        <v>231</v>
      </c>
      <c r="E850" s="4">
        <v>1</v>
      </c>
      <c r="F850" s="4">
        <v>22</v>
      </c>
      <c r="I850" s="7">
        <v>7057743</v>
      </c>
      <c r="J850" s="7">
        <v>7057741</v>
      </c>
      <c r="K850" s="7">
        <v>2</v>
      </c>
      <c r="L850" s="7">
        <v>7</v>
      </c>
      <c r="M850" s="7">
        <f t="shared" si="104"/>
        <v>0</v>
      </c>
      <c r="N850" s="8">
        <f t="shared" si="105"/>
        <v>0</v>
      </c>
      <c r="R850" s="12">
        <v>1</v>
      </c>
    </row>
    <row r="851" spans="1:18" x14ac:dyDescent="0.2">
      <c r="A851" s="1" t="s">
        <v>1643</v>
      </c>
      <c r="C851" s="2" t="s">
        <v>1644</v>
      </c>
      <c r="D851" s="3" t="s">
        <v>231</v>
      </c>
      <c r="E851" s="4">
        <v>1</v>
      </c>
      <c r="F851" s="4">
        <v>22</v>
      </c>
      <c r="I851" s="7">
        <v>7057744</v>
      </c>
      <c r="J851" s="7">
        <v>7057741</v>
      </c>
      <c r="K851" s="7">
        <v>2</v>
      </c>
      <c r="L851" s="7">
        <v>7</v>
      </c>
      <c r="M851" s="7">
        <f t="shared" si="104"/>
        <v>0</v>
      </c>
      <c r="N851" s="8">
        <f t="shared" si="105"/>
        <v>0</v>
      </c>
      <c r="R851" s="12">
        <v>1</v>
      </c>
    </row>
    <row r="852" spans="1:18" x14ac:dyDescent="0.2">
      <c r="A852" s="1" t="s">
        <v>1645</v>
      </c>
      <c r="C852" s="2" t="s">
        <v>1646</v>
      </c>
      <c r="D852" s="3" t="s">
        <v>231</v>
      </c>
      <c r="E852" s="4">
        <v>4</v>
      </c>
      <c r="F852" s="4">
        <v>22</v>
      </c>
      <c r="I852" s="7">
        <v>7057745</v>
      </c>
      <c r="J852" s="7">
        <v>7057741</v>
      </c>
      <c r="K852" s="7">
        <v>2</v>
      </c>
      <c r="L852" s="7">
        <v>7</v>
      </c>
      <c r="M852" s="7">
        <f t="shared" si="104"/>
        <v>0</v>
      </c>
      <c r="N852" s="8">
        <f t="shared" si="105"/>
        <v>0</v>
      </c>
      <c r="R852" s="12">
        <v>1</v>
      </c>
    </row>
    <row r="853" spans="1:18" x14ac:dyDescent="0.2">
      <c r="A853" s="1" t="s">
        <v>1647</v>
      </c>
      <c r="C853" s="2" t="s">
        <v>1648</v>
      </c>
      <c r="D853" s="3" t="s">
        <v>231</v>
      </c>
      <c r="E853" s="4">
        <v>1</v>
      </c>
      <c r="F853" s="4">
        <v>22</v>
      </c>
      <c r="I853" s="7">
        <v>7057746</v>
      </c>
      <c r="J853" s="7">
        <v>7057741</v>
      </c>
      <c r="K853" s="7">
        <v>2</v>
      </c>
      <c r="L853" s="7">
        <v>7</v>
      </c>
      <c r="M853" s="7">
        <f t="shared" si="104"/>
        <v>0</v>
      </c>
      <c r="N853" s="8">
        <f t="shared" si="105"/>
        <v>0</v>
      </c>
      <c r="R853" s="12">
        <v>1</v>
      </c>
    </row>
    <row r="854" spans="1:18" x14ac:dyDescent="0.2">
      <c r="A854" s="1" t="s">
        <v>1649</v>
      </c>
      <c r="C854" s="2" t="s">
        <v>1650</v>
      </c>
      <c r="D854" s="3" t="s">
        <v>231</v>
      </c>
      <c r="E854" s="4">
        <v>1</v>
      </c>
      <c r="F854" s="4">
        <v>22</v>
      </c>
      <c r="I854" s="7">
        <v>7057747</v>
      </c>
      <c r="J854" s="7">
        <v>7057741</v>
      </c>
      <c r="K854" s="7">
        <v>2</v>
      </c>
      <c r="L854" s="7">
        <v>7</v>
      </c>
      <c r="M854" s="7">
        <f t="shared" si="104"/>
        <v>0</v>
      </c>
      <c r="N854" s="8">
        <f t="shared" si="105"/>
        <v>0</v>
      </c>
      <c r="R854" s="12">
        <v>1</v>
      </c>
    </row>
    <row r="855" spans="1:18" x14ac:dyDescent="0.2">
      <c r="A855" s="1" t="s">
        <v>1651</v>
      </c>
      <c r="C855" s="2" t="s">
        <v>1652</v>
      </c>
      <c r="D855" s="3" t="s">
        <v>231</v>
      </c>
      <c r="E855" s="4">
        <v>3</v>
      </c>
      <c r="F855" s="4">
        <v>22</v>
      </c>
      <c r="I855" s="7">
        <v>7057748</v>
      </c>
      <c r="J855" s="7">
        <v>7057741</v>
      </c>
      <c r="K855" s="7">
        <v>2</v>
      </c>
      <c r="L855" s="7">
        <v>7</v>
      </c>
      <c r="M855" s="7">
        <f t="shared" si="104"/>
        <v>0</v>
      </c>
      <c r="N855" s="8">
        <f t="shared" si="105"/>
        <v>0</v>
      </c>
      <c r="R855" s="12">
        <v>1</v>
      </c>
    </row>
    <row r="856" spans="1:18" x14ac:dyDescent="0.2">
      <c r="A856" s="1" t="s">
        <v>1653</v>
      </c>
      <c r="C856" s="2" t="s">
        <v>1654</v>
      </c>
      <c r="D856" s="3" t="s">
        <v>231</v>
      </c>
      <c r="E856" s="4">
        <v>4</v>
      </c>
      <c r="F856" s="4">
        <v>22</v>
      </c>
      <c r="I856" s="7">
        <v>7057749</v>
      </c>
      <c r="J856" s="7">
        <v>7057741</v>
      </c>
      <c r="K856" s="7">
        <v>2</v>
      </c>
      <c r="L856" s="7">
        <v>7</v>
      </c>
      <c r="M856" s="7">
        <f t="shared" si="104"/>
        <v>0</v>
      </c>
      <c r="N856" s="8">
        <f t="shared" si="105"/>
        <v>0</v>
      </c>
      <c r="R856" s="12">
        <v>1</v>
      </c>
    </row>
    <row r="857" spans="1:18" x14ac:dyDescent="0.2">
      <c r="A857" s="1" t="s">
        <v>1655</v>
      </c>
      <c r="C857" s="2" t="s">
        <v>1656</v>
      </c>
      <c r="D857" s="3" t="s">
        <v>231</v>
      </c>
      <c r="E857" s="4">
        <v>1</v>
      </c>
      <c r="F857" s="4">
        <v>22</v>
      </c>
      <c r="I857" s="7">
        <v>7057750</v>
      </c>
      <c r="J857" s="7">
        <v>7057741</v>
      </c>
      <c r="K857" s="7">
        <v>2</v>
      </c>
      <c r="L857" s="7">
        <v>7</v>
      </c>
      <c r="M857" s="7">
        <f t="shared" si="104"/>
        <v>0</v>
      </c>
      <c r="N857" s="8">
        <f t="shared" si="105"/>
        <v>0</v>
      </c>
      <c r="R857" s="12">
        <v>1</v>
      </c>
    </row>
    <row r="858" spans="1:18" x14ac:dyDescent="0.2">
      <c r="A858" s="1" t="s">
        <v>1657</v>
      </c>
      <c r="C858" s="2" t="s">
        <v>1658</v>
      </c>
      <c r="D858" s="3" t="s">
        <v>231</v>
      </c>
      <c r="E858" s="4">
        <v>1</v>
      </c>
      <c r="F858" s="4">
        <v>22</v>
      </c>
      <c r="I858" s="7">
        <v>7057751</v>
      </c>
      <c r="J858" s="7">
        <v>7057741</v>
      </c>
      <c r="K858" s="7">
        <v>2</v>
      </c>
      <c r="L858" s="7">
        <v>7</v>
      </c>
      <c r="M858" s="7">
        <f t="shared" si="104"/>
        <v>0</v>
      </c>
      <c r="N858" s="8">
        <f t="shared" si="105"/>
        <v>0</v>
      </c>
      <c r="R858" s="12">
        <v>1</v>
      </c>
    </row>
    <row r="859" spans="1:18" x14ac:dyDescent="0.2">
      <c r="A859" s="1" t="s">
        <v>1659</v>
      </c>
      <c r="C859" s="2" t="s">
        <v>1660</v>
      </c>
      <c r="D859" s="3" t="s">
        <v>231</v>
      </c>
      <c r="E859" s="4">
        <v>3</v>
      </c>
      <c r="F859" s="4">
        <v>22</v>
      </c>
      <c r="I859" s="7">
        <v>7057752</v>
      </c>
      <c r="J859" s="7">
        <v>7057741</v>
      </c>
      <c r="K859" s="7">
        <v>2</v>
      </c>
      <c r="L859" s="7">
        <v>7</v>
      </c>
      <c r="M859" s="7">
        <f t="shared" si="104"/>
        <v>0</v>
      </c>
      <c r="N859" s="8">
        <f t="shared" si="105"/>
        <v>0</v>
      </c>
      <c r="R859" s="12">
        <v>1</v>
      </c>
    </row>
    <row r="860" spans="1:18" x14ac:dyDescent="0.2">
      <c r="A860" s="1" t="s">
        <v>1661</v>
      </c>
      <c r="C860" s="2" t="s">
        <v>1662</v>
      </c>
      <c r="D860" s="3" t="s">
        <v>231</v>
      </c>
      <c r="E860" s="4">
        <v>7</v>
      </c>
      <c r="F860" s="4">
        <v>22</v>
      </c>
      <c r="I860" s="7">
        <v>7057753</v>
      </c>
      <c r="J860" s="7">
        <v>7057741</v>
      </c>
      <c r="K860" s="7">
        <v>2</v>
      </c>
      <c r="L860" s="7">
        <v>7</v>
      </c>
      <c r="M860" s="7">
        <f t="shared" si="104"/>
        <v>0</v>
      </c>
      <c r="N860" s="8">
        <f t="shared" si="105"/>
        <v>0</v>
      </c>
      <c r="R860" s="12">
        <v>1</v>
      </c>
    </row>
    <row r="861" spans="1:18" x14ac:dyDescent="0.2">
      <c r="A861" s="1" t="s">
        <v>1663</v>
      </c>
      <c r="C861" s="2" t="s">
        <v>1664</v>
      </c>
      <c r="D861" s="3" t="s">
        <v>231</v>
      </c>
      <c r="E861" s="4">
        <v>1</v>
      </c>
      <c r="F861" s="4">
        <v>22</v>
      </c>
      <c r="I861" s="7">
        <v>7057754</v>
      </c>
      <c r="J861" s="7">
        <v>7057741</v>
      </c>
      <c r="K861" s="7">
        <v>2</v>
      </c>
      <c r="L861" s="7">
        <v>7</v>
      </c>
      <c r="M861" s="7">
        <f t="shared" si="104"/>
        <v>0</v>
      </c>
      <c r="N861" s="8">
        <f t="shared" si="105"/>
        <v>0</v>
      </c>
      <c r="R861" s="12">
        <v>1</v>
      </c>
    </row>
    <row r="862" spans="1:18" x14ac:dyDescent="0.2">
      <c r="A862" s="1" t="s">
        <v>1665</v>
      </c>
      <c r="C862" s="2" t="s">
        <v>1666</v>
      </c>
      <c r="D862" s="3" t="s">
        <v>231</v>
      </c>
      <c r="E862" s="4">
        <v>1</v>
      </c>
      <c r="F862" s="4">
        <v>22</v>
      </c>
      <c r="I862" s="7">
        <v>7057755</v>
      </c>
      <c r="J862" s="7">
        <v>7057741</v>
      </c>
      <c r="K862" s="7">
        <v>2</v>
      </c>
      <c r="L862" s="7">
        <v>7</v>
      </c>
      <c r="M862" s="7">
        <f t="shared" si="104"/>
        <v>0</v>
      </c>
      <c r="N862" s="8">
        <f t="shared" si="105"/>
        <v>0</v>
      </c>
      <c r="R862" s="12">
        <v>1</v>
      </c>
    </row>
    <row r="863" spans="1:18" x14ac:dyDescent="0.2">
      <c r="A863" s="1" t="s">
        <v>1667</v>
      </c>
      <c r="C863" s="2" t="s">
        <v>1668</v>
      </c>
      <c r="D863" s="3" t="s">
        <v>231</v>
      </c>
      <c r="E863" s="4">
        <v>1</v>
      </c>
      <c r="F863" s="4">
        <v>22</v>
      </c>
      <c r="I863" s="7">
        <v>7057756</v>
      </c>
      <c r="J863" s="7">
        <v>7057741</v>
      </c>
      <c r="K863" s="7">
        <v>2</v>
      </c>
      <c r="L863" s="7">
        <v>7</v>
      </c>
      <c r="M863" s="7">
        <f t="shared" si="104"/>
        <v>0</v>
      </c>
      <c r="N863" s="8">
        <f t="shared" si="105"/>
        <v>0</v>
      </c>
      <c r="R863" s="12">
        <v>1</v>
      </c>
    </row>
    <row r="864" spans="1:18" x14ac:dyDescent="0.2">
      <c r="A864" s="1" t="s">
        <v>1669</v>
      </c>
      <c r="C864" s="2" t="s">
        <v>1670</v>
      </c>
      <c r="D864" s="3" t="s">
        <v>231</v>
      </c>
      <c r="E864" s="4">
        <v>1</v>
      </c>
      <c r="F864" s="4">
        <v>22</v>
      </c>
      <c r="I864" s="7">
        <v>7057757</v>
      </c>
      <c r="J864" s="7">
        <v>7057741</v>
      </c>
      <c r="K864" s="7">
        <v>2</v>
      </c>
      <c r="L864" s="7">
        <v>7</v>
      </c>
      <c r="M864" s="7">
        <f t="shared" si="104"/>
        <v>0</v>
      </c>
      <c r="N864" s="8">
        <f t="shared" si="105"/>
        <v>0</v>
      </c>
      <c r="R864" s="12">
        <v>1</v>
      </c>
    </row>
    <row r="865" spans="1:18" x14ac:dyDescent="0.2">
      <c r="A865" s="1" t="s">
        <v>1671</v>
      </c>
      <c r="C865" s="2" t="s">
        <v>1672</v>
      </c>
      <c r="D865" s="3" t="s">
        <v>231</v>
      </c>
      <c r="E865" s="4">
        <v>10</v>
      </c>
      <c r="F865" s="4">
        <v>22</v>
      </c>
      <c r="I865" s="7">
        <v>7057758</v>
      </c>
      <c r="J865" s="7">
        <v>7057741</v>
      </c>
      <c r="K865" s="7">
        <v>2</v>
      </c>
      <c r="L865" s="7">
        <v>7</v>
      </c>
      <c r="M865" s="7">
        <f t="shared" si="104"/>
        <v>0</v>
      </c>
      <c r="N865" s="8">
        <f t="shared" si="105"/>
        <v>0</v>
      </c>
      <c r="R865" s="12">
        <v>1</v>
      </c>
    </row>
    <row r="866" spans="1:18" x14ac:dyDescent="0.2">
      <c r="A866" s="1" t="s">
        <v>1673</v>
      </c>
      <c r="C866" s="2" t="s">
        <v>1674</v>
      </c>
      <c r="D866" s="3" t="s">
        <v>231</v>
      </c>
      <c r="E866" s="4">
        <v>2</v>
      </c>
      <c r="F866" s="4">
        <v>22</v>
      </c>
      <c r="I866" s="7">
        <v>7057759</v>
      </c>
      <c r="J866" s="7">
        <v>7057741</v>
      </c>
      <c r="K866" s="7">
        <v>2</v>
      </c>
      <c r="L866" s="7">
        <v>7</v>
      </c>
      <c r="M866" s="7">
        <f t="shared" si="104"/>
        <v>0</v>
      </c>
      <c r="N866" s="8">
        <f t="shared" si="105"/>
        <v>0</v>
      </c>
      <c r="R866" s="12">
        <v>1</v>
      </c>
    </row>
    <row r="867" spans="1:18" x14ac:dyDescent="0.2">
      <c r="A867" s="1" t="s">
        <v>1675</v>
      </c>
      <c r="C867" s="2" t="s">
        <v>1676</v>
      </c>
      <c r="D867" s="3" t="s">
        <v>231</v>
      </c>
      <c r="E867" s="4">
        <v>17</v>
      </c>
      <c r="F867" s="4">
        <v>22</v>
      </c>
      <c r="I867" s="7">
        <v>7057760</v>
      </c>
      <c r="J867" s="7">
        <v>7057741</v>
      </c>
      <c r="K867" s="7">
        <v>2</v>
      </c>
      <c r="L867" s="7">
        <v>7</v>
      </c>
      <c r="M867" s="7">
        <f t="shared" si="104"/>
        <v>0</v>
      </c>
      <c r="N867" s="8">
        <f t="shared" si="105"/>
        <v>0</v>
      </c>
      <c r="R867" s="12">
        <v>1</v>
      </c>
    </row>
    <row r="868" spans="1:18" x14ac:dyDescent="0.2">
      <c r="A868" s="1" t="s">
        <v>1677</v>
      </c>
      <c r="C868" s="2" t="s">
        <v>1678</v>
      </c>
      <c r="D868" s="3" t="s">
        <v>231</v>
      </c>
      <c r="E868" s="4">
        <v>4</v>
      </c>
      <c r="F868" s="4">
        <v>22</v>
      </c>
      <c r="I868" s="7">
        <v>7057761</v>
      </c>
      <c r="J868" s="7">
        <v>7057741</v>
      </c>
      <c r="K868" s="7">
        <v>2</v>
      </c>
      <c r="L868" s="7">
        <v>7</v>
      </c>
      <c r="M868" s="7">
        <f t="shared" si="104"/>
        <v>0</v>
      </c>
      <c r="N868" s="8">
        <f t="shared" si="105"/>
        <v>0</v>
      </c>
      <c r="R868" s="12">
        <v>1</v>
      </c>
    </row>
    <row r="869" spans="1:18" x14ac:dyDescent="0.2">
      <c r="A869" s="1" t="s">
        <v>1679</v>
      </c>
      <c r="C869" s="2" t="s">
        <v>1680</v>
      </c>
      <c r="D869" s="3" t="s">
        <v>231</v>
      </c>
      <c r="E869" s="4">
        <v>4</v>
      </c>
      <c r="F869" s="4">
        <v>22</v>
      </c>
      <c r="I869" s="7">
        <v>7057762</v>
      </c>
      <c r="J869" s="7">
        <v>7057741</v>
      </c>
      <c r="K869" s="7">
        <v>2</v>
      </c>
      <c r="L869" s="7">
        <v>7</v>
      </c>
      <c r="M869" s="7">
        <f t="shared" si="104"/>
        <v>0</v>
      </c>
      <c r="N869" s="8">
        <f t="shared" si="105"/>
        <v>0</v>
      </c>
      <c r="R869" s="12">
        <v>1</v>
      </c>
    </row>
    <row r="870" spans="1:18" x14ac:dyDescent="0.2">
      <c r="A870" s="1" t="s">
        <v>1681</v>
      </c>
      <c r="C870" s="2" t="s">
        <v>1682</v>
      </c>
      <c r="D870" s="3" t="s">
        <v>231</v>
      </c>
      <c r="E870" s="4">
        <v>2</v>
      </c>
      <c r="F870" s="4">
        <v>22</v>
      </c>
      <c r="I870" s="7">
        <v>7057763</v>
      </c>
      <c r="J870" s="7">
        <v>7057741</v>
      </c>
      <c r="K870" s="7">
        <v>2</v>
      </c>
      <c r="L870" s="7">
        <v>7</v>
      </c>
      <c r="M870" s="7">
        <f t="shared" si="104"/>
        <v>0</v>
      </c>
      <c r="N870" s="8">
        <f t="shared" si="105"/>
        <v>0</v>
      </c>
      <c r="R870" s="12">
        <v>1</v>
      </c>
    </row>
    <row r="871" spans="1:18" x14ac:dyDescent="0.2">
      <c r="A871" s="1" t="s">
        <v>1683</v>
      </c>
      <c r="C871" s="2" t="s">
        <v>1684</v>
      </c>
      <c r="D871" s="3" t="s">
        <v>231</v>
      </c>
      <c r="E871" s="4">
        <v>1</v>
      </c>
      <c r="F871" s="4">
        <v>22</v>
      </c>
      <c r="I871" s="7">
        <v>7057764</v>
      </c>
      <c r="J871" s="7">
        <v>7057741</v>
      </c>
      <c r="K871" s="7">
        <v>2</v>
      </c>
      <c r="L871" s="7">
        <v>7</v>
      </c>
      <c r="M871" s="7">
        <f t="shared" si="104"/>
        <v>0</v>
      </c>
      <c r="N871" s="8">
        <f t="shared" si="105"/>
        <v>0</v>
      </c>
      <c r="R871" s="12">
        <v>1</v>
      </c>
    </row>
    <row r="872" spans="1:18" x14ac:dyDescent="0.2">
      <c r="A872" s="1" t="s">
        <v>1685</v>
      </c>
      <c r="C872" s="2" t="s">
        <v>1686</v>
      </c>
      <c r="D872" s="3" t="s">
        <v>228</v>
      </c>
      <c r="E872" s="4">
        <v>1</v>
      </c>
      <c r="F872" s="4">
        <v>22</v>
      </c>
      <c r="I872" s="7">
        <v>7057765</v>
      </c>
      <c r="J872" s="7">
        <v>7057741</v>
      </c>
      <c r="K872" s="7">
        <v>2</v>
      </c>
      <c r="L872" s="7">
        <v>7</v>
      </c>
      <c r="M872" s="7">
        <f t="shared" si="104"/>
        <v>0</v>
      </c>
      <c r="N872" s="8">
        <f t="shared" si="105"/>
        <v>0</v>
      </c>
      <c r="R872" s="12">
        <v>1</v>
      </c>
    </row>
    <row r="873" spans="1:18" x14ac:dyDescent="0.2">
      <c r="A873" s="1" t="s">
        <v>1687</v>
      </c>
      <c r="C873" s="2" t="s">
        <v>1688</v>
      </c>
      <c r="D873" s="3" t="s">
        <v>228</v>
      </c>
      <c r="E873" s="4">
        <v>1</v>
      </c>
      <c r="F873" s="4">
        <v>22</v>
      </c>
      <c r="I873" s="7">
        <v>7057766</v>
      </c>
      <c r="J873" s="7">
        <v>7057741</v>
      </c>
      <c r="K873" s="7">
        <v>2</v>
      </c>
      <c r="L873" s="7">
        <v>7</v>
      </c>
      <c r="M873" s="7">
        <f t="shared" si="104"/>
        <v>0</v>
      </c>
      <c r="N873" s="8">
        <f t="shared" si="105"/>
        <v>0</v>
      </c>
      <c r="R873" s="12">
        <v>1</v>
      </c>
    </row>
    <row r="874" spans="1:18" x14ac:dyDescent="0.2">
      <c r="A874" s="1" t="s">
        <v>1689</v>
      </c>
      <c r="B874" s="1" t="s">
        <v>345</v>
      </c>
      <c r="C874" s="2" t="s">
        <v>1690</v>
      </c>
      <c r="E874" s="4">
        <v>0</v>
      </c>
      <c r="F874" s="4">
        <v>22</v>
      </c>
      <c r="H874" s="167"/>
      <c r="I874" s="7">
        <v>7057767</v>
      </c>
      <c r="J874" s="7">
        <v>7057692</v>
      </c>
      <c r="K874" s="7">
        <v>1</v>
      </c>
      <c r="L874" s="7">
        <v>6</v>
      </c>
      <c r="M874" s="7">
        <f>M875+M876+M877+M878+M879</f>
        <v>0</v>
      </c>
      <c r="N874" s="8">
        <f>N875+N876+N877+N878+N879</f>
        <v>0</v>
      </c>
      <c r="R874" s="12">
        <v>1</v>
      </c>
    </row>
    <row r="875" spans="1:18" x14ac:dyDescent="0.2">
      <c r="A875" s="1" t="s">
        <v>1691</v>
      </c>
      <c r="C875" s="2" t="s">
        <v>1544</v>
      </c>
      <c r="D875" s="3" t="s">
        <v>35</v>
      </c>
      <c r="E875" s="4">
        <v>0</v>
      </c>
      <c r="F875" s="4">
        <v>22</v>
      </c>
      <c r="I875" s="7">
        <v>7057768</v>
      </c>
      <c r="J875" s="7">
        <v>7057767</v>
      </c>
      <c r="K875" s="7">
        <v>2</v>
      </c>
      <c r="L875" s="7">
        <v>7</v>
      </c>
      <c r="M875" s="7">
        <f>ROUND(ROUND(H875,2)*ROUND(E875,2), 2)</f>
        <v>0</v>
      </c>
      <c r="N875" s="8">
        <f>H875*E875*(1+F875/100)</f>
        <v>0</v>
      </c>
      <c r="R875" s="12">
        <v>1</v>
      </c>
    </row>
    <row r="876" spans="1:18" x14ac:dyDescent="0.2">
      <c r="A876" s="1" t="s">
        <v>1692</v>
      </c>
      <c r="B876" s="1" t="s">
        <v>30</v>
      </c>
      <c r="C876" s="2" t="s">
        <v>1693</v>
      </c>
      <c r="D876" s="3" t="s">
        <v>231</v>
      </c>
      <c r="E876" s="4">
        <v>1</v>
      </c>
      <c r="F876" s="4">
        <v>22</v>
      </c>
      <c r="I876" s="7">
        <v>7057769</v>
      </c>
      <c r="J876" s="7">
        <v>7057767</v>
      </c>
      <c r="K876" s="7">
        <v>2</v>
      </c>
      <c r="L876" s="7">
        <v>7</v>
      </c>
      <c r="M876" s="7">
        <f>ROUND(ROUND(H876,2)*ROUND(E876,2), 2)</f>
        <v>0</v>
      </c>
      <c r="N876" s="8">
        <f>H876*E876*(1+F876/100)</f>
        <v>0</v>
      </c>
      <c r="R876" s="12">
        <v>1</v>
      </c>
    </row>
    <row r="877" spans="1:18" x14ac:dyDescent="0.2">
      <c r="A877" s="1" t="s">
        <v>1694</v>
      </c>
      <c r="B877" s="1" t="s">
        <v>188</v>
      </c>
      <c r="C877" s="2" t="s">
        <v>1695</v>
      </c>
      <c r="D877" s="3" t="s">
        <v>231</v>
      </c>
      <c r="E877" s="4">
        <v>2</v>
      </c>
      <c r="F877" s="4">
        <v>22</v>
      </c>
      <c r="I877" s="7">
        <v>7057770</v>
      </c>
      <c r="J877" s="7">
        <v>7057767</v>
      </c>
      <c r="K877" s="7">
        <v>2</v>
      </c>
      <c r="L877" s="7">
        <v>7</v>
      </c>
      <c r="M877" s="7">
        <f>ROUND(ROUND(H877,2)*ROUND(E877,2), 2)</f>
        <v>0</v>
      </c>
      <c r="N877" s="8">
        <f>H877*E877*(1+F877/100)</f>
        <v>0</v>
      </c>
      <c r="R877" s="12">
        <v>1</v>
      </c>
    </row>
    <row r="878" spans="1:18" x14ac:dyDescent="0.2">
      <c r="A878" s="1" t="s">
        <v>1696</v>
      </c>
      <c r="B878" s="1" t="s">
        <v>233</v>
      </c>
      <c r="C878" s="2" t="s">
        <v>1697</v>
      </c>
      <c r="D878" s="3" t="s">
        <v>231</v>
      </c>
      <c r="E878" s="4">
        <v>5</v>
      </c>
      <c r="F878" s="4">
        <v>22</v>
      </c>
      <c r="I878" s="7">
        <v>7057771</v>
      </c>
      <c r="J878" s="7">
        <v>7057767</v>
      </c>
      <c r="K878" s="7">
        <v>2</v>
      </c>
      <c r="L878" s="7">
        <v>7</v>
      </c>
      <c r="M878" s="7">
        <f>ROUND(ROUND(H878,2)*ROUND(E878,2), 2)</f>
        <v>0</v>
      </c>
      <c r="N878" s="8">
        <f>H878*E878*(1+F878/100)</f>
        <v>0</v>
      </c>
      <c r="R878" s="12">
        <v>1</v>
      </c>
    </row>
    <row r="879" spans="1:18" ht="25.5" x14ac:dyDescent="0.2">
      <c r="A879" s="1" t="s">
        <v>1698</v>
      </c>
      <c r="B879" s="1" t="s">
        <v>236</v>
      </c>
      <c r="C879" s="2" t="s">
        <v>1699</v>
      </c>
      <c r="D879" s="3" t="s">
        <v>231</v>
      </c>
      <c r="E879" s="4">
        <v>1</v>
      </c>
      <c r="F879" s="4">
        <v>22</v>
      </c>
      <c r="I879" s="7">
        <v>7057772</v>
      </c>
      <c r="J879" s="7">
        <v>7057767</v>
      </c>
      <c r="K879" s="7">
        <v>2</v>
      </c>
      <c r="L879" s="7">
        <v>7</v>
      </c>
      <c r="M879" s="7">
        <f>ROUND(ROUND(H879,2)*ROUND(E879,2), 2)</f>
        <v>0</v>
      </c>
      <c r="N879" s="8">
        <f>H879*E879*(1+F879/100)</f>
        <v>0</v>
      </c>
      <c r="R879" s="12">
        <v>1</v>
      </c>
    </row>
    <row r="880" spans="1:18" x14ac:dyDescent="0.2">
      <c r="A880" s="1" t="s">
        <v>1700</v>
      </c>
      <c r="B880" s="1" t="s">
        <v>366</v>
      </c>
      <c r="C880" s="2" t="s">
        <v>1701</v>
      </c>
      <c r="E880" s="4">
        <v>0</v>
      </c>
      <c r="F880" s="4">
        <v>22</v>
      </c>
      <c r="H880" s="167"/>
      <c r="I880" s="7">
        <v>7057773</v>
      </c>
      <c r="J880" s="7">
        <v>7057692</v>
      </c>
      <c r="K880" s="7">
        <v>1</v>
      </c>
      <c r="L880" s="7">
        <v>6</v>
      </c>
      <c r="M880" s="7">
        <f>M881+M882+M883+M884+M885+M886+M887+M888+M889+M890+M891+M892+M893+M894</f>
        <v>0</v>
      </c>
      <c r="N880" s="8">
        <f>N881+N882+N883+N884+N885+N886+N887+N888+N889+N890+N891+N892+N893+N894</f>
        <v>0</v>
      </c>
      <c r="R880" s="12">
        <v>1</v>
      </c>
    </row>
    <row r="881" spans="1:18" x14ac:dyDescent="0.2">
      <c r="A881" s="1" t="s">
        <v>1702</v>
      </c>
      <c r="C881" s="2" t="s">
        <v>1544</v>
      </c>
      <c r="D881" s="3" t="s">
        <v>35</v>
      </c>
      <c r="E881" s="4">
        <v>0</v>
      </c>
      <c r="F881" s="4">
        <v>22</v>
      </c>
      <c r="I881" s="7">
        <v>7057774</v>
      </c>
      <c r="J881" s="7">
        <v>7057773</v>
      </c>
      <c r="K881" s="7">
        <v>2</v>
      </c>
      <c r="L881" s="7">
        <v>7</v>
      </c>
      <c r="M881" s="7">
        <f t="shared" ref="M881:M894" si="106">ROUND(ROUND(H881,2)*ROUND(E881,2), 2)</f>
        <v>0</v>
      </c>
      <c r="N881" s="8">
        <f t="shared" ref="N881:N894" si="107">H881*E881*(1+F881/100)</f>
        <v>0</v>
      </c>
      <c r="R881" s="12">
        <v>1</v>
      </c>
    </row>
    <row r="882" spans="1:18" x14ac:dyDescent="0.2">
      <c r="A882" s="1" t="s">
        <v>1703</v>
      </c>
      <c r="B882" s="1" t="s">
        <v>30</v>
      </c>
      <c r="C882" s="2" t="s">
        <v>1704</v>
      </c>
      <c r="D882" s="3" t="s">
        <v>231</v>
      </c>
      <c r="E882" s="4">
        <v>3</v>
      </c>
      <c r="F882" s="4">
        <v>22</v>
      </c>
      <c r="I882" s="7">
        <v>7057775</v>
      </c>
      <c r="J882" s="7">
        <v>7057773</v>
      </c>
      <c r="K882" s="7">
        <v>2</v>
      </c>
      <c r="L882" s="7">
        <v>7</v>
      </c>
      <c r="M882" s="7">
        <f t="shared" si="106"/>
        <v>0</v>
      </c>
      <c r="N882" s="8">
        <f t="shared" si="107"/>
        <v>0</v>
      </c>
      <c r="R882" s="12">
        <v>1</v>
      </c>
    </row>
    <row r="883" spans="1:18" x14ac:dyDescent="0.2">
      <c r="A883" s="1" t="s">
        <v>1705</v>
      </c>
      <c r="B883" s="1" t="s">
        <v>188</v>
      </c>
      <c r="C883" s="2" t="s">
        <v>1706</v>
      </c>
      <c r="D883" s="3" t="s">
        <v>231</v>
      </c>
      <c r="E883" s="4">
        <v>2</v>
      </c>
      <c r="F883" s="4">
        <v>22</v>
      </c>
      <c r="I883" s="7">
        <v>7057776</v>
      </c>
      <c r="J883" s="7">
        <v>7057773</v>
      </c>
      <c r="K883" s="7">
        <v>2</v>
      </c>
      <c r="L883" s="7">
        <v>7</v>
      </c>
      <c r="M883" s="7">
        <f t="shared" si="106"/>
        <v>0</v>
      </c>
      <c r="N883" s="8">
        <f t="shared" si="107"/>
        <v>0</v>
      </c>
      <c r="R883" s="12">
        <v>1</v>
      </c>
    </row>
    <row r="884" spans="1:18" x14ac:dyDescent="0.2">
      <c r="A884" s="1" t="s">
        <v>1707</v>
      </c>
      <c r="B884" s="1" t="s">
        <v>233</v>
      </c>
      <c r="C884" s="2" t="s">
        <v>1708</v>
      </c>
      <c r="D884" s="3" t="s">
        <v>35</v>
      </c>
      <c r="E884" s="4">
        <v>0</v>
      </c>
      <c r="F884" s="4">
        <v>22</v>
      </c>
      <c r="I884" s="7">
        <v>7057777</v>
      </c>
      <c r="J884" s="7">
        <v>7057773</v>
      </c>
      <c r="K884" s="7">
        <v>2</v>
      </c>
      <c r="L884" s="7">
        <v>7</v>
      </c>
      <c r="M884" s="7">
        <f t="shared" si="106"/>
        <v>0</v>
      </c>
      <c r="N884" s="8">
        <f t="shared" si="107"/>
        <v>0</v>
      </c>
      <c r="R884" s="12">
        <v>1</v>
      </c>
    </row>
    <row r="885" spans="1:18" ht="25.5" x14ac:dyDescent="0.2">
      <c r="A885" s="1" t="s">
        <v>1709</v>
      </c>
      <c r="C885" s="2" t="s">
        <v>1710</v>
      </c>
      <c r="D885" s="3" t="s">
        <v>231</v>
      </c>
      <c r="E885" s="4">
        <v>7</v>
      </c>
      <c r="F885" s="4">
        <v>22</v>
      </c>
      <c r="I885" s="7">
        <v>7057778</v>
      </c>
      <c r="J885" s="7">
        <v>7057773</v>
      </c>
      <c r="K885" s="7">
        <v>2</v>
      </c>
      <c r="L885" s="7">
        <v>7</v>
      </c>
      <c r="M885" s="7">
        <f t="shared" si="106"/>
        <v>0</v>
      </c>
      <c r="N885" s="8">
        <f t="shared" si="107"/>
        <v>0</v>
      </c>
      <c r="R885" s="12">
        <v>1</v>
      </c>
    </row>
    <row r="886" spans="1:18" ht="25.5" x14ac:dyDescent="0.2">
      <c r="A886" s="1" t="s">
        <v>1711</v>
      </c>
      <c r="C886" s="2" t="s">
        <v>1712</v>
      </c>
      <c r="D886" s="3" t="s">
        <v>231</v>
      </c>
      <c r="E886" s="4">
        <v>7</v>
      </c>
      <c r="F886" s="4">
        <v>22</v>
      </c>
      <c r="I886" s="7">
        <v>7057779</v>
      </c>
      <c r="J886" s="7">
        <v>7057773</v>
      </c>
      <c r="K886" s="7">
        <v>2</v>
      </c>
      <c r="L886" s="7">
        <v>7</v>
      </c>
      <c r="M886" s="7">
        <f t="shared" si="106"/>
        <v>0</v>
      </c>
      <c r="N886" s="8">
        <f t="shared" si="107"/>
        <v>0</v>
      </c>
      <c r="R886" s="12">
        <v>1</v>
      </c>
    </row>
    <row r="887" spans="1:18" ht="25.5" x14ac:dyDescent="0.2">
      <c r="A887" s="1" t="s">
        <v>1713</v>
      </c>
      <c r="B887" s="1" t="s">
        <v>236</v>
      </c>
      <c r="C887" s="2" t="s">
        <v>1714</v>
      </c>
      <c r="D887" s="3" t="s">
        <v>35</v>
      </c>
      <c r="E887" s="4">
        <v>0</v>
      </c>
      <c r="F887" s="4">
        <v>22</v>
      </c>
      <c r="I887" s="7">
        <v>7057780</v>
      </c>
      <c r="J887" s="7">
        <v>7057773</v>
      </c>
      <c r="K887" s="7">
        <v>2</v>
      </c>
      <c r="L887" s="7">
        <v>7</v>
      </c>
      <c r="M887" s="7">
        <f t="shared" si="106"/>
        <v>0</v>
      </c>
      <c r="N887" s="8">
        <f t="shared" si="107"/>
        <v>0</v>
      </c>
      <c r="R887" s="12">
        <v>1</v>
      </c>
    </row>
    <row r="888" spans="1:18" ht="38.25" x14ac:dyDescent="0.2">
      <c r="A888" s="1" t="s">
        <v>1715</v>
      </c>
      <c r="C888" s="2" t="s">
        <v>1716</v>
      </c>
      <c r="D888" s="3" t="s">
        <v>245</v>
      </c>
      <c r="E888" s="4">
        <v>500</v>
      </c>
      <c r="F888" s="4">
        <v>22</v>
      </c>
      <c r="I888" s="7">
        <v>7057781</v>
      </c>
      <c r="J888" s="7">
        <v>7057773</v>
      </c>
      <c r="K888" s="7">
        <v>2</v>
      </c>
      <c r="L888" s="7">
        <v>7</v>
      </c>
      <c r="M888" s="7">
        <f t="shared" si="106"/>
        <v>0</v>
      </c>
      <c r="N888" s="8">
        <f t="shared" si="107"/>
        <v>0</v>
      </c>
      <c r="R888" s="12">
        <v>1</v>
      </c>
    </row>
    <row r="889" spans="1:18" x14ac:dyDescent="0.2">
      <c r="A889" s="1" t="s">
        <v>1717</v>
      </c>
      <c r="B889" s="1" t="s">
        <v>239</v>
      </c>
      <c r="C889" s="2" t="s">
        <v>1623</v>
      </c>
      <c r="D889" s="3" t="s">
        <v>35</v>
      </c>
      <c r="E889" s="4">
        <v>0</v>
      </c>
      <c r="F889" s="4">
        <v>22</v>
      </c>
      <c r="I889" s="7">
        <v>7057782</v>
      </c>
      <c r="J889" s="7">
        <v>7057773</v>
      </c>
      <c r="K889" s="7">
        <v>2</v>
      </c>
      <c r="L889" s="7">
        <v>7</v>
      </c>
      <c r="M889" s="7">
        <f t="shared" si="106"/>
        <v>0</v>
      </c>
      <c r="N889" s="8">
        <f t="shared" si="107"/>
        <v>0</v>
      </c>
      <c r="R889" s="12">
        <v>1</v>
      </c>
    </row>
    <row r="890" spans="1:18" ht="25.5" x14ac:dyDescent="0.2">
      <c r="A890" s="1" t="s">
        <v>1718</v>
      </c>
      <c r="C890" s="2" t="s">
        <v>1627</v>
      </c>
      <c r="D890" s="3" t="s">
        <v>245</v>
      </c>
      <c r="E890" s="4">
        <v>200</v>
      </c>
      <c r="F890" s="4">
        <v>22</v>
      </c>
      <c r="I890" s="7">
        <v>7057783</v>
      </c>
      <c r="J890" s="7">
        <v>7057773</v>
      </c>
      <c r="K890" s="7">
        <v>2</v>
      </c>
      <c r="L890" s="7">
        <v>7</v>
      </c>
      <c r="M890" s="7">
        <f t="shared" si="106"/>
        <v>0</v>
      </c>
      <c r="N890" s="8">
        <f t="shared" si="107"/>
        <v>0</v>
      </c>
      <c r="R890" s="12">
        <v>1</v>
      </c>
    </row>
    <row r="891" spans="1:18" ht="25.5" x14ac:dyDescent="0.2">
      <c r="A891" s="1" t="s">
        <v>1719</v>
      </c>
      <c r="C891" s="2" t="s">
        <v>1625</v>
      </c>
      <c r="D891" s="3" t="s">
        <v>245</v>
      </c>
      <c r="E891" s="4">
        <v>50</v>
      </c>
      <c r="F891" s="4">
        <v>22</v>
      </c>
      <c r="I891" s="7">
        <v>7057784</v>
      </c>
      <c r="J891" s="7">
        <v>7057773</v>
      </c>
      <c r="K891" s="7">
        <v>2</v>
      </c>
      <c r="L891" s="7">
        <v>7</v>
      </c>
      <c r="M891" s="7">
        <f t="shared" si="106"/>
        <v>0</v>
      </c>
      <c r="N891" s="8">
        <f t="shared" si="107"/>
        <v>0</v>
      </c>
      <c r="R891" s="12">
        <v>1</v>
      </c>
    </row>
    <row r="892" spans="1:18" ht="25.5" x14ac:dyDescent="0.2">
      <c r="A892" s="1" t="s">
        <v>1720</v>
      </c>
      <c r="B892" s="1" t="s">
        <v>243</v>
      </c>
      <c r="C892" s="2" t="s">
        <v>1631</v>
      </c>
      <c r="D892" s="3" t="s">
        <v>35</v>
      </c>
      <c r="E892" s="4">
        <v>0</v>
      </c>
      <c r="F892" s="4">
        <v>22</v>
      </c>
      <c r="I892" s="7">
        <v>7057785</v>
      </c>
      <c r="J892" s="7">
        <v>7057773</v>
      </c>
      <c r="K892" s="7">
        <v>2</v>
      </c>
      <c r="L892" s="7">
        <v>7</v>
      </c>
      <c r="M892" s="7">
        <f t="shared" si="106"/>
        <v>0</v>
      </c>
      <c r="N892" s="8">
        <f t="shared" si="107"/>
        <v>0</v>
      </c>
      <c r="R892" s="12">
        <v>1</v>
      </c>
    </row>
    <row r="893" spans="1:18" ht="38.25" x14ac:dyDescent="0.2">
      <c r="A893" s="1" t="s">
        <v>1721</v>
      </c>
      <c r="C893" s="2" t="s">
        <v>1633</v>
      </c>
      <c r="D893" s="3" t="s">
        <v>245</v>
      </c>
      <c r="E893" s="4">
        <v>20</v>
      </c>
      <c r="F893" s="4">
        <v>22</v>
      </c>
      <c r="I893" s="7">
        <v>7057786</v>
      </c>
      <c r="J893" s="7">
        <v>7057773</v>
      </c>
      <c r="K893" s="7">
        <v>2</v>
      </c>
      <c r="L893" s="7">
        <v>7</v>
      </c>
      <c r="M893" s="7">
        <f t="shared" si="106"/>
        <v>0</v>
      </c>
      <c r="N893" s="8">
        <f t="shared" si="107"/>
        <v>0</v>
      </c>
      <c r="R893" s="12">
        <v>1</v>
      </c>
    </row>
    <row r="894" spans="1:18" ht="38.25" x14ac:dyDescent="0.2">
      <c r="A894" s="1" t="s">
        <v>1722</v>
      </c>
      <c r="C894" s="2" t="s">
        <v>1635</v>
      </c>
      <c r="D894" s="3" t="s">
        <v>245</v>
      </c>
      <c r="E894" s="4">
        <v>20</v>
      </c>
      <c r="F894" s="4">
        <v>22</v>
      </c>
      <c r="I894" s="7">
        <v>7057787</v>
      </c>
      <c r="J894" s="7">
        <v>7057773</v>
      </c>
      <c r="K894" s="7">
        <v>2</v>
      </c>
      <c r="L894" s="7">
        <v>7</v>
      </c>
      <c r="M894" s="7">
        <f t="shared" si="106"/>
        <v>0</v>
      </c>
      <c r="N894" s="8">
        <f t="shared" si="107"/>
        <v>0</v>
      </c>
      <c r="R894" s="12">
        <v>1</v>
      </c>
    </row>
    <row r="895" spans="1:18" x14ac:dyDescent="0.2">
      <c r="A895" s="1" t="s">
        <v>1723</v>
      </c>
      <c r="B895" s="1" t="s">
        <v>403</v>
      </c>
      <c r="C895" s="2" t="s">
        <v>1724</v>
      </c>
      <c r="E895" s="4">
        <v>0</v>
      </c>
      <c r="F895" s="4">
        <v>22</v>
      </c>
      <c r="H895" s="167"/>
      <c r="I895" s="7">
        <v>7057788</v>
      </c>
      <c r="J895" s="7">
        <v>7057692</v>
      </c>
      <c r="K895" s="7">
        <v>1</v>
      </c>
      <c r="L895" s="7">
        <v>6</v>
      </c>
      <c r="M895" s="7">
        <f>M896+M897+M898+M899+M900+M901+M902+M903+M904+M905+M906+M907+M908+M909+M910+M911+M912+M913+M914+M915+M916</f>
        <v>0</v>
      </c>
      <c r="N895" s="8">
        <f>N896+N897+N898+N899+N900+N901+N902+N903+N904+N905+N906+N907+N908+N909+N910+N911+N912+N913+N914+N915+N916</f>
        <v>0</v>
      </c>
      <c r="R895" s="12">
        <v>1</v>
      </c>
    </row>
    <row r="896" spans="1:18" x14ac:dyDescent="0.2">
      <c r="A896" s="1" t="s">
        <v>1725</v>
      </c>
      <c r="C896" s="2" t="s">
        <v>1726</v>
      </c>
      <c r="D896" s="3" t="s">
        <v>35</v>
      </c>
      <c r="E896" s="4">
        <v>0</v>
      </c>
      <c r="F896" s="4">
        <v>22</v>
      </c>
      <c r="I896" s="7">
        <v>7057789</v>
      </c>
      <c r="J896" s="7">
        <v>7057788</v>
      </c>
      <c r="K896" s="7">
        <v>2</v>
      </c>
      <c r="L896" s="7">
        <v>7</v>
      </c>
      <c r="M896" s="7">
        <f t="shared" ref="M896:M916" si="108">ROUND(ROUND(H896,2)*ROUND(E896,2), 2)</f>
        <v>0</v>
      </c>
      <c r="N896" s="8">
        <f t="shared" ref="N896:N916" si="109">H896*E896*(1+F896/100)</f>
        <v>0</v>
      </c>
      <c r="R896" s="12">
        <v>1</v>
      </c>
    </row>
    <row r="897" spans="1:18" x14ac:dyDescent="0.2">
      <c r="A897" s="1" t="s">
        <v>1727</v>
      </c>
      <c r="C897" s="2" t="s">
        <v>1728</v>
      </c>
      <c r="D897" s="3" t="s">
        <v>35</v>
      </c>
      <c r="E897" s="4">
        <v>0</v>
      </c>
      <c r="F897" s="4">
        <v>22</v>
      </c>
      <c r="I897" s="7">
        <v>7057790</v>
      </c>
      <c r="J897" s="7">
        <v>7057788</v>
      </c>
      <c r="K897" s="7">
        <v>2</v>
      </c>
      <c r="L897" s="7">
        <v>7</v>
      </c>
      <c r="M897" s="7">
        <f t="shared" si="108"/>
        <v>0</v>
      </c>
      <c r="N897" s="8">
        <f t="shared" si="109"/>
        <v>0</v>
      </c>
      <c r="R897" s="12">
        <v>1</v>
      </c>
    </row>
    <row r="898" spans="1:18" ht="25.5" x14ac:dyDescent="0.2">
      <c r="A898" s="1" t="s">
        <v>1729</v>
      </c>
      <c r="B898" s="1" t="s">
        <v>30</v>
      </c>
      <c r="C898" s="2" t="s">
        <v>1730</v>
      </c>
      <c r="D898" s="3" t="s">
        <v>231</v>
      </c>
      <c r="E898" s="4">
        <v>1</v>
      </c>
      <c r="F898" s="4">
        <v>22</v>
      </c>
      <c r="I898" s="7">
        <v>7057791</v>
      </c>
      <c r="J898" s="7">
        <v>7057788</v>
      </c>
      <c r="K898" s="7">
        <v>2</v>
      </c>
      <c r="L898" s="7">
        <v>7</v>
      </c>
      <c r="M898" s="7">
        <f t="shared" si="108"/>
        <v>0</v>
      </c>
      <c r="N898" s="8">
        <f t="shared" si="109"/>
        <v>0</v>
      </c>
      <c r="R898" s="12">
        <v>1</v>
      </c>
    </row>
    <row r="899" spans="1:18" x14ac:dyDescent="0.2">
      <c r="A899" s="1" t="s">
        <v>1731</v>
      </c>
      <c r="B899" s="1" t="s">
        <v>188</v>
      </c>
      <c r="C899" s="2" t="s">
        <v>1732</v>
      </c>
      <c r="D899" s="3" t="s">
        <v>231</v>
      </c>
      <c r="E899" s="4">
        <v>2</v>
      </c>
      <c r="F899" s="4">
        <v>22</v>
      </c>
      <c r="I899" s="7">
        <v>7057792</v>
      </c>
      <c r="J899" s="7">
        <v>7057788</v>
      </c>
      <c r="K899" s="7">
        <v>2</v>
      </c>
      <c r="L899" s="7">
        <v>7</v>
      </c>
      <c r="M899" s="7">
        <f t="shared" si="108"/>
        <v>0</v>
      </c>
      <c r="N899" s="8">
        <f t="shared" si="109"/>
        <v>0</v>
      </c>
      <c r="R899" s="12">
        <v>1</v>
      </c>
    </row>
    <row r="900" spans="1:18" x14ac:dyDescent="0.2">
      <c r="A900" s="1" t="s">
        <v>1733</v>
      </c>
      <c r="B900" s="1" t="s">
        <v>233</v>
      </c>
      <c r="C900" s="2" t="s">
        <v>1734</v>
      </c>
      <c r="D900" s="3" t="s">
        <v>231</v>
      </c>
      <c r="E900" s="4">
        <v>12</v>
      </c>
      <c r="F900" s="4">
        <v>22</v>
      </c>
      <c r="I900" s="7">
        <v>7057793</v>
      </c>
      <c r="J900" s="7">
        <v>7057788</v>
      </c>
      <c r="K900" s="7">
        <v>2</v>
      </c>
      <c r="L900" s="7">
        <v>7</v>
      </c>
      <c r="M900" s="7">
        <f t="shared" si="108"/>
        <v>0</v>
      </c>
      <c r="N900" s="8">
        <f t="shared" si="109"/>
        <v>0</v>
      </c>
      <c r="R900" s="12">
        <v>1</v>
      </c>
    </row>
    <row r="901" spans="1:18" x14ac:dyDescent="0.2">
      <c r="A901" s="1" t="s">
        <v>1735</v>
      </c>
      <c r="B901" s="1" t="s">
        <v>236</v>
      </c>
      <c r="C901" s="2" t="s">
        <v>1736</v>
      </c>
      <c r="D901" s="3" t="s">
        <v>231</v>
      </c>
      <c r="E901" s="4">
        <v>6</v>
      </c>
      <c r="F901" s="4">
        <v>22</v>
      </c>
      <c r="I901" s="7">
        <v>7057794</v>
      </c>
      <c r="J901" s="7">
        <v>7057788</v>
      </c>
      <c r="K901" s="7">
        <v>2</v>
      </c>
      <c r="L901" s="7">
        <v>7</v>
      </c>
      <c r="M901" s="7">
        <f t="shared" si="108"/>
        <v>0</v>
      </c>
      <c r="N901" s="8">
        <f t="shared" si="109"/>
        <v>0</v>
      </c>
      <c r="R901" s="12">
        <v>1</v>
      </c>
    </row>
    <row r="902" spans="1:18" x14ac:dyDescent="0.2">
      <c r="A902" s="1" t="s">
        <v>1737</v>
      </c>
      <c r="B902" s="1" t="s">
        <v>239</v>
      </c>
      <c r="C902" s="2" t="s">
        <v>1738</v>
      </c>
      <c r="D902" s="3" t="s">
        <v>231</v>
      </c>
      <c r="E902" s="4">
        <v>18</v>
      </c>
      <c r="F902" s="4">
        <v>22</v>
      </c>
      <c r="I902" s="7">
        <v>7057795</v>
      </c>
      <c r="J902" s="7">
        <v>7057788</v>
      </c>
      <c r="K902" s="7">
        <v>2</v>
      </c>
      <c r="L902" s="7">
        <v>7</v>
      </c>
      <c r="M902" s="7">
        <f t="shared" si="108"/>
        <v>0</v>
      </c>
      <c r="N902" s="8">
        <f t="shared" si="109"/>
        <v>0</v>
      </c>
      <c r="R902" s="12">
        <v>1</v>
      </c>
    </row>
    <row r="903" spans="1:18" x14ac:dyDescent="0.2">
      <c r="A903" s="1" t="s">
        <v>1739</v>
      </c>
      <c r="B903" s="1" t="s">
        <v>243</v>
      </c>
      <c r="C903" s="2" t="s">
        <v>1740</v>
      </c>
      <c r="D903" s="3" t="s">
        <v>231</v>
      </c>
      <c r="E903" s="4">
        <v>2</v>
      </c>
      <c r="F903" s="4">
        <v>22</v>
      </c>
      <c r="I903" s="7">
        <v>7057796</v>
      </c>
      <c r="J903" s="7">
        <v>7057788</v>
      </c>
      <c r="K903" s="7">
        <v>2</v>
      </c>
      <c r="L903" s="7">
        <v>7</v>
      </c>
      <c r="M903" s="7">
        <f t="shared" si="108"/>
        <v>0</v>
      </c>
      <c r="N903" s="8">
        <f t="shared" si="109"/>
        <v>0</v>
      </c>
      <c r="R903" s="12">
        <v>1</v>
      </c>
    </row>
    <row r="904" spans="1:18" x14ac:dyDescent="0.2">
      <c r="A904" s="1" t="s">
        <v>1741</v>
      </c>
      <c r="B904" s="1" t="s">
        <v>247</v>
      </c>
      <c r="C904" s="2" t="s">
        <v>1742</v>
      </c>
      <c r="D904" s="3" t="s">
        <v>231</v>
      </c>
      <c r="E904" s="4">
        <v>4</v>
      </c>
      <c r="F904" s="4">
        <v>22</v>
      </c>
      <c r="I904" s="7">
        <v>7057797</v>
      </c>
      <c r="J904" s="7">
        <v>7057788</v>
      </c>
      <c r="K904" s="7">
        <v>2</v>
      </c>
      <c r="L904" s="7">
        <v>7</v>
      </c>
      <c r="M904" s="7">
        <f t="shared" si="108"/>
        <v>0</v>
      </c>
      <c r="N904" s="8">
        <f t="shared" si="109"/>
        <v>0</v>
      </c>
      <c r="R904" s="12">
        <v>1</v>
      </c>
    </row>
    <row r="905" spans="1:18" ht="25.5" x14ac:dyDescent="0.2">
      <c r="A905" s="1" t="s">
        <v>1743</v>
      </c>
      <c r="B905" s="1" t="s">
        <v>266</v>
      </c>
      <c r="C905" s="2" t="s">
        <v>1744</v>
      </c>
      <c r="D905" s="3" t="s">
        <v>231</v>
      </c>
      <c r="E905" s="4">
        <v>1</v>
      </c>
      <c r="F905" s="4">
        <v>22</v>
      </c>
      <c r="I905" s="7">
        <v>7057798</v>
      </c>
      <c r="J905" s="7">
        <v>7057788</v>
      </c>
      <c r="K905" s="7">
        <v>2</v>
      </c>
      <c r="L905" s="7">
        <v>7</v>
      </c>
      <c r="M905" s="7">
        <f t="shared" si="108"/>
        <v>0</v>
      </c>
      <c r="N905" s="8">
        <f t="shared" si="109"/>
        <v>0</v>
      </c>
      <c r="R905" s="12">
        <v>1</v>
      </c>
    </row>
    <row r="906" spans="1:18" ht="25.5" x14ac:dyDescent="0.2">
      <c r="A906" s="1" t="s">
        <v>1745</v>
      </c>
      <c r="B906" s="1" t="s">
        <v>270</v>
      </c>
      <c r="C906" s="2" t="s">
        <v>1746</v>
      </c>
      <c r="D906" s="3" t="s">
        <v>231</v>
      </c>
      <c r="E906" s="4">
        <v>4</v>
      </c>
      <c r="F906" s="4">
        <v>22</v>
      </c>
      <c r="I906" s="7">
        <v>7057799</v>
      </c>
      <c r="J906" s="7">
        <v>7057788</v>
      </c>
      <c r="K906" s="7">
        <v>2</v>
      </c>
      <c r="L906" s="7">
        <v>7</v>
      </c>
      <c r="M906" s="7">
        <f t="shared" si="108"/>
        <v>0</v>
      </c>
      <c r="N906" s="8">
        <f t="shared" si="109"/>
        <v>0</v>
      </c>
      <c r="R906" s="12">
        <v>1</v>
      </c>
    </row>
    <row r="907" spans="1:18" x14ac:dyDescent="0.2">
      <c r="A907" s="1" t="s">
        <v>1747</v>
      </c>
      <c r="B907" s="1" t="s">
        <v>69</v>
      </c>
      <c r="C907" s="2" t="s">
        <v>1748</v>
      </c>
      <c r="D907" s="3" t="s">
        <v>231</v>
      </c>
      <c r="E907" s="4">
        <v>1</v>
      </c>
      <c r="F907" s="4">
        <v>22</v>
      </c>
      <c r="I907" s="7">
        <v>7057800</v>
      </c>
      <c r="J907" s="7">
        <v>7057788</v>
      </c>
      <c r="K907" s="7">
        <v>2</v>
      </c>
      <c r="L907" s="7">
        <v>7</v>
      </c>
      <c r="M907" s="7">
        <f t="shared" si="108"/>
        <v>0</v>
      </c>
      <c r="N907" s="8">
        <f t="shared" si="109"/>
        <v>0</v>
      </c>
      <c r="R907" s="12">
        <v>1</v>
      </c>
    </row>
    <row r="908" spans="1:18" ht="25.5" x14ac:dyDescent="0.2">
      <c r="A908" s="1" t="s">
        <v>1749</v>
      </c>
      <c r="B908" s="1" t="s">
        <v>72</v>
      </c>
      <c r="C908" s="2" t="s">
        <v>1750</v>
      </c>
      <c r="D908" s="3" t="s">
        <v>231</v>
      </c>
      <c r="E908" s="4">
        <v>4</v>
      </c>
      <c r="F908" s="4">
        <v>22</v>
      </c>
      <c r="I908" s="7">
        <v>7057801</v>
      </c>
      <c r="J908" s="7">
        <v>7057788</v>
      </c>
      <c r="K908" s="7">
        <v>2</v>
      </c>
      <c r="L908" s="7">
        <v>7</v>
      </c>
      <c r="M908" s="7">
        <f t="shared" si="108"/>
        <v>0</v>
      </c>
      <c r="N908" s="8">
        <f t="shared" si="109"/>
        <v>0</v>
      </c>
      <c r="R908" s="12">
        <v>1</v>
      </c>
    </row>
    <row r="909" spans="1:18" ht="25.5" x14ac:dyDescent="0.2">
      <c r="A909" s="1" t="s">
        <v>1751</v>
      </c>
      <c r="B909" s="1" t="s">
        <v>75</v>
      </c>
      <c r="C909" s="2" t="s">
        <v>1752</v>
      </c>
      <c r="D909" s="3" t="s">
        <v>231</v>
      </c>
      <c r="E909" s="4">
        <v>30</v>
      </c>
      <c r="F909" s="4">
        <v>22</v>
      </c>
      <c r="I909" s="7">
        <v>7057802</v>
      </c>
      <c r="J909" s="7">
        <v>7057788</v>
      </c>
      <c r="K909" s="7">
        <v>2</v>
      </c>
      <c r="L909" s="7">
        <v>7</v>
      </c>
      <c r="M909" s="7">
        <f t="shared" si="108"/>
        <v>0</v>
      </c>
      <c r="N909" s="8">
        <f t="shared" si="109"/>
        <v>0</v>
      </c>
      <c r="R909" s="12">
        <v>1</v>
      </c>
    </row>
    <row r="910" spans="1:18" x14ac:dyDescent="0.2">
      <c r="A910" s="1" t="s">
        <v>1753</v>
      </c>
      <c r="B910" s="1" t="s">
        <v>78</v>
      </c>
      <c r="C910" s="2" t="s">
        <v>1754</v>
      </c>
      <c r="D910" s="3" t="s">
        <v>228</v>
      </c>
      <c r="E910" s="4">
        <v>1</v>
      </c>
      <c r="F910" s="4">
        <v>22</v>
      </c>
      <c r="I910" s="7">
        <v>7057803</v>
      </c>
      <c r="J910" s="7">
        <v>7057788</v>
      </c>
      <c r="K910" s="7">
        <v>2</v>
      </c>
      <c r="L910" s="7">
        <v>7</v>
      </c>
      <c r="M910" s="7">
        <f t="shared" si="108"/>
        <v>0</v>
      </c>
      <c r="N910" s="8">
        <f t="shared" si="109"/>
        <v>0</v>
      </c>
      <c r="R910" s="12">
        <v>1</v>
      </c>
    </row>
    <row r="911" spans="1:18" ht="25.5" x14ac:dyDescent="0.2">
      <c r="A911" s="1" t="s">
        <v>1755</v>
      </c>
      <c r="B911" s="1" t="s">
        <v>81</v>
      </c>
      <c r="C911" s="2" t="s">
        <v>1756</v>
      </c>
      <c r="D911" s="3" t="s">
        <v>231</v>
      </c>
      <c r="E911" s="4">
        <v>30</v>
      </c>
      <c r="F911" s="4">
        <v>22</v>
      </c>
      <c r="I911" s="7">
        <v>7057804</v>
      </c>
      <c r="J911" s="7">
        <v>7057788</v>
      </c>
      <c r="K911" s="7">
        <v>2</v>
      </c>
      <c r="L911" s="7">
        <v>7</v>
      </c>
      <c r="M911" s="7">
        <f t="shared" si="108"/>
        <v>0</v>
      </c>
      <c r="N911" s="8">
        <f t="shared" si="109"/>
        <v>0</v>
      </c>
      <c r="R911" s="12">
        <v>1</v>
      </c>
    </row>
    <row r="912" spans="1:18" x14ac:dyDescent="0.2">
      <c r="A912" s="1" t="s">
        <v>1757</v>
      </c>
      <c r="B912" s="1" t="s">
        <v>84</v>
      </c>
      <c r="C912" s="2" t="s">
        <v>1758</v>
      </c>
      <c r="D912" s="3" t="s">
        <v>245</v>
      </c>
      <c r="E912" s="4">
        <v>150</v>
      </c>
      <c r="F912" s="4">
        <v>22</v>
      </c>
      <c r="I912" s="7">
        <v>7057805</v>
      </c>
      <c r="J912" s="7">
        <v>7057788</v>
      </c>
      <c r="K912" s="7">
        <v>2</v>
      </c>
      <c r="L912" s="7">
        <v>7</v>
      </c>
      <c r="M912" s="7">
        <f t="shared" si="108"/>
        <v>0</v>
      </c>
      <c r="N912" s="8">
        <f t="shared" si="109"/>
        <v>0</v>
      </c>
      <c r="R912" s="12">
        <v>1</v>
      </c>
    </row>
    <row r="913" spans="1:18" x14ac:dyDescent="0.2">
      <c r="A913" s="1" t="s">
        <v>1759</v>
      </c>
      <c r="B913" s="1" t="s">
        <v>87</v>
      </c>
      <c r="C913" s="2" t="s">
        <v>1760</v>
      </c>
      <c r="D913" s="3" t="s">
        <v>245</v>
      </c>
      <c r="E913" s="4">
        <v>35</v>
      </c>
      <c r="F913" s="4">
        <v>22</v>
      </c>
      <c r="I913" s="7">
        <v>7057806</v>
      </c>
      <c r="J913" s="7">
        <v>7057788</v>
      </c>
      <c r="K913" s="7">
        <v>2</v>
      </c>
      <c r="L913" s="7">
        <v>7</v>
      </c>
      <c r="M913" s="7">
        <f t="shared" si="108"/>
        <v>0</v>
      </c>
      <c r="N913" s="8">
        <f t="shared" si="109"/>
        <v>0</v>
      </c>
      <c r="R913" s="12">
        <v>1</v>
      </c>
    </row>
    <row r="914" spans="1:18" x14ac:dyDescent="0.2">
      <c r="A914" s="1" t="s">
        <v>1761</v>
      </c>
      <c r="B914" s="1" t="s">
        <v>90</v>
      </c>
      <c r="C914" s="2" t="s">
        <v>1762</v>
      </c>
      <c r="D914" s="3" t="s">
        <v>245</v>
      </c>
      <c r="E914" s="4">
        <v>40</v>
      </c>
      <c r="F914" s="4">
        <v>22</v>
      </c>
      <c r="I914" s="7">
        <v>7057807</v>
      </c>
      <c r="J914" s="7">
        <v>7057788</v>
      </c>
      <c r="K914" s="7">
        <v>2</v>
      </c>
      <c r="L914" s="7">
        <v>7</v>
      </c>
      <c r="M914" s="7">
        <f t="shared" si="108"/>
        <v>0</v>
      </c>
      <c r="N914" s="8">
        <f t="shared" si="109"/>
        <v>0</v>
      </c>
      <c r="R914" s="12">
        <v>1</v>
      </c>
    </row>
    <row r="915" spans="1:18" x14ac:dyDescent="0.2">
      <c r="A915" s="1" t="s">
        <v>1763</v>
      </c>
      <c r="B915" s="1" t="s">
        <v>93</v>
      </c>
      <c r="C915" s="2" t="s">
        <v>1764</v>
      </c>
      <c r="D915" s="3" t="s">
        <v>245</v>
      </c>
      <c r="E915" s="4">
        <v>60</v>
      </c>
      <c r="F915" s="4">
        <v>22</v>
      </c>
      <c r="I915" s="7">
        <v>7057808</v>
      </c>
      <c r="J915" s="7">
        <v>7057788</v>
      </c>
      <c r="K915" s="7">
        <v>2</v>
      </c>
      <c r="L915" s="7">
        <v>7</v>
      </c>
      <c r="M915" s="7">
        <f t="shared" si="108"/>
        <v>0</v>
      </c>
      <c r="N915" s="8">
        <f t="shared" si="109"/>
        <v>0</v>
      </c>
      <c r="R915" s="12">
        <v>1</v>
      </c>
    </row>
    <row r="916" spans="1:18" x14ac:dyDescent="0.2">
      <c r="A916" s="1" t="s">
        <v>1765</v>
      </c>
      <c r="B916" s="1" t="s">
        <v>96</v>
      </c>
      <c r="C916" s="2" t="s">
        <v>1766</v>
      </c>
      <c r="D916" s="3" t="s">
        <v>245</v>
      </c>
      <c r="E916" s="4">
        <v>20</v>
      </c>
      <c r="F916" s="4">
        <v>22</v>
      </c>
      <c r="I916" s="7">
        <v>7057809</v>
      </c>
      <c r="J916" s="7">
        <v>7057788</v>
      </c>
      <c r="K916" s="7">
        <v>2</v>
      </c>
      <c r="L916" s="7">
        <v>7</v>
      </c>
      <c r="M916" s="7">
        <f t="shared" si="108"/>
        <v>0</v>
      </c>
      <c r="N916" s="8">
        <f t="shared" si="109"/>
        <v>0</v>
      </c>
      <c r="R916" s="12">
        <v>1</v>
      </c>
    </row>
    <row r="917" spans="1:18" x14ac:dyDescent="0.2">
      <c r="A917" s="1" t="s">
        <v>1767</v>
      </c>
      <c r="B917" s="1" t="s">
        <v>416</v>
      </c>
      <c r="C917" s="2" t="s">
        <v>1768</v>
      </c>
      <c r="E917" s="4">
        <v>0</v>
      </c>
      <c r="F917" s="4">
        <v>22</v>
      </c>
      <c r="H917" s="167"/>
      <c r="I917" s="7">
        <v>7057810</v>
      </c>
      <c r="J917" s="7">
        <v>7057692</v>
      </c>
      <c r="K917" s="7">
        <v>1</v>
      </c>
      <c r="L917" s="7">
        <v>6</v>
      </c>
      <c r="M917" s="7">
        <f>M918+M919+M920+M921</f>
        <v>0</v>
      </c>
      <c r="N917" s="8">
        <f>N918+N919+N920+N921</f>
        <v>0</v>
      </c>
      <c r="R917" s="12">
        <v>1</v>
      </c>
    </row>
    <row r="918" spans="1:18" x14ac:dyDescent="0.2">
      <c r="A918" s="1" t="s">
        <v>1769</v>
      </c>
      <c r="C918" s="2" t="s">
        <v>1770</v>
      </c>
      <c r="D918" s="3" t="s">
        <v>35</v>
      </c>
      <c r="E918" s="4">
        <v>0</v>
      </c>
      <c r="F918" s="4">
        <v>22</v>
      </c>
      <c r="I918" s="7">
        <v>7057811</v>
      </c>
      <c r="J918" s="7">
        <v>7057810</v>
      </c>
      <c r="K918" s="7">
        <v>2</v>
      </c>
      <c r="L918" s="7">
        <v>7</v>
      </c>
      <c r="M918" s="7">
        <f>ROUND(ROUND(H918,2)*ROUND(E918,2), 2)</f>
        <v>0</v>
      </c>
      <c r="N918" s="8">
        <f>H918*E918*(1+F918/100)</f>
        <v>0</v>
      </c>
      <c r="R918" s="12">
        <v>1</v>
      </c>
    </row>
    <row r="919" spans="1:18" x14ac:dyDescent="0.2">
      <c r="A919" s="1" t="s">
        <v>1771</v>
      </c>
      <c r="B919" s="1" t="s">
        <v>30</v>
      </c>
      <c r="C919" s="2" t="s">
        <v>1772</v>
      </c>
      <c r="D919" s="3" t="s">
        <v>228</v>
      </c>
      <c r="E919" s="4">
        <v>1</v>
      </c>
      <c r="F919" s="4">
        <v>22</v>
      </c>
      <c r="I919" s="7">
        <v>7057812</v>
      </c>
      <c r="J919" s="7">
        <v>7057810</v>
      </c>
      <c r="K919" s="7">
        <v>2</v>
      </c>
      <c r="L919" s="7">
        <v>7</v>
      </c>
      <c r="M919" s="7">
        <f>ROUND(ROUND(H919,2)*ROUND(E919,2), 2)</f>
        <v>0</v>
      </c>
      <c r="N919" s="8">
        <f>H919*E919*(1+F919/100)</f>
        <v>0</v>
      </c>
      <c r="R919" s="12">
        <v>1</v>
      </c>
    </row>
    <row r="920" spans="1:18" ht="63.75" x14ac:dyDescent="0.2">
      <c r="A920" s="1" t="s">
        <v>1773</v>
      </c>
      <c r="B920" s="1" t="s">
        <v>188</v>
      </c>
      <c r="C920" s="2" t="s">
        <v>1774</v>
      </c>
      <c r="D920" s="3" t="s">
        <v>241</v>
      </c>
      <c r="E920" s="4">
        <v>180</v>
      </c>
      <c r="F920" s="4">
        <v>22</v>
      </c>
      <c r="I920" s="7">
        <v>7057813</v>
      </c>
      <c r="J920" s="7">
        <v>7057810</v>
      </c>
      <c r="K920" s="7">
        <v>2</v>
      </c>
      <c r="L920" s="7">
        <v>7</v>
      </c>
      <c r="M920" s="7">
        <f>ROUND(ROUND(H920,2)*ROUND(E920,2), 2)</f>
        <v>0</v>
      </c>
      <c r="N920" s="8">
        <f>H920*E920*(1+F920/100)</f>
        <v>0</v>
      </c>
      <c r="R920" s="12">
        <v>1</v>
      </c>
    </row>
    <row r="921" spans="1:18" x14ac:dyDescent="0.2">
      <c r="A921" s="1" t="s">
        <v>1775</v>
      </c>
      <c r="B921" s="1" t="s">
        <v>236</v>
      </c>
      <c r="C921" s="2" t="s">
        <v>1776</v>
      </c>
      <c r="D921" s="3" t="s">
        <v>228</v>
      </c>
      <c r="E921" s="4">
        <v>1</v>
      </c>
      <c r="F921" s="4">
        <v>22</v>
      </c>
      <c r="I921" s="7">
        <v>7057815</v>
      </c>
      <c r="J921" s="7">
        <v>7057810</v>
      </c>
      <c r="K921" s="7">
        <v>2</v>
      </c>
      <c r="L921" s="7">
        <v>7</v>
      </c>
      <c r="M921" s="7">
        <f>ROUND(ROUND(H921,2)*ROUND(E921,2), 2)</f>
        <v>0</v>
      </c>
      <c r="N921" s="8">
        <f>H921*E921*(1+F921/100)</f>
        <v>0</v>
      </c>
      <c r="R921" s="12">
        <v>1</v>
      </c>
    </row>
    <row r="922" spans="1:18" x14ac:dyDescent="0.2">
      <c r="A922" s="1" t="s">
        <v>1777</v>
      </c>
      <c r="B922" s="1" t="s">
        <v>1778</v>
      </c>
      <c r="C922" s="2" t="s">
        <v>1779</v>
      </c>
      <c r="E922" s="4">
        <v>0</v>
      </c>
      <c r="F922" s="4">
        <v>22</v>
      </c>
      <c r="H922" s="167"/>
      <c r="I922" s="7">
        <v>7057816</v>
      </c>
      <c r="J922" s="7">
        <v>7057691</v>
      </c>
      <c r="K922" s="7">
        <v>1</v>
      </c>
      <c r="L922" s="7">
        <v>5</v>
      </c>
      <c r="M922" s="7">
        <f>M923+M928</f>
        <v>0</v>
      </c>
      <c r="N922" s="8">
        <f>N923+N928</f>
        <v>0</v>
      </c>
      <c r="R922" s="12">
        <v>1</v>
      </c>
    </row>
    <row r="923" spans="1:18" x14ac:dyDescent="0.2">
      <c r="A923" s="1" t="s">
        <v>1780</v>
      </c>
      <c r="B923" s="1" t="s">
        <v>717</v>
      </c>
      <c r="C923" s="2" t="s">
        <v>1781</v>
      </c>
      <c r="E923" s="4">
        <v>0</v>
      </c>
      <c r="F923" s="4">
        <v>22</v>
      </c>
      <c r="H923" s="167"/>
      <c r="I923" s="7">
        <v>7057817</v>
      </c>
      <c r="J923" s="7">
        <v>7057816</v>
      </c>
      <c r="K923" s="7">
        <v>1</v>
      </c>
      <c r="L923" s="7">
        <v>6</v>
      </c>
      <c r="M923" s="7">
        <f>M924+M925+M926+M927</f>
        <v>0</v>
      </c>
      <c r="N923" s="8">
        <f>N924+N925+N926+N927</f>
        <v>0</v>
      </c>
      <c r="R923" s="12">
        <v>1</v>
      </c>
    </row>
    <row r="924" spans="1:18" x14ac:dyDescent="0.2">
      <c r="A924" s="1" t="s">
        <v>1782</v>
      </c>
      <c r="C924" s="2" t="s">
        <v>1544</v>
      </c>
      <c r="D924" s="3" t="s">
        <v>35</v>
      </c>
      <c r="E924" s="4">
        <v>0</v>
      </c>
      <c r="F924" s="4">
        <v>22</v>
      </c>
      <c r="I924" s="7">
        <v>7057818</v>
      </c>
      <c r="J924" s="7">
        <v>7057817</v>
      </c>
      <c r="K924" s="7">
        <v>2</v>
      </c>
      <c r="L924" s="7">
        <v>7</v>
      </c>
      <c r="M924" s="7">
        <f>ROUND(ROUND(H924,2)*ROUND(E924,2), 2)</f>
        <v>0</v>
      </c>
      <c r="N924" s="8">
        <f>H924*E924*(1+F924/100)</f>
        <v>0</v>
      </c>
      <c r="R924" s="12">
        <v>1</v>
      </c>
    </row>
    <row r="925" spans="1:18" ht="76.5" x14ac:dyDescent="0.2">
      <c r="A925" s="1" t="s">
        <v>1783</v>
      </c>
      <c r="B925" s="1" t="s">
        <v>30</v>
      </c>
      <c r="C925" s="2" t="s">
        <v>1784</v>
      </c>
      <c r="D925" s="3" t="s">
        <v>228</v>
      </c>
      <c r="E925" s="4">
        <v>1</v>
      </c>
      <c r="F925" s="4">
        <v>22</v>
      </c>
      <c r="I925" s="7">
        <v>7057819</v>
      </c>
      <c r="J925" s="7">
        <v>7057817</v>
      </c>
      <c r="K925" s="7">
        <v>2</v>
      </c>
      <c r="L925" s="7">
        <v>7</v>
      </c>
      <c r="M925" s="7">
        <f>ROUND(ROUND(H925,2)*ROUND(E925,2), 2)</f>
        <v>0</v>
      </c>
      <c r="N925" s="8">
        <f>H925*E925*(1+F925/100)</f>
        <v>0</v>
      </c>
      <c r="R925" s="12">
        <v>1</v>
      </c>
    </row>
    <row r="926" spans="1:18" x14ac:dyDescent="0.2">
      <c r="A926" s="1" t="s">
        <v>1785</v>
      </c>
      <c r="B926" s="1" t="s">
        <v>188</v>
      </c>
      <c r="C926" s="2" t="s">
        <v>1786</v>
      </c>
      <c r="D926" s="3" t="s">
        <v>231</v>
      </c>
      <c r="E926" s="4">
        <v>11</v>
      </c>
      <c r="F926" s="4">
        <v>22</v>
      </c>
      <c r="I926" s="7">
        <v>7057820</v>
      </c>
      <c r="J926" s="7">
        <v>7057817</v>
      </c>
      <c r="K926" s="7">
        <v>2</v>
      </c>
      <c r="L926" s="7">
        <v>7</v>
      </c>
      <c r="M926" s="7">
        <f>ROUND(ROUND(H926,2)*ROUND(E926,2), 2)</f>
        <v>0</v>
      </c>
      <c r="N926" s="8">
        <f>H926*E926*(1+F926/100)</f>
        <v>0</v>
      </c>
      <c r="R926" s="12">
        <v>1</v>
      </c>
    </row>
    <row r="927" spans="1:18" ht="25.5" x14ac:dyDescent="0.2">
      <c r="A927" s="1" t="s">
        <v>1787</v>
      </c>
      <c r="B927" s="1" t="s">
        <v>233</v>
      </c>
      <c r="C927" s="2" t="s">
        <v>1788</v>
      </c>
      <c r="D927" s="3" t="s">
        <v>231</v>
      </c>
      <c r="E927" s="4">
        <v>2</v>
      </c>
      <c r="F927" s="4">
        <v>22</v>
      </c>
      <c r="I927" s="7">
        <v>7057821</v>
      </c>
      <c r="J927" s="7">
        <v>7057817</v>
      </c>
      <c r="K927" s="7">
        <v>2</v>
      </c>
      <c r="L927" s="7">
        <v>7</v>
      </c>
      <c r="M927" s="7">
        <f>ROUND(ROUND(H927,2)*ROUND(E927,2), 2)</f>
        <v>0</v>
      </c>
      <c r="N927" s="8">
        <f>H927*E927*(1+F927/100)</f>
        <v>0</v>
      </c>
      <c r="R927" s="12">
        <v>1</v>
      </c>
    </row>
    <row r="928" spans="1:18" x14ac:dyDescent="0.2">
      <c r="A928" s="1" t="s">
        <v>1789</v>
      </c>
      <c r="B928" s="1" t="s">
        <v>739</v>
      </c>
      <c r="C928" s="2" t="s">
        <v>1790</v>
      </c>
      <c r="E928" s="4">
        <v>0</v>
      </c>
      <c r="F928" s="4">
        <v>22</v>
      </c>
      <c r="H928" s="167"/>
      <c r="I928" s="7">
        <v>7057822</v>
      </c>
      <c r="J928" s="7">
        <v>7057816</v>
      </c>
      <c r="K928" s="7">
        <v>1</v>
      </c>
      <c r="L928" s="7">
        <v>6</v>
      </c>
      <c r="M928" s="7">
        <f>M929+M930</f>
        <v>0</v>
      </c>
      <c r="N928" s="8">
        <f>N929+N930</f>
        <v>0</v>
      </c>
      <c r="R928" s="12">
        <v>1</v>
      </c>
    </row>
    <row r="929" spans="1:18" x14ac:dyDescent="0.2">
      <c r="A929" s="1" t="s">
        <v>1791</v>
      </c>
      <c r="C929" s="2" t="s">
        <v>1544</v>
      </c>
      <c r="D929" s="3" t="s">
        <v>35</v>
      </c>
      <c r="E929" s="4">
        <v>0</v>
      </c>
      <c r="F929" s="4">
        <v>22</v>
      </c>
      <c r="I929" s="7">
        <v>7057823</v>
      </c>
      <c r="J929" s="7">
        <v>7057822</v>
      </c>
      <c r="K929" s="7">
        <v>2</v>
      </c>
      <c r="L929" s="7">
        <v>7</v>
      </c>
      <c r="M929" s="7">
        <f>ROUND(ROUND(H929,2)*ROUND(E929,2), 2)</f>
        <v>0</v>
      </c>
      <c r="N929" s="8">
        <f>H929*E929*(1+F929/100)</f>
        <v>0</v>
      </c>
      <c r="R929" s="12">
        <v>1</v>
      </c>
    </row>
    <row r="930" spans="1:18" ht="25.5" x14ac:dyDescent="0.2">
      <c r="A930" s="1" t="s">
        <v>1792</v>
      </c>
      <c r="B930" s="1" t="s">
        <v>30</v>
      </c>
      <c r="C930" s="2" t="s">
        <v>1793</v>
      </c>
      <c r="D930" s="3" t="s">
        <v>231</v>
      </c>
      <c r="E930" s="4">
        <v>2</v>
      </c>
      <c r="F930" s="4">
        <v>22</v>
      </c>
      <c r="I930" s="7">
        <v>7057824</v>
      </c>
      <c r="J930" s="7">
        <v>7057822</v>
      </c>
      <c r="K930" s="7">
        <v>2</v>
      </c>
      <c r="L930" s="7">
        <v>7</v>
      </c>
      <c r="M930" s="7">
        <f>ROUND(ROUND(H930,2)*ROUND(E930,2), 2)</f>
        <v>0</v>
      </c>
      <c r="N930" s="8">
        <f>H930*E930*(1+F930/100)</f>
        <v>0</v>
      </c>
      <c r="R930" s="12">
        <v>1</v>
      </c>
    </row>
    <row r="931" spans="1:18" x14ac:dyDescent="0.2">
      <c r="A931" s="1" t="s">
        <v>1794</v>
      </c>
      <c r="C931" s="2" t="s">
        <v>1795</v>
      </c>
      <c r="E931" s="4">
        <v>0</v>
      </c>
      <c r="F931" s="4">
        <v>22</v>
      </c>
      <c r="H931" s="167"/>
      <c r="I931" s="7">
        <v>7058786</v>
      </c>
      <c r="J931" s="7">
        <v>7058889</v>
      </c>
      <c r="K931" s="7">
        <v>1</v>
      </c>
      <c r="L931" s="7">
        <v>4</v>
      </c>
      <c r="M931" s="7">
        <f>M932</f>
        <v>0</v>
      </c>
      <c r="N931" s="8">
        <f>N932</f>
        <v>0</v>
      </c>
      <c r="R931" s="12">
        <v>1</v>
      </c>
    </row>
    <row r="932" spans="1:18" x14ac:dyDescent="0.2">
      <c r="A932" s="1" t="s">
        <v>1796</v>
      </c>
      <c r="C932" s="2" t="s">
        <v>1797</v>
      </c>
      <c r="E932" s="4">
        <v>0</v>
      </c>
      <c r="F932" s="4">
        <v>22</v>
      </c>
      <c r="H932" s="167"/>
      <c r="I932" s="7">
        <v>7058787</v>
      </c>
      <c r="J932" s="7">
        <v>7058786</v>
      </c>
      <c r="K932" s="7">
        <v>1</v>
      </c>
      <c r="L932" s="7">
        <v>5</v>
      </c>
      <c r="M932" s="7">
        <f>M933+M961+M1028</f>
        <v>0</v>
      </c>
      <c r="N932" s="8">
        <f>N933+N961+N1028</f>
        <v>0</v>
      </c>
      <c r="R932" s="12">
        <v>1</v>
      </c>
    </row>
    <row r="933" spans="1:18" x14ac:dyDescent="0.2">
      <c r="A933" s="1" t="s">
        <v>1798</v>
      </c>
      <c r="B933" s="1" t="s">
        <v>202</v>
      </c>
      <c r="C933" s="2" t="s">
        <v>1799</v>
      </c>
      <c r="E933" s="4">
        <v>0</v>
      </c>
      <c r="F933" s="4">
        <v>22</v>
      </c>
      <c r="H933" s="167"/>
      <c r="I933" s="7">
        <v>7058788</v>
      </c>
      <c r="J933" s="7">
        <v>7058787</v>
      </c>
      <c r="K933" s="7">
        <v>1</v>
      </c>
      <c r="L933" s="7">
        <v>6</v>
      </c>
      <c r="M933" s="7">
        <f>M934+M935+M936+M937+M938+M939+M940+M941+M942+M943+M944+M945+M946+M947+M948+M949+M950+M951+M952+M953+M954+M955+M956+M957+M958+M959+M960</f>
        <v>0</v>
      </c>
      <c r="N933" s="8">
        <f>N934+N935+N936+N937+N938+N939+N940+N941+N942+N943+N944+N945+N946+N947+N948+N949+N950+N951+N952+N953+N954+N955+N956+N957+N958+N959+N960</f>
        <v>0</v>
      </c>
      <c r="R933" s="12">
        <v>1</v>
      </c>
    </row>
    <row r="934" spans="1:18" ht="102" x14ac:dyDescent="0.2">
      <c r="A934" s="1" t="s">
        <v>1800</v>
      </c>
      <c r="B934" s="1" t="s">
        <v>30</v>
      </c>
      <c r="C934" s="2" t="s">
        <v>1801</v>
      </c>
      <c r="D934" s="3" t="s">
        <v>231</v>
      </c>
      <c r="E934" s="4">
        <v>1</v>
      </c>
      <c r="F934" s="4">
        <v>22</v>
      </c>
      <c r="I934" s="7">
        <v>7058789</v>
      </c>
      <c r="J934" s="7">
        <v>7058788</v>
      </c>
      <c r="K934" s="7">
        <v>2</v>
      </c>
      <c r="L934" s="7">
        <v>7</v>
      </c>
      <c r="M934" s="7">
        <f t="shared" ref="M934:M960" si="110">ROUND(ROUND(H934,2)*ROUND(E934,2), 2)</f>
        <v>0</v>
      </c>
      <c r="N934" s="8">
        <f t="shared" ref="N934:N960" si="111">H934*E934*(1+F934/100)</f>
        <v>0</v>
      </c>
      <c r="R934" s="12">
        <v>1</v>
      </c>
    </row>
    <row r="935" spans="1:18" ht="51" x14ac:dyDescent="0.2">
      <c r="A935" s="1" t="s">
        <v>1802</v>
      </c>
      <c r="B935" s="1" t="s">
        <v>188</v>
      </c>
      <c r="C935" s="2" t="s">
        <v>1803</v>
      </c>
      <c r="D935" s="3" t="s">
        <v>35</v>
      </c>
      <c r="E935" s="4">
        <v>0</v>
      </c>
      <c r="F935" s="4">
        <v>22</v>
      </c>
      <c r="I935" s="7">
        <v>7058790</v>
      </c>
      <c r="J935" s="7">
        <v>7058788</v>
      </c>
      <c r="K935" s="7">
        <v>2</v>
      </c>
      <c r="L935" s="7">
        <v>7</v>
      </c>
      <c r="M935" s="7">
        <f t="shared" si="110"/>
        <v>0</v>
      </c>
      <c r="N935" s="8">
        <f t="shared" si="111"/>
        <v>0</v>
      </c>
      <c r="R935" s="12">
        <v>1</v>
      </c>
    </row>
    <row r="936" spans="1:18" ht="63.75" x14ac:dyDescent="0.2">
      <c r="A936" s="1" t="s">
        <v>1804</v>
      </c>
      <c r="C936" s="2" t="s">
        <v>1805</v>
      </c>
      <c r="D936" s="3" t="s">
        <v>245</v>
      </c>
      <c r="E936" s="4">
        <v>45</v>
      </c>
      <c r="F936" s="4">
        <v>22</v>
      </c>
      <c r="I936" s="7">
        <v>7058791</v>
      </c>
      <c r="J936" s="7">
        <v>7058788</v>
      </c>
      <c r="K936" s="7">
        <v>2</v>
      </c>
      <c r="L936" s="7">
        <v>7</v>
      </c>
      <c r="M936" s="7">
        <f t="shared" si="110"/>
        <v>0</v>
      </c>
      <c r="N936" s="8">
        <f t="shared" si="111"/>
        <v>0</v>
      </c>
      <c r="R936" s="12">
        <v>1</v>
      </c>
    </row>
    <row r="937" spans="1:18" ht="63.75" x14ac:dyDescent="0.2">
      <c r="A937" s="1" t="s">
        <v>1806</v>
      </c>
      <c r="B937" s="1" t="s">
        <v>233</v>
      </c>
      <c r="C937" s="2" t="s">
        <v>1807</v>
      </c>
      <c r="D937" s="3" t="s">
        <v>35</v>
      </c>
      <c r="E937" s="4">
        <v>0</v>
      </c>
      <c r="F937" s="4">
        <v>22</v>
      </c>
      <c r="I937" s="7">
        <v>7058792</v>
      </c>
      <c r="J937" s="7">
        <v>7058788</v>
      </c>
      <c r="K937" s="7">
        <v>2</v>
      </c>
      <c r="L937" s="7">
        <v>7</v>
      </c>
      <c r="M937" s="7">
        <f t="shared" si="110"/>
        <v>0</v>
      </c>
      <c r="N937" s="8">
        <f t="shared" si="111"/>
        <v>0</v>
      </c>
      <c r="R937" s="12">
        <v>1</v>
      </c>
    </row>
    <row r="938" spans="1:18" ht="63.75" x14ac:dyDescent="0.2">
      <c r="A938" s="1" t="s">
        <v>1808</v>
      </c>
      <c r="C938" s="2" t="s">
        <v>1809</v>
      </c>
      <c r="D938" s="3" t="s">
        <v>245</v>
      </c>
      <c r="E938" s="4">
        <v>45</v>
      </c>
      <c r="F938" s="4">
        <v>22</v>
      </c>
      <c r="I938" s="7">
        <v>7058793</v>
      </c>
      <c r="J938" s="7">
        <v>7058788</v>
      </c>
      <c r="K938" s="7">
        <v>2</v>
      </c>
      <c r="L938" s="7">
        <v>7</v>
      </c>
      <c r="M938" s="7">
        <f t="shared" si="110"/>
        <v>0</v>
      </c>
      <c r="N938" s="8">
        <f t="shared" si="111"/>
        <v>0</v>
      </c>
      <c r="R938" s="12">
        <v>1</v>
      </c>
    </row>
    <row r="939" spans="1:18" ht="38.25" x14ac:dyDescent="0.2">
      <c r="A939" s="1" t="s">
        <v>1810</v>
      </c>
      <c r="B939" s="1" t="s">
        <v>236</v>
      </c>
      <c r="C939" s="2" t="s">
        <v>1811</v>
      </c>
      <c r="D939" s="3" t="s">
        <v>35</v>
      </c>
      <c r="E939" s="4">
        <v>0</v>
      </c>
      <c r="F939" s="4">
        <v>22</v>
      </c>
      <c r="I939" s="7">
        <v>7058794</v>
      </c>
      <c r="J939" s="7">
        <v>7058788</v>
      </c>
      <c r="K939" s="7">
        <v>2</v>
      </c>
      <c r="L939" s="7">
        <v>7</v>
      </c>
      <c r="M939" s="7">
        <f t="shared" si="110"/>
        <v>0</v>
      </c>
      <c r="N939" s="8">
        <f t="shared" si="111"/>
        <v>0</v>
      </c>
      <c r="R939" s="12">
        <v>1</v>
      </c>
    </row>
    <row r="940" spans="1:18" ht="51" x14ac:dyDescent="0.2">
      <c r="A940" s="1" t="s">
        <v>1812</v>
      </c>
      <c r="C940" s="2" t="s">
        <v>1813</v>
      </c>
      <c r="D940" s="3" t="s">
        <v>231</v>
      </c>
      <c r="E940" s="4">
        <v>3</v>
      </c>
      <c r="F940" s="4">
        <v>22</v>
      </c>
      <c r="I940" s="7">
        <v>7058795</v>
      </c>
      <c r="J940" s="7">
        <v>7058788</v>
      </c>
      <c r="K940" s="7">
        <v>2</v>
      </c>
      <c r="L940" s="7">
        <v>7</v>
      </c>
      <c r="M940" s="7">
        <f t="shared" si="110"/>
        <v>0</v>
      </c>
      <c r="N940" s="8">
        <f t="shared" si="111"/>
        <v>0</v>
      </c>
      <c r="R940" s="12">
        <v>1</v>
      </c>
    </row>
    <row r="941" spans="1:18" ht="51" x14ac:dyDescent="0.2">
      <c r="A941" s="1" t="s">
        <v>1814</v>
      </c>
      <c r="B941" s="1" t="s">
        <v>239</v>
      </c>
      <c r="C941" s="2" t="s">
        <v>1815</v>
      </c>
      <c r="D941" s="3" t="s">
        <v>228</v>
      </c>
      <c r="E941" s="4">
        <v>1</v>
      </c>
      <c r="F941" s="4">
        <v>22</v>
      </c>
      <c r="I941" s="7">
        <v>7058796</v>
      </c>
      <c r="J941" s="7">
        <v>7058788</v>
      </c>
      <c r="K941" s="7">
        <v>2</v>
      </c>
      <c r="L941" s="7">
        <v>7</v>
      </c>
      <c r="M941" s="7">
        <f t="shared" si="110"/>
        <v>0</v>
      </c>
      <c r="N941" s="8">
        <f t="shared" si="111"/>
        <v>0</v>
      </c>
      <c r="R941" s="12">
        <v>1</v>
      </c>
    </row>
    <row r="942" spans="1:18" ht="51" x14ac:dyDescent="0.2">
      <c r="A942" s="1" t="s">
        <v>1816</v>
      </c>
      <c r="B942" s="1" t="s">
        <v>243</v>
      </c>
      <c r="C942" s="2" t="s">
        <v>1817</v>
      </c>
      <c r="D942" s="3" t="s">
        <v>231</v>
      </c>
      <c r="E942" s="4">
        <v>1</v>
      </c>
      <c r="F942" s="4">
        <v>22</v>
      </c>
      <c r="I942" s="7">
        <v>7058797</v>
      </c>
      <c r="J942" s="7">
        <v>7058788</v>
      </c>
      <c r="K942" s="7">
        <v>2</v>
      </c>
      <c r="L942" s="7">
        <v>7</v>
      </c>
      <c r="M942" s="7">
        <f t="shared" si="110"/>
        <v>0</v>
      </c>
      <c r="N942" s="8">
        <f t="shared" si="111"/>
        <v>0</v>
      </c>
      <c r="R942" s="12">
        <v>1</v>
      </c>
    </row>
    <row r="943" spans="1:18" ht="38.25" x14ac:dyDescent="0.2">
      <c r="A943" s="1" t="s">
        <v>1818</v>
      </c>
      <c r="B943" s="1" t="s">
        <v>247</v>
      </c>
      <c r="C943" s="2" t="s">
        <v>1819</v>
      </c>
      <c r="D943" s="3" t="s">
        <v>35</v>
      </c>
      <c r="E943" s="4">
        <v>0</v>
      </c>
      <c r="F943" s="4">
        <v>22</v>
      </c>
      <c r="I943" s="7">
        <v>7058798</v>
      </c>
      <c r="J943" s="7">
        <v>7058788</v>
      </c>
      <c r="K943" s="7">
        <v>2</v>
      </c>
      <c r="L943" s="7">
        <v>7</v>
      </c>
      <c r="M943" s="7">
        <f t="shared" si="110"/>
        <v>0</v>
      </c>
      <c r="N943" s="8">
        <f t="shared" si="111"/>
        <v>0</v>
      </c>
      <c r="R943" s="12">
        <v>1</v>
      </c>
    </row>
    <row r="944" spans="1:18" ht="51" x14ac:dyDescent="0.2">
      <c r="A944" s="1" t="s">
        <v>1820</v>
      </c>
      <c r="C944" s="2" t="s">
        <v>1821</v>
      </c>
      <c r="D944" s="3" t="s">
        <v>231</v>
      </c>
      <c r="E944" s="4">
        <v>3</v>
      </c>
      <c r="F944" s="4">
        <v>22</v>
      </c>
      <c r="I944" s="7">
        <v>7058799</v>
      </c>
      <c r="J944" s="7">
        <v>7058788</v>
      </c>
      <c r="K944" s="7">
        <v>2</v>
      </c>
      <c r="L944" s="7">
        <v>7</v>
      </c>
      <c r="M944" s="7">
        <f t="shared" si="110"/>
        <v>0</v>
      </c>
      <c r="N944" s="8">
        <f t="shared" si="111"/>
        <v>0</v>
      </c>
      <c r="R944" s="12">
        <v>1</v>
      </c>
    </row>
    <row r="945" spans="1:18" ht="38.25" x14ac:dyDescent="0.2">
      <c r="A945" s="1" t="s">
        <v>1822</v>
      </c>
      <c r="B945" s="1" t="s">
        <v>266</v>
      </c>
      <c r="C945" s="2" t="s">
        <v>1823</v>
      </c>
      <c r="D945" s="3" t="s">
        <v>35</v>
      </c>
      <c r="E945" s="4">
        <v>0</v>
      </c>
      <c r="F945" s="4">
        <v>22</v>
      </c>
      <c r="I945" s="7">
        <v>7058800</v>
      </c>
      <c r="J945" s="7">
        <v>7058788</v>
      </c>
      <c r="K945" s="7">
        <v>2</v>
      </c>
      <c r="L945" s="7">
        <v>7</v>
      </c>
      <c r="M945" s="7">
        <f t="shared" si="110"/>
        <v>0</v>
      </c>
      <c r="N945" s="8">
        <f t="shared" si="111"/>
        <v>0</v>
      </c>
      <c r="R945" s="12">
        <v>1</v>
      </c>
    </row>
    <row r="946" spans="1:18" ht="51" x14ac:dyDescent="0.2">
      <c r="A946" s="1" t="s">
        <v>1824</v>
      </c>
      <c r="C946" s="2" t="s">
        <v>1825</v>
      </c>
      <c r="D946" s="3" t="s">
        <v>231</v>
      </c>
      <c r="E946" s="4">
        <v>2</v>
      </c>
      <c r="F946" s="4">
        <v>22</v>
      </c>
      <c r="I946" s="7">
        <v>7058801</v>
      </c>
      <c r="J946" s="7">
        <v>7058788</v>
      </c>
      <c r="K946" s="7">
        <v>2</v>
      </c>
      <c r="L946" s="7">
        <v>7</v>
      </c>
      <c r="M946" s="7">
        <f t="shared" si="110"/>
        <v>0</v>
      </c>
      <c r="N946" s="8">
        <f t="shared" si="111"/>
        <v>0</v>
      </c>
      <c r="R946" s="12">
        <v>1</v>
      </c>
    </row>
    <row r="947" spans="1:18" ht="51" x14ac:dyDescent="0.2">
      <c r="A947" s="1" t="s">
        <v>1826</v>
      </c>
      <c r="B947" s="1" t="s">
        <v>270</v>
      </c>
      <c r="C947" s="2" t="s">
        <v>1827</v>
      </c>
      <c r="D947" s="3" t="s">
        <v>35</v>
      </c>
      <c r="E947" s="4">
        <v>0</v>
      </c>
      <c r="F947" s="4">
        <v>22</v>
      </c>
      <c r="I947" s="7">
        <v>7058802</v>
      </c>
      <c r="J947" s="7">
        <v>7058788</v>
      </c>
      <c r="K947" s="7">
        <v>2</v>
      </c>
      <c r="L947" s="7">
        <v>7</v>
      </c>
      <c r="M947" s="7">
        <f t="shared" si="110"/>
        <v>0</v>
      </c>
      <c r="N947" s="8">
        <f t="shared" si="111"/>
        <v>0</v>
      </c>
      <c r="R947" s="12">
        <v>1</v>
      </c>
    </row>
    <row r="948" spans="1:18" ht="63.75" x14ac:dyDescent="0.2">
      <c r="A948" s="1" t="s">
        <v>1828</v>
      </c>
      <c r="C948" s="2" t="s">
        <v>1829</v>
      </c>
      <c r="D948" s="3" t="s">
        <v>231</v>
      </c>
      <c r="E948" s="4">
        <v>2</v>
      </c>
      <c r="F948" s="4">
        <v>22</v>
      </c>
      <c r="I948" s="7">
        <v>7058803</v>
      </c>
      <c r="J948" s="7">
        <v>7058788</v>
      </c>
      <c r="K948" s="7">
        <v>2</v>
      </c>
      <c r="L948" s="7">
        <v>7</v>
      </c>
      <c r="M948" s="7">
        <f t="shared" si="110"/>
        <v>0</v>
      </c>
      <c r="N948" s="8">
        <f t="shared" si="111"/>
        <v>0</v>
      </c>
      <c r="R948" s="12">
        <v>1</v>
      </c>
    </row>
    <row r="949" spans="1:18" ht="76.5" x14ac:dyDescent="0.2">
      <c r="A949" s="1" t="s">
        <v>1830</v>
      </c>
      <c r="B949" s="1" t="s">
        <v>66</v>
      </c>
      <c r="C949" s="2" t="s">
        <v>1831</v>
      </c>
      <c r="D949" s="3" t="s">
        <v>35</v>
      </c>
      <c r="E949" s="4">
        <v>0</v>
      </c>
      <c r="F949" s="4">
        <v>22</v>
      </c>
      <c r="I949" s="7">
        <v>7058804</v>
      </c>
      <c r="J949" s="7">
        <v>7058788</v>
      </c>
      <c r="K949" s="7">
        <v>2</v>
      </c>
      <c r="L949" s="7">
        <v>7</v>
      </c>
      <c r="M949" s="7">
        <f t="shared" si="110"/>
        <v>0</v>
      </c>
      <c r="N949" s="8">
        <f t="shared" si="111"/>
        <v>0</v>
      </c>
      <c r="R949" s="12">
        <v>1</v>
      </c>
    </row>
    <row r="950" spans="1:18" ht="76.5" x14ac:dyDescent="0.2">
      <c r="A950" s="1" t="s">
        <v>1832</v>
      </c>
      <c r="C950" s="2" t="s">
        <v>1833</v>
      </c>
      <c r="D950" s="3" t="s">
        <v>231</v>
      </c>
      <c r="E950" s="4">
        <v>1</v>
      </c>
      <c r="F950" s="4">
        <v>22</v>
      </c>
      <c r="I950" s="7">
        <v>7058805</v>
      </c>
      <c r="J950" s="7">
        <v>7058788</v>
      </c>
      <c r="K950" s="7">
        <v>2</v>
      </c>
      <c r="L950" s="7">
        <v>7</v>
      </c>
      <c r="M950" s="7">
        <f t="shared" si="110"/>
        <v>0</v>
      </c>
      <c r="N950" s="8">
        <f t="shared" si="111"/>
        <v>0</v>
      </c>
      <c r="R950" s="12">
        <v>1</v>
      </c>
    </row>
    <row r="951" spans="1:18" ht="38.25" x14ac:dyDescent="0.2">
      <c r="A951" s="1" t="s">
        <v>1834</v>
      </c>
      <c r="B951" s="1" t="s">
        <v>69</v>
      </c>
      <c r="C951" s="2" t="s">
        <v>1835</v>
      </c>
      <c r="D951" s="3" t="s">
        <v>228</v>
      </c>
      <c r="E951" s="4">
        <v>2</v>
      </c>
      <c r="F951" s="4">
        <v>22</v>
      </c>
      <c r="I951" s="7">
        <v>7058806</v>
      </c>
      <c r="J951" s="7">
        <v>7058788</v>
      </c>
      <c r="K951" s="7">
        <v>2</v>
      </c>
      <c r="L951" s="7">
        <v>7</v>
      </c>
      <c r="M951" s="7">
        <f t="shared" si="110"/>
        <v>0</v>
      </c>
      <c r="N951" s="8">
        <f t="shared" si="111"/>
        <v>0</v>
      </c>
      <c r="R951" s="12">
        <v>1</v>
      </c>
    </row>
    <row r="952" spans="1:18" ht="38.25" x14ac:dyDescent="0.2">
      <c r="A952" s="1" t="s">
        <v>1836</v>
      </c>
      <c r="B952" s="1" t="s">
        <v>72</v>
      </c>
      <c r="C952" s="2" t="s">
        <v>1837</v>
      </c>
      <c r="D952" s="3" t="s">
        <v>228</v>
      </c>
      <c r="E952" s="4">
        <v>2</v>
      </c>
      <c r="F952" s="4">
        <v>22</v>
      </c>
      <c r="I952" s="7">
        <v>7058807</v>
      </c>
      <c r="J952" s="7">
        <v>7058788</v>
      </c>
      <c r="K952" s="7">
        <v>2</v>
      </c>
      <c r="L952" s="7">
        <v>7</v>
      </c>
      <c r="M952" s="7">
        <f t="shared" si="110"/>
        <v>0</v>
      </c>
      <c r="N952" s="8">
        <f t="shared" si="111"/>
        <v>0</v>
      </c>
      <c r="R952" s="12">
        <v>1</v>
      </c>
    </row>
    <row r="953" spans="1:18" ht="63.75" x14ac:dyDescent="0.2">
      <c r="A953" s="1" t="s">
        <v>1838</v>
      </c>
      <c r="B953" s="1" t="s">
        <v>75</v>
      </c>
      <c r="C953" s="2" t="s">
        <v>1839</v>
      </c>
      <c r="D953" s="3" t="s">
        <v>228</v>
      </c>
      <c r="E953" s="4">
        <v>4</v>
      </c>
      <c r="F953" s="4">
        <v>22</v>
      </c>
      <c r="I953" s="7">
        <v>7058808</v>
      </c>
      <c r="J953" s="7">
        <v>7058788</v>
      </c>
      <c r="K953" s="7">
        <v>2</v>
      </c>
      <c r="L953" s="7">
        <v>7</v>
      </c>
      <c r="M953" s="7">
        <f t="shared" si="110"/>
        <v>0</v>
      </c>
      <c r="N953" s="8">
        <f t="shared" si="111"/>
        <v>0</v>
      </c>
      <c r="R953" s="12">
        <v>1</v>
      </c>
    </row>
    <row r="954" spans="1:18" ht="89.25" x14ac:dyDescent="0.2">
      <c r="A954" s="1" t="s">
        <v>1840</v>
      </c>
      <c r="B954" s="1" t="s">
        <v>78</v>
      </c>
      <c r="C954" s="2" t="s">
        <v>1841</v>
      </c>
      <c r="D954" s="3" t="s">
        <v>228</v>
      </c>
      <c r="E954" s="4">
        <v>1</v>
      </c>
      <c r="F954" s="4">
        <v>22</v>
      </c>
      <c r="I954" s="7">
        <v>7058809</v>
      </c>
      <c r="J954" s="7">
        <v>7058788</v>
      </c>
      <c r="K954" s="7">
        <v>2</v>
      </c>
      <c r="L954" s="7">
        <v>7</v>
      </c>
      <c r="M954" s="7">
        <f t="shared" si="110"/>
        <v>0</v>
      </c>
      <c r="N954" s="8">
        <f t="shared" si="111"/>
        <v>0</v>
      </c>
      <c r="R954" s="12">
        <v>1</v>
      </c>
    </row>
    <row r="955" spans="1:18" ht="38.25" x14ac:dyDescent="0.2">
      <c r="A955" s="1" t="s">
        <v>1842</v>
      </c>
      <c r="B955" s="1" t="s">
        <v>81</v>
      </c>
      <c r="C955" s="2" t="s">
        <v>1843</v>
      </c>
      <c r="D955" s="3" t="s">
        <v>228</v>
      </c>
      <c r="E955" s="4">
        <v>2</v>
      </c>
      <c r="F955" s="4">
        <v>22</v>
      </c>
      <c r="I955" s="7">
        <v>7058810</v>
      </c>
      <c r="J955" s="7">
        <v>7058788</v>
      </c>
      <c r="K955" s="7">
        <v>2</v>
      </c>
      <c r="L955" s="7">
        <v>7</v>
      </c>
      <c r="M955" s="7">
        <f t="shared" si="110"/>
        <v>0</v>
      </c>
      <c r="N955" s="8">
        <f t="shared" si="111"/>
        <v>0</v>
      </c>
      <c r="R955" s="12">
        <v>1</v>
      </c>
    </row>
    <row r="956" spans="1:18" ht="38.25" x14ac:dyDescent="0.2">
      <c r="A956" s="1" t="s">
        <v>1844</v>
      </c>
      <c r="B956" s="1" t="s">
        <v>84</v>
      </c>
      <c r="C956" s="2" t="s">
        <v>1845</v>
      </c>
      <c r="D956" s="3" t="s">
        <v>228</v>
      </c>
      <c r="E956" s="4">
        <v>1</v>
      </c>
      <c r="F956" s="4">
        <v>22</v>
      </c>
      <c r="I956" s="7">
        <v>7058811</v>
      </c>
      <c r="J956" s="7">
        <v>7058788</v>
      </c>
      <c r="K956" s="7">
        <v>2</v>
      </c>
      <c r="L956" s="7">
        <v>7</v>
      </c>
      <c r="M956" s="7">
        <f t="shared" si="110"/>
        <v>0</v>
      </c>
      <c r="N956" s="8">
        <f t="shared" si="111"/>
        <v>0</v>
      </c>
      <c r="R956" s="12">
        <v>1</v>
      </c>
    </row>
    <row r="957" spans="1:18" ht="63.75" x14ac:dyDescent="0.2">
      <c r="A957" s="1" t="s">
        <v>1846</v>
      </c>
      <c r="B957" s="1" t="s">
        <v>87</v>
      </c>
      <c r="C957" s="2" t="s">
        <v>1847</v>
      </c>
      <c r="D957" s="3" t="s">
        <v>228</v>
      </c>
      <c r="E957" s="4">
        <v>2</v>
      </c>
      <c r="F957" s="4">
        <v>22</v>
      </c>
      <c r="I957" s="7">
        <v>7058812</v>
      </c>
      <c r="J957" s="7">
        <v>7058788</v>
      </c>
      <c r="K957" s="7">
        <v>2</v>
      </c>
      <c r="L957" s="7">
        <v>7</v>
      </c>
      <c r="M957" s="7">
        <f t="shared" si="110"/>
        <v>0</v>
      </c>
      <c r="N957" s="8">
        <f t="shared" si="111"/>
        <v>0</v>
      </c>
      <c r="R957" s="12">
        <v>1</v>
      </c>
    </row>
    <row r="958" spans="1:18" ht="25.5" x14ac:dyDescent="0.2">
      <c r="A958" s="1" t="s">
        <v>1848</v>
      </c>
      <c r="B958" s="1" t="s">
        <v>90</v>
      </c>
      <c r="C958" s="2" t="s">
        <v>1849</v>
      </c>
      <c r="D958" s="3" t="s">
        <v>241</v>
      </c>
      <c r="E958" s="4">
        <v>8</v>
      </c>
      <c r="F958" s="4">
        <v>22</v>
      </c>
      <c r="I958" s="7">
        <v>7058813</v>
      </c>
      <c r="J958" s="7">
        <v>7058788</v>
      </c>
      <c r="K958" s="7">
        <v>2</v>
      </c>
      <c r="L958" s="7">
        <v>7</v>
      </c>
      <c r="M958" s="7">
        <f t="shared" si="110"/>
        <v>0</v>
      </c>
      <c r="N958" s="8">
        <f t="shared" si="111"/>
        <v>0</v>
      </c>
      <c r="R958" s="12">
        <v>1</v>
      </c>
    </row>
    <row r="959" spans="1:18" ht="38.25" x14ac:dyDescent="0.2">
      <c r="A959" s="1" t="s">
        <v>1850</v>
      </c>
      <c r="B959" s="1" t="s">
        <v>93</v>
      </c>
      <c r="C959" s="2" t="s">
        <v>1851</v>
      </c>
      <c r="D959" s="3" t="s">
        <v>241</v>
      </c>
      <c r="E959" s="4">
        <v>2</v>
      </c>
      <c r="F959" s="4">
        <v>22</v>
      </c>
      <c r="I959" s="7">
        <v>7058814</v>
      </c>
      <c r="J959" s="7">
        <v>7058788</v>
      </c>
      <c r="K959" s="7">
        <v>2</v>
      </c>
      <c r="L959" s="7">
        <v>7</v>
      </c>
      <c r="M959" s="7">
        <f t="shared" si="110"/>
        <v>0</v>
      </c>
      <c r="N959" s="8">
        <f t="shared" si="111"/>
        <v>0</v>
      </c>
      <c r="R959" s="12">
        <v>1</v>
      </c>
    </row>
    <row r="960" spans="1:18" ht="51" x14ac:dyDescent="0.2">
      <c r="A960" s="1" t="s">
        <v>1852</v>
      </c>
      <c r="B960" s="1" t="s">
        <v>96</v>
      </c>
      <c r="C960" s="2" t="s">
        <v>1853</v>
      </c>
      <c r="D960" s="3" t="s">
        <v>231</v>
      </c>
      <c r="E960" s="4">
        <v>1</v>
      </c>
      <c r="F960" s="4">
        <v>22</v>
      </c>
      <c r="I960" s="7">
        <v>7058815</v>
      </c>
      <c r="J960" s="7">
        <v>7058788</v>
      </c>
      <c r="K960" s="7">
        <v>2</v>
      </c>
      <c r="L960" s="7">
        <v>7</v>
      </c>
      <c r="M960" s="7">
        <f t="shared" si="110"/>
        <v>0</v>
      </c>
      <c r="N960" s="8">
        <f t="shared" si="111"/>
        <v>0</v>
      </c>
      <c r="R960" s="12">
        <v>1</v>
      </c>
    </row>
    <row r="961" spans="1:18" x14ac:dyDescent="0.2">
      <c r="A961" s="1" t="s">
        <v>1854</v>
      </c>
      <c r="B961" s="1" t="s">
        <v>283</v>
      </c>
      <c r="C961" s="2" t="s">
        <v>1855</v>
      </c>
      <c r="E961" s="4">
        <v>0</v>
      </c>
      <c r="F961" s="4">
        <v>22</v>
      </c>
      <c r="H961" s="167"/>
      <c r="I961" s="7">
        <v>7058816</v>
      </c>
      <c r="J961" s="7">
        <v>7058787</v>
      </c>
      <c r="K961" s="7">
        <v>1</v>
      </c>
      <c r="L961" s="7">
        <v>6</v>
      </c>
      <c r="M961" s="7">
        <f>M962+M963+M964+M965+M966+M967+M968+M969+M970+M971+M972+M973+M974+M975+M976+M977+M978+M979+M980+M981+M982+M983+M984+M985+M986+M987+M988+M989+M990+M991+M992+M993+M994+M995+M996+M997+M998+M999+M1000+M1001+M1002+M1003+M1004+M1005+M1006+M1007+M1008+M1009+M1010+M1011+M1012+M1013+M1014+M1015+M1016+M1017+M1018+M1019+M1020+M1021+M1022+M1023+M1024+M1025+M1026+M1027</f>
        <v>0</v>
      </c>
      <c r="N961" s="8">
        <f>N962+N963+N964+N965+N966+N967+N968+N969+N970+N971+N972+N973+N974+N975+N976+N977+N978+N979+N980+N981+N982+N983+N984+N985+N986+N987+N988+N989+N990+N991+N992+N993+N994+N995+N996+N997+N998+N999+N1000+N1001+N1002+N1003+N1004+N1005+N1006+N1007+N1008+N1009+N1010+N1011+N1012+N1013+N1014+N1015+N1016+N1017+N1018+N1019+N1020+N1021+N1022+N1023+N1024+N1025+N1026+N1027</f>
        <v>0</v>
      </c>
      <c r="R961" s="12">
        <v>1</v>
      </c>
    </row>
    <row r="962" spans="1:18" ht="409.5" x14ac:dyDescent="0.2">
      <c r="A962" s="1" t="s">
        <v>1856</v>
      </c>
      <c r="B962" s="1" t="s">
        <v>30</v>
      </c>
      <c r="C962" s="2" t="s">
        <v>1857</v>
      </c>
      <c r="D962" s="3" t="s">
        <v>228</v>
      </c>
      <c r="E962" s="4">
        <v>1</v>
      </c>
      <c r="F962" s="4">
        <v>22</v>
      </c>
      <c r="I962" s="7">
        <v>7058817</v>
      </c>
      <c r="J962" s="7">
        <v>7058816</v>
      </c>
      <c r="K962" s="7">
        <v>2</v>
      </c>
      <c r="L962" s="7">
        <v>7</v>
      </c>
      <c r="M962" s="7">
        <f t="shared" ref="M962:M993" si="112">ROUND(ROUND(H962,2)*ROUND(E962,2), 2)</f>
        <v>0</v>
      </c>
      <c r="N962" s="8">
        <f t="shared" ref="N962:N993" si="113">H962*E962*(1+F962/100)</f>
        <v>0</v>
      </c>
      <c r="R962" s="12">
        <v>1</v>
      </c>
    </row>
    <row r="963" spans="1:18" ht="127.5" x14ac:dyDescent="0.2">
      <c r="A963" s="1" t="s">
        <v>1858</v>
      </c>
      <c r="B963" s="1" t="s">
        <v>188</v>
      </c>
      <c r="C963" s="2" t="s">
        <v>1859</v>
      </c>
      <c r="D963" s="3" t="s">
        <v>228</v>
      </c>
      <c r="E963" s="4">
        <v>1</v>
      </c>
      <c r="F963" s="4">
        <v>22</v>
      </c>
      <c r="I963" s="7">
        <v>7058818</v>
      </c>
      <c r="J963" s="7">
        <v>7058816</v>
      </c>
      <c r="K963" s="7">
        <v>2</v>
      </c>
      <c r="L963" s="7">
        <v>7</v>
      </c>
      <c r="M963" s="7">
        <f t="shared" si="112"/>
        <v>0</v>
      </c>
      <c r="N963" s="8">
        <f t="shared" si="113"/>
        <v>0</v>
      </c>
      <c r="R963" s="12">
        <v>1</v>
      </c>
    </row>
    <row r="964" spans="1:18" ht="51" x14ac:dyDescent="0.2">
      <c r="A964" s="1" t="s">
        <v>1860</v>
      </c>
      <c r="B964" s="1" t="s">
        <v>233</v>
      </c>
      <c r="C964" s="2" t="s">
        <v>1861</v>
      </c>
      <c r="D964" s="3" t="s">
        <v>228</v>
      </c>
      <c r="E964" s="4">
        <v>1</v>
      </c>
      <c r="F964" s="4">
        <v>22</v>
      </c>
      <c r="I964" s="7">
        <v>7058819</v>
      </c>
      <c r="J964" s="7">
        <v>7058816</v>
      </c>
      <c r="K964" s="7">
        <v>2</v>
      </c>
      <c r="L964" s="7">
        <v>7</v>
      </c>
      <c r="M964" s="7">
        <f t="shared" si="112"/>
        <v>0</v>
      </c>
      <c r="N964" s="8">
        <f t="shared" si="113"/>
        <v>0</v>
      </c>
      <c r="R964" s="12">
        <v>1</v>
      </c>
    </row>
    <row r="965" spans="1:18" ht="63.75" x14ac:dyDescent="0.2">
      <c r="A965" s="1" t="s">
        <v>1862</v>
      </c>
      <c r="B965" s="1" t="s">
        <v>236</v>
      </c>
      <c r="C965" s="2" t="s">
        <v>1863</v>
      </c>
      <c r="D965" s="3" t="s">
        <v>228</v>
      </c>
      <c r="E965" s="4">
        <v>1</v>
      </c>
      <c r="F965" s="4">
        <v>22</v>
      </c>
      <c r="I965" s="7">
        <v>7058820</v>
      </c>
      <c r="J965" s="7">
        <v>7058816</v>
      </c>
      <c r="K965" s="7">
        <v>2</v>
      </c>
      <c r="L965" s="7">
        <v>7</v>
      </c>
      <c r="M965" s="7">
        <f t="shared" si="112"/>
        <v>0</v>
      </c>
      <c r="N965" s="8">
        <f t="shared" si="113"/>
        <v>0</v>
      </c>
      <c r="R965" s="12">
        <v>1</v>
      </c>
    </row>
    <row r="966" spans="1:18" ht="38.25" x14ac:dyDescent="0.2">
      <c r="A966" s="1" t="s">
        <v>1864</v>
      </c>
      <c r="B966" s="1" t="s">
        <v>239</v>
      </c>
      <c r="C966" s="2" t="s">
        <v>1865</v>
      </c>
      <c r="D966" s="3" t="s">
        <v>228</v>
      </c>
      <c r="E966" s="4">
        <v>1</v>
      </c>
      <c r="F966" s="4">
        <v>22</v>
      </c>
      <c r="I966" s="7">
        <v>7058821</v>
      </c>
      <c r="J966" s="7">
        <v>7058816</v>
      </c>
      <c r="K966" s="7">
        <v>2</v>
      </c>
      <c r="L966" s="7">
        <v>7</v>
      </c>
      <c r="M966" s="7">
        <f t="shared" si="112"/>
        <v>0</v>
      </c>
      <c r="N966" s="8">
        <f t="shared" si="113"/>
        <v>0</v>
      </c>
      <c r="R966" s="12">
        <v>1</v>
      </c>
    </row>
    <row r="967" spans="1:18" ht="38.25" x14ac:dyDescent="0.2">
      <c r="A967" s="1" t="s">
        <v>1866</v>
      </c>
      <c r="B967" s="1" t="s">
        <v>243</v>
      </c>
      <c r="C967" s="2" t="s">
        <v>1867</v>
      </c>
      <c r="D967" s="3" t="s">
        <v>228</v>
      </c>
      <c r="E967" s="4">
        <v>1</v>
      </c>
      <c r="F967" s="4">
        <v>22</v>
      </c>
      <c r="I967" s="7">
        <v>7058822</v>
      </c>
      <c r="J967" s="7">
        <v>7058816</v>
      </c>
      <c r="K967" s="7">
        <v>2</v>
      </c>
      <c r="L967" s="7">
        <v>7</v>
      </c>
      <c r="M967" s="7">
        <f t="shared" si="112"/>
        <v>0</v>
      </c>
      <c r="N967" s="8">
        <f t="shared" si="113"/>
        <v>0</v>
      </c>
      <c r="R967" s="12">
        <v>1</v>
      </c>
    </row>
    <row r="968" spans="1:18" ht="51" x14ac:dyDescent="0.2">
      <c r="A968" s="1" t="s">
        <v>1868</v>
      </c>
      <c r="B968" s="1" t="s">
        <v>243</v>
      </c>
      <c r="C968" s="2" t="s">
        <v>1869</v>
      </c>
      <c r="D968" s="3" t="s">
        <v>35</v>
      </c>
      <c r="E968" s="4">
        <v>0</v>
      </c>
      <c r="F968" s="4">
        <v>22</v>
      </c>
      <c r="I968" s="7">
        <v>7058823</v>
      </c>
      <c r="J968" s="7">
        <v>7058816</v>
      </c>
      <c r="K968" s="7">
        <v>2</v>
      </c>
      <c r="L968" s="7">
        <v>7</v>
      </c>
      <c r="M968" s="7">
        <f t="shared" si="112"/>
        <v>0</v>
      </c>
      <c r="N968" s="8">
        <f t="shared" si="113"/>
        <v>0</v>
      </c>
      <c r="R968" s="12">
        <v>1</v>
      </c>
    </row>
    <row r="969" spans="1:18" ht="63.75" x14ac:dyDescent="0.2">
      <c r="A969" s="1" t="s">
        <v>1870</v>
      </c>
      <c r="C969" s="2" t="s">
        <v>1871</v>
      </c>
      <c r="D969" s="3" t="s">
        <v>245</v>
      </c>
      <c r="E969" s="4">
        <v>9</v>
      </c>
      <c r="F969" s="4">
        <v>22</v>
      </c>
      <c r="I969" s="7">
        <v>7058824</v>
      </c>
      <c r="J969" s="7">
        <v>7058816</v>
      </c>
      <c r="K969" s="7">
        <v>2</v>
      </c>
      <c r="L969" s="7">
        <v>7</v>
      </c>
      <c r="M969" s="7">
        <f t="shared" si="112"/>
        <v>0</v>
      </c>
      <c r="N969" s="8">
        <f t="shared" si="113"/>
        <v>0</v>
      </c>
      <c r="R969" s="12">
        <v>1</v>
      </c>
    </row>
    <row r="970" spans="1:18" ht="63.75" x14ac:dyDescent="0.2">
      <c r="A970" s="1" t="s">
        <v>1872</v>
      </c>
      <c r="C970" s="2" t="s">
        <v>1873</v>
      </c>
      <c r="D970" s="3" t="s">
        <v>245</v>
      </c>
      <c r="E970" s="4">
        <v>10</v>
      </c>
      <c r="F970" s="4">
        <v>22</v>
      </c>
      <c r="I970" s="7">
        <v>7058825</v>
      </c>
      <c r="J970" s="7">
        <v>7058816</v>
      </c>
      <c r="K970" s="7">
        <v>2</v>
      </c>
      <c r="L970" s="7">
        <v>7</v>
      </c>
      <c r="M970" s="7">
        <f t="shared" si="112"/>
        <v>0</v>
      </c>
      <c r="N970" s="8">
        <f t="shared" si="113"/>
        <v>0</v>
      </c>
      <c r="R970" s="12">
        <v>1</v>
      </c>
    </row>
    <row r="971" spans="1:18" ht="63.75" x14ac:dyDescent="0.2">
      <c r="A971" s="1" t="s">
        <v>1874</v>
      </c>
      <c r="C971" s="2" t="s">
        <v>1875</v>
      </c>
      <c r="D971" s="3" t="s">
        <v>245</v>
      </c>
      <c r="E971" s="4">
        <v>8</v>
      </c>
      <c r="F971" s="4">
        <v>22</v>
      </c>
      <c r="I971" s="7">
        <v>7058826</v>
      </c>
      <c r="J971" s="7">
        <v>7058816</v>
      </c>
      <c r="K971" s="7">
        <v>2</v>
      </c>
      <c r="L971" s="7">
        <v>7</v>
      </c>
      <c r="M971" s="7">
        <f t="shared" si="112"/>
        <v>0</v>
      </c>
      <c r="N971" s="8">
        <f t="shared" si="113"/>
        <v>0</v>
      </c>
      <c r="R971" s="12">
        <v>1</v>
      </c>
    </row>
    <row r="972" spans="1:18" ht="63.75" x14ac:dyDescent="0.2">
      <c r="A972" s="1" t="s">
        <v>1876</v>
      </c>
      <c r="C972" s="2" t="s">
        <v>1877</v>
      </c>
      <c r="D972" s="3" t="s">
        <v>245</v>
      </c>
      <c r="E972" s="4">
        <v>5</v>
      </c>
      <c r="F972" s="4">
        <v>22</v>
      </c>
      <c r="I972" s="7">
        <v>7058827</v>
      </c>
      <c r="J972" s="7">
        <v>7058816</v>
      </c>
      <c r="K972" s="7">
        <v>2</v>
      </c>
      <c r="L972" s="7">
        <v>7</v>
      </c>
      <c r="M972" s="7">
        <f t="shared" si="112"/>
        <v>0</v>
      </c>
      <c r="N972" s="8">
        <f t="shared" si="113"/>
        <v>0</v>
      </c>
      <c r="R972" s="12">
        <v>1</v>
      </c>
    </row>
    <row r="973" spans="1:18" ht="63.75" x14ac:dyDescent="0.2">
      <c r="A973" s="1" t="s">
        <v>1878</v>
      </c>
      <c r="C973" s="2" t="s">
        <v>1879</v>
      </c>
      <c r="D973" s="3" t="s">
        <v>245</v>
      </c>
      <c r="E973" s="4">
        <v>3</v>
      </c>
      <c r="F973" s="4">
        <v>22</v>
      </c>
      <c r="I973" s="7">
        <v>7058828</v>
      </c>
      <c r="J973" s="7">
        <v>7058816</v>
      </c>
      <c r="K973" s="7">
        <v>2</v>
      </c>
      <c r="L973" s="7">
        <v>7</v>
      </c>
      <c r="M973" s="7">
        <f t="shared" si="112"/>
        <v>0</v>
      </c>
      <c r="N973" s="8">
        <f t="shared" si="113"/>
        <v>0</v>
      </c>
      <c r="R973" s="12">
        <v>1</v>
      </c>
    </row>
    <row r="974" spans="1:18" ht="63.75" x14ac:dyDescent="0.2">
      <c r="A974" s="1" t="s">
        <v>1880</v>
      </c>
      <c r="C974" s="2" t="s">
        <v>1881</v>
      </c>
      <c r="D974" s="3" t="s">
        <v>245</v>
      </c>
      <c r="E974" s="4">
        <v>3</v>
      </c>
      <c r="F974" s="4">
        <v>22</v>
      </c>
      <c r="I974" s="7">
        <v>7058829</v>
      </c>
      <c r="J974" s="7">
        <v>7058816</v>
      </c>
      <c r="K974" s="7">
        <v>2</v>
      </c>
      <c r="L974" s="7">
        <v>7</v>
      </c>
      <c r="M974" s="7">
        <f t="shared" si="112"/>
        <v>0</v>
      </c>
      <c r="N974" s="8">
        <f t="shared" si="113"/>
        <v>0</v>
      </c>
      <c r="R974" s="12">
        <v>1</v>
      </c>
    </row>
    <row r="975" spans="1:18" ht="63.75" x14ac:dyDescent="0.2">
      <c r="A975" s="1" t="s">
        <v>1882</v>
      </c>
      <c r="C975" s="2" t="s">
        <v>1883</v>
      </c>
      <c r="D975" s="3" t="s">
        <v>245</v>
      </c>
      <c r="E975" s="4">
        <v>6</v>
      </c>
      <c r="F975" s="4">
        <v>22</v>
      </c>
      <c r="I975" s="7">
        <v>7058830</v>
      </c>
      <c r="J975" s="7">
        <v>7058816</v>
      </c>
      <c r="K975" s="7">
        <v>2</v>
      </c>
      <c r="L975" s="7">
        <v>7</v>
      </c>
      <c r="M975" s="7">
        <f t="shared" si="112"/>
        <v>0</v>
      </c>
      <c r="N975" s="8">
        <f t="shared" si="113"/>
        <v>0</v>
      </c>
      <c r="R975" s="12">
        <v>1</v>
      </c>
    </row>
    <row r="976" spans="1:18" ht="63.75" x14ac:dyDescent="0.2">
      <c r="A976" s="1" t="s">
        <v>1884</v>
      </c>
      <c r="C976" s="2" t="s">
        <v>1885</v>
      </c>
      <c r="D976" s="3" t="s">
        <v>245</v>
      </c>
      <c r="E976" s="4">
        <v>5</v>
      </c>
      <c r="F976" s="4">
        <v>22</v>
      </c>
      <c r="I976" s="7">
        <v>7058831</v>
      </c>
      <c r="J976" s="7">
        <v>7058816</v>
      </c>
      <c r="K976" s="7">
        <v>2</v>
      </c>
      <c r="L976" s="7">
        <v>7</v>
      </c>
      <c r="M976" s="7">
        <f t="shared" si="112"/>
        <v>0</v>
      </c>
      <c r="N976" s="8">
        <f t="shared" si="113"/>
        <v>0</v>
      </c>
      <c r="R976" s="12">
        <v>1</v>
      </c>
    </row>
    <row r="977" spans="1:18" ht="63.75" x14ac:dyDescent="0.2">
      <c r="A977" s="1" t="s">
        <v>1886</v>
      </c>
      <c r="C977" s="2" t="s">
        <v>1887</v>
      </c>
      <c r="D977" s="3" t="s">
        <v>245</v>
      </c>
      <c r="E977" s="4">
        <v>5</v>
      </c>
      <c r="F977" s="4">
        <v>22</v>
      </c>
      <c r="I977" s="7">
        <v>7058832</v>
      </c>
      <c r="J977" s="7">
        <v>7058816</v>
      </c>
      <c r="K977" s="7">
        <v>2</v>
      </c>
      <c r="L977" s="7">
        <v>7</v>
      </c>
      <c r="M977" s="7">
        <f t="shared" si="112"/>
        <v>0</v>
      </c>
      <c r="N977" s="8">
        <f t="shared" si="113"/>
        <v>0</v>
      </c>
      <c r="R977" s="12">
        <v>1</v>
      </c>
    </row>
    <row r="978" spans="1:18" ht="63.75" x14ac:dyDescent="0.2">
      <c r="A978" s="1" t="s">
        <v>1888</v>
      </c>
      <c r="C978" s="2" t="s">
        <v>1889</v>
      </c>
      <c r="D978" s="3" t="s">
        <v>245</v>
      </c>
      <c r="E978" s="4">
        <v>20</v>
      </c>
      <c r="F978" s="4">
        <v>22</v>
      </c>
      <c r="I978" s="7">
        <v>7058833</v>
      </c>
      <c r="J978" s="7">
        <v>7058816</v>
      </c>
      <c r="K978" s="7">
        <v>2</v>
      </c>
      <c r="L978" s="7">
        <v>7</v>
      </c>
      <c r="M978" s="7">
        <f t="shared" si="112"/>
        <v>0</v>
      </c>
      <c r="N978" s="8">
        <f t="shared" si="113"/>
        <v>0</v>
      </c>
      <c r="R978" s="12">
        <v>1</v>
      </c>
    </row>
    <row r="979" spans="1:18" ht="63.75" x14ac:dyDescent="0.2">
      <c r="A979" s="1" t="s">
        <v>1890</v>
      </c>
      <c r="C979" s="2" t="s">
        <v>1891</v>
      </c>
      <c r="D979" s="3" t="s">
        <v>245</v>
      </c>
      <c r="E979" s="4">
        <v>8</v>
      </c>
      <c r="F979" s="4">
        <v>22</v>
      </c>
      <c r="I979" s="7">
        <v>7058834</v>
      </c>
      <c r="J979" s="7">
        <v>7058816</v>
      </c>
      <c r="K979" s="7">
        <v>2</v>
      </c>
      <c r="L979" s="7">
        <v>7</v>
      </c>
      <c r="M979" s="7">
        <f t="shared" si="112"/>
        <v>0</v>
      </c>
      <c r="N979" s="8">
        <f t="shared" si="113"/>
        <v>0</v>
      </c>
      <c r="R979" s="12">
        <v>1</v>
      </c>
    </row>
    <row r="980" spans="1:18" ht="63.75" x14ac:dyDescent="0.2">
      <c r="A980" s="1" t="s">
        <v>1892</v>
      </c>
      <c r="C980" s="2" t="s">
        <v>1893</v>
      </c>
      <c r="D980" s="3" t="s">
        <v>245</v>
      </c>
      <c r="E980" s="4">
        <v>41</v>
      </c>
      <c r="F980" s="4">
        <v>22</v>
      </c>
      <c r="I980" s="7">
        <v>7058835</v>
      </c>
      <c r="J980" s="7">
        <v>7058816</v>
      </c>
      <c r="K980" s="7">
        <v>2</v>
      </c>
      <c r="L980" s="7">
        <v>7</v>
      </c>
      <c r="M980" s="7">
        <f t="shared" si="112"/>
        <v>0</v>
      </c>
      <c r="N980" s="8">
        <f t="shared" si="113"/>
        <v>0</v>
      </c>
      <c r="R980" s="12">
        <v>1</v>
      </c>
    </row>
    <row r="981" spans="1:18" ht="63.75" x14ac:dyDescent="0.2">
      <c r="A981" s="1" t="s">
        <v>1894</v>
      </c>
      <c r="C981" s="2" t="s">
        <v>1895</v>
      </c>
      <c r="D981" s="3" t="s">
        <v>245</v>
      </c>
      <c r="E981" s="4">
        <v>1</v>
      </c>
      <c r="F981" s="4">
        <v>22</v>
      </c>
      <c r="I981" s="7">
        <v>7058836</v>
      </c>
      <c r="J981" s="7">
        <v>7058816</v>
      </c>
      <c r="K981" s="7">
        <v>2</v>
      </c>
      <c r="L981" s="7">
        <v>7</v>
      </c>
      <c r="M981" s="7">
        <f t="shared" si="112"/>
        <v>0</v>
      </c>
      <c r="N981" s="8">
        <f t="shared" si="113"/>
        <v>0</v>
      </c>
      <c r="R981" s="12">
        <v>1</v>
      </c>
    </row>
    <row r="982" spans="1:18" ht="63.75" x14ac:dyDescent="0.2">
      <c r="A982" s="1" t="s">
        <v>1896</v>
      </c>
      <c r="C982" s="2" t="s">
        <v>1897</v>
      </c>
      <c r="D982" s="3" t="s">
        <v>245</v>
      </c>
      <c r="E982" s="4">
        <v>4</v>
      </c>
      <c r="F982" s="4">
        <v>22</v>
      </c>
      <c r="I982" s="7">
        <v>7058837</v>
      </c>
      <c r="J982" s="7">
        <v>7058816</v>
      </c>
      <c r="K982" s="7">
        <v>2</v>
      </c>
      <c r="L982" s="7">
        <v>7</v>
      </c>
      <c r="M982" s="7">
        <f t="shared" si="112"/>
        <v>0</v>
      </c>
      <c r="N982" s="8">
        <f t="shared" si="113"/>
        <v>0</v>
      </c>
      <c r="R982" s="12">
        <v>1</v>
      </c>
    </row>
    <row r="983" spans="1:18" ht="63.75" x14ac:dyDescent="0.2">
      <c r="A983" s="1" t="s">
        <v>1898</v>
      </c>
      <c r="C983" s="2" t="s">
        <v>1899</v>
      </c>
      <c r="D983" s="3" t="s">
        <v>245</v>
      </c>
      <c r="E983" s="4">
        <v>1</v>
      </c>
      <c r="F983" s="4">
        <v>22</v>
      </c>
      <c r="I983" s="7">
        <v>7058838</v>
      </c>
      <c r="J983" s="7">
        <v>7058816</v>
      </c>
      <c r="K983" s="7">
        <v>2</v>
      </c>
      <c r="L983" s="7">
        <v>7</v>
      </c>
      <c r="M983" s="7">
        <f t="shared" si="112"/>
        <v>0</v>
      </c>
      <c r="N983" s="8">
        <f t="shared" si="113"/>
        <v>0</v>
      </c>
      <c r="R983" s="12">
        <v>1</v>
      </c>
    </row>
    <row r="984" spans="1:18" ht="63.75" x14ac:dyDescent="0.2">
      <c r="A984" s="1" t="s">
        <v>1900</v>
      </c>
      <c r="C984" s="2" t="s">
        <v>1901</v>
      </c>
      <c r="D984" s="3" t="s">
        <v>245</v>
      </c>
      <c r="E984" s="4">
        <v>5</v>
      </c>
      <c r="F984" s="4">
        <v>22</v>
      </c>
      <c r="I984" s="7">
        <v>7058839</v>
      </c>
      <c r="J984" s="7">
        <v>7058816</v>
      </c>
      <c r="K984" s="7">
        <v>2</v>
      </c>
      <c r="L984" s="7">
        <v>7</v>
      </c>
      <c r="M984" s="7">
        <f t="shared" si="112"/>
        <v>0</v>
      </c>
      <c r="N984" s="8">
        <f t="shared" si="113"/>
        <v>0</v>
      </c>
      <c r="R984" s="12">
        <v>1</v>
      </c>
    </row>
    <row r="985" spans="1:18" ht="51" x14ac:dyDescent="0.2">
      <c r="A985" s="1" t="s">
        <v>1902</v>
      </c>
      <c r="B985" s="1" t="s">
        <v>266</v>
      </c>
      <c r="C985" s="2" t="s">
        <v>1903</v>
      </c>
      <c r="D985" s="3" t="s">
        <v>35</v>
      </c>
      <c r="E985" s="4">
        <v>0</v>
      </c>
      <c r="F985" s="4">
        <v>22</v>
      </c>
      <c r="I985" s="7">
        <v>7058840</v>
      </c>
      <c r="J985" s="7">
        <v>7058816</v>
      </c>
      <c r="K985" s="7">
        <v>2</v>
      </c>
      <c r="L985" s="7">
        <v>7</v>
      </c>
      <c r="M985" s="7">
        <f t="shared" si="112"/>
        <v>0</v>
      </c>
      <c r="N985" s="8">
        <f t="shared" si="113"/>
        <v>0</v>
      </c>
      <c r="R985" s="12">
        <v>1</v>
      </c>
    </row>
    <row r="986" spans="1:18" ht="63.75" x14ac:dyDescent="0.2">
      <c r="A986" s="1" t="s">
        <v>1904</v>
      </c>
      <c r="C986" s="2" t="s">
        <v>1905</v>
      </c>
      <c r="D986" s="3" t="s">
        <v>245</v>
      </c>
      <c r="E986" s="4">
        <v>15</v>
      </c>
      <c r="F986" s="4">
        <v>22</v>
      </c>
      <c r="I986" s="7">
        <v>7058841</v>
      </c>
      <c r="J986" s="7">
        <v>7058816</v>
      </c>
      <c r="K986" s="7">
        <v>2</v>
      </c>
      <c r="L986" s="7">
        <v>7</v>
      </c>
      <c r="M986" s="7">
        <f t="shared" si="112"/>
        <v>0</v>
      </c>
      <c r="N986" s="8">
        <f t="shared" si="113"/>
        <v>0</v>
      </c>
      <c r="R986" s="12">
        <v>1</v>
      </c>
    </row>
    <row r="987" spans="1:18" ht="63.75" x14ac:dyDescent="0.2">
      <c r="A987" s="1" t="s">
        <v>1906</v>
      </c>
      <c r="C987" s="2" t="s">
        <v>1907</v>
      </c>
      <c r="D987" s="3" t="s">
        <v>245</v>
      </c>
      <c r="E987" s="4">
        <v>4</v>
      </c>
      <c r="F987" s="4">
        <v>22</v>
      </c>
      <c r="I987" s="7">
        <v>7058842</v>
      </c>
      <c r="J987" s="7">
        <v>7058816</v>
      </c>
      <c r="K987" s="7">
        <v>2</v>
      </c>
      <c r="L987" s="7">
        <v>7</v>
      </c>
      <c r="M987" s="7">
        <f t="shared" si="112"/>
        <v>0</v>
      </c>
      <c r="N987" s="8">
        <f t="shared" si="113"/>
        <v>0</v>
      </c>
      <c r="R987" s="12">
        <v>1</v>
      </c>
    </row>
    <row r="988" spans="1:18" ht="63.75" x14ac:dyDescent="0.2">
      <c r="A988" s="1" t="s">
        <v>1908</v>
      </c>
      <c r="C988" s="2" t="s">
        <v>1909</v>
      </c>
      <c r="D988" s="3" t="s">
        <v>245</v>
      </c>
      <c r="E988" s="4">
        <v>5</v>
      </c>
      <c r="F988" s="4">
        <v>22</v>
      </c>
      <c r="I988" s="7">
        <v>7058843</v>
      </c>
      <c r="J988" s="7">
        <v>7058816</v>
      </c>
      <c r="K988" s="7">
        <v>2</v>
      </c>
      <c r="L988" s="7">
        <v>7</v>
      </c>
      <c r="M988" s="7">
        <f t="shared" si="112"/>
        <v>0</v>
      </c>
      <c r="N988" s="8">
        <f t="shared" si="113"/>
        <v>0</v>
      </c>
      <c r="R988" s="12">
        <v>1</v>
      </c>
    </row>
    <row r="989" spans="1:18" ht="63.75" x14ac:dyDescent="0.2">
      <c r="A989" s="1" t="s">
        <v>1910</v>
      </c>
      <c r="C989" s="2" t="s">
        <v>1911</v>
      </c>
      <c r="D989" s="3" t="s">
        <v>245</v>
      </c>
      <c r="E989" s="4">
        <v>42</v>
      </c>
      <c r="F989" s="4">
        <v>22</v>
      </c>
      <c r="I989" s="7">
        <v>7058844</v>
      </c>
      <c r="J989" s="7">
        <v>7058816</v>
      </c>
      <c r="K989" s="7">
        <v>2</v>
      </c>
      <c r="L989" s="7">
        <v>7</v>
      </c>
      <c r="M989" s="7">
        <f t="shared" si="112"/>
        <v>0</v>
      </c>
      <c r="N989" s="8">
        <f t="shared" si="113"/>
        <v>0</v>
      </c>
      <c r="R989" s="12">
        <v>1</v>
      </c>
    </row>
    <row r="990" spans="1:18" ht="25.5" x14ac:dyDescent="0.2">
      <c r="A990" s="1" t="s">
        <v>1912</v>
      </c>
      <c r="B990" s="1" t="s">
        <v>270</v>
      </c>
      <c r="C990" s="2" t="s">
        <v>1913</v>
      </c>
      <c r="D990" s="3" t="s">
        <v>35</v>
      </c>
      <c r="E990" s="4">
        <v>0</v>
      </c>
      <c r="F990" s="4">
        <v>22</v>
      </c>
      <c r="I990" s="7">
        <v>7058845</v>
      </c>
      <c r="J990" s="7">
        <v>7058816</v>
      </c>
      <c r="K990" s="7">
        <v>2</v>
      </c>
      <c r="L990" s="7">
        <v>7</v>
      </c>
      <c r="M990" s="7">
        <f t="shared" si="112"/>
        <v>0</v>
      </c>
      <c r="N990" s="8">
        <f t="shared" si="113"/>
        <v>0</v>
      </c>
      <c r="R990" s="12">
        <v>1</v>
      </c>
    </row>
    <row r="991" spans="1:18" ht="38.25" x14ac:dyDescent="0.2">
      <c r="A991" s="1" t="s">
        <v>1914</v>
      </c>
      <c r="C991" s="2" t="s">
        <v>1915</v>
      </c>
      <c r="D991" s="3" t="s">
        <v>245</v>
      </c>
      <c r="E991" s="4">
        <v>4</v>
      </c>
      <c r="F991" s="4">
        <v>22</v>
      </c>
      <c r="I991" s="7">
        <v>7058846</v>
      </c>
      <c r="J991" s="7">
        <v>7058816</v>
      </c>
      <c r="K991" s="7">
        <v>2</v>
      </c>
      <c r="L991" s="7">
        <v>7</v>
      </c>
      <c r="M991" s="7">
        <f t="shared" si="112"/>
        <v>0</v>
      </c>
      <c r="N991" s="8">
        <f t="shared" si="113"/>
        <v>0</v>
      </c>
      <c r="R991" s="12">
        <v>1</v>
      </c>
    </row>
    <row r="992" spans="1:18" ht="38.25" x14ac:dyDescent="0.2">
      <c r="A992" s="1" t="s">
        <v>1916</v>
      </c>
      <c r="C992" s="2" t="s">
        <v>1917</v>
      </c>
      <c r="D992" s="3" t="s">
        <v>245</v>
      </c>
      <c r="E992" s="4">
        <v>3</v>
      </c>
      <c r="F992" s="4">
        <v>22</v>
      </c>
      <c r="I992" s="7">
        <v>7058847</v>
      </c>
      <c r="J992" s="7">
        <v>7058816</v>
      </c>
      <c r="K992" s="7">
        <v>2</v>
      </c>
      <c r="L992" s="7">
        <v>7</v>
      </c>
      <c r="M992" s="7">
        <f t="shared" si="112"/>
        <v>0</v>
      </c>
      <c r="N992" s="8">
        <f t="shared" si="113"/>
        <v>0</v>
      </c>
      <c r="R992" s="12">
        <v>1</v>
      </c>
    </row>
    <row r="993" spans="1:18" ht="63.75" x14ac:dyDescent="0.2">
      <c r="A993" s="1" t="s">
        <v>1918</v>
      </c>
      <c r="B993" s="1" t="s">
        <v>66</v>
      </c>
      <c r="C993" s="2" t="s">
        <v>1919</v>
      </c>
      <c r="D993" s="3" t="s">
        <v>35</v>
      </c>
      <c r="E993" s="4">
        <v>0</v>
      </c>
      <c r="F993" s="4">
        <v>22</v>
      </c>
      <c r="I993" s="7">
        <v>7058848</v>
      </c>
      <c r="J993" s="7">
        <v>7058816</v>
      </c>
      <c r="K993" s="7">
        <v>2</v>
      </c>
      <c r="L993" s="7">
        <v>7</v>
      </c>
      <c r="M993" s="7">
        <f t="shared" si="112"/>
        <v>0</v>
      </c>
      <c r="N993" s="8">
        <f t="shared" si="113"/>
        <v>0</v>
      </c>
      <c r="R993" s="12">
        <v>1</v>
      </c>
    </row>
    <row r="994" spans="1:18" ht="51" x14ac:dyDescent="0.2">
      <c r="A994" s="1" t="s">
        <v>1920</v>
      </c>
      <c r="C994" s="2" t="s">
        <v>1921</v>
      </c>
      <c r="D994" s="3" t="s">
        <v>228</v>
      </c>
      <c r="E994" s="4">
        <v>2</v>
      </c>
      <c r="F994" s="4">
        <v>22</v>
      </c>
      <c r="I994" s="7">
        <v>7058849</v>
      </c>
      <c r="J994" s="7">
        <v>7058816</v>
      </c>
      <c r="K994" s="7">
        <v>2</v>
      </c>
      <c r="L994" s="7">
        <v>7</v>
      </c>
      <c r="M994" s="7">
        <f t="shared" ref="M994:M1027" si="114">ROUND(ROUND(H994,2)*ROUND(E994,2), 2)</f>
        <v>0</v>
      </c>
      <c r="N994" s="8">
        <f t="shared" ref="N994:N1027" si="115">H994*E994*(1+F994/100)</f>
        <v>0</v>
      </c>
      <c r="R994" s="12">
        <v>1</v>
      </c>
    </row>
    <row r="995" spans="1:18" ht="63.75" x14ac:dyDescent="0.2">
      <c r="A995" s="1" t="s">
        <v>1922</v>
      </c>
      <c r="B995" s="1" t="s">
        <v>69</v>
      </c>
      <c r="C995" s="2" t="s">
        <v>1923</v>
      </c>
      <c r="D995" s="3" t="s">
        <v>35</v>
      </c>
      <c r="E995" s="4">
        <v>0</v>
      </c>
      <c r="F995" s="4">
        <v>22</v>
      </c>
      <c r="I995" s="7">
        <v>7058850</v>
      </c>
      <c r="J995" s="7">
        <v>7058816</v>
      </c>
      <c r="K995" s="7">
        <v>2</v>
      </c>
      <c r="L995" s="7">
        <v>7</v>
      </c>
      <c r="M995" s="7">
        <f t="shared" si="114"/>
        <v>0</v>
      </c>
      <c r="N995" s="8">
        <f t="shared" si="115"/>
        <v>0</v>
      </c>
      <c r="R995" s="12">
        <v>1</v>
      </c>
    </row>
    <row r="996" spans="1:18" ht="51" x14ac:dyDescent="0.2">
      <c r="A996" s="1" t="s">
        <v>1924</v>
      </c>
      <c r="C996" s="2" t="s">
        <v>1925</v>
      </c>
      <c r="D996" s="3" t="s">
        <v>228</v>
      </c>
      <c r="E996" s="4">
        <v>1</v>
      </c>
      <c r="F996" s="4">
        <v>22</v>
      </c>
      <c r="I996" s="7">
        <v>7058851</v>
      </c>
      <c r="J996" s="7">
        <v>7058816</v>
      </c>
      <c r="K996" s="7">
        <v>2</v>
      </c>
      <c r="L996" s="7">
        <v>7</v>
      </c>
      <c r="M996" s="7">
        <f t="shared" si="114"/>
        <v>0</v>
      </c>
      <c r="N996" s="8">
        <f t="shared" si="115"/>
        <v>0</v>
      </c>
      <c r="R996" s="12">
        <v>1</v>
      </c>
    </row>
    <row r="997" spans="1:18" ht="51" x14ac:dyDescent="0.2">
      <c r="A997" s="1" t="s">
        <v>1926</v>
      </c>
      <c r="C997" s="2" t="s">
        <v>1927</v>
      </c>
      <c r="D997" s="3" t="s">
        <v>228</v>
      </c>
      <c r="E997" s="4">
        <v>2</v>
      </c>
      <c r="F997" s="4">
        <v>22</v>
      </c>
      <c r="I997" s="7">
        <v>7058852</v>
      </c>
      <c r="J997" s="7">
        <v>7058816</v>
      </c>
      <c r="K997" s="7">
        <v>2</v>
      </c>
      <c r="L997" s="7">
        <v>7</v>
      </c>
      <c r="M997" s="7">
        <f t="shared" si="114"/>
        <v>0</v>
      </c>
      <c r="N997" s="8">
        <f t="shared" si="115"/>
        <v>0</v>
      </c>
      <c r="R997" s="12">
        <v>1</v>
      </c>
    </row>
    <row r="998" spans="1:18" ht="38.25" x14ac:dyDescent="0.2">
      <c r="A998" s="1" t="s">
        <v>1928</v>
      </c>
      <c r="B998" s="1" t="s">
        <v>72</v>
      </c>
      <c r="C998" s="2" t="s">
        <v>1929</v>
      </c>
      <c r="D998" s="3" t="s">
        <v>35</v>
      </c>
      <c r="E998" s="4">
        <v>0</v>
      </c>
      <c r="F998" s="4">
        <v>22</v>
      </c>
      <c r="I998" s="7">
        <v>7058853</v>
      </c>
      <c r="J998" s="7">
        <v>7058816</v>
      </c>
      <c r="K998" s="7">
        <v>2</v>
      </c>
      <c r="L998" s="7">
        <v>7</v>
      </c>
      <c r="M998" s="7">
        <f t="shared" si="114"/>
        <v>0</v>
      </c>
      <c r="N998" s="8">
        <f t="shared" si="115"/>
        <v>0</v>
      </c>
      <c r="R998" s="12">
        <v>1</v>
      </c>
    </row>
    <row r="999" spans="1:18" ht="38.25" x14ac:dyDescent="0.2">
      <c r="A999" s="1" t="s">
        <v>1930</v>
      </c>
      <c r="C999" s="2" t="s">
        <v>1931</v>
      </c>
      <c r="D999" s="3" t="s">
        <v>231</v>
      </c>
      <c r="E999" s="4">
        <v>17</v>
      </c>
      <c r="F999" s="4">
        <v>22</v>
      </c>
      <c r="I999" s="7">
        <v>7058854</v>
      </c>
      <c r="J999" s="7">
        <v>7058816</v>
      </c>
      <c r="K999" s="7">
        <v>2</v>
      </c>
      <c r="L999" s="7">
        <v>7</v>
      </c>
      <c r="M999" s="7">
        <f t="shared" si="114"/>
        <v>0</v>
      </c>
      <c r="N999" s="8">
        <f t="shared" si="115"/>
        <v>0</v>
      </c>
      <c r="R999" s="12">
        <v>1</v>
      </c>
    </row>
    <row r="1000" spans="1:18" ht="38.25" x14ac:dyDescent="0.2">
      <c r="A1000" s="1" t="s">
        <v>1932</v>
      </c>
      <c r="C1000" s="2" t="s">
        <v>1933</v>
      </c>
      <c r="D1000" s="3" t="s">
        <v>231</v>
      </c>
      <c r="E1000" s="4">
        <v>5</v>
      </c>
      <c r="F1000" s="4">
        <v>22</v>
      </c>
      <c r="I1000" s="7">
        <v>7058855</v>
      </c>
      <c r="J1000" s="7">
        <v>7058816</v>
      </c>
      <c r="K1000" s="7">
        <v>2</v>
      </c>
      <c r="L1000" s="7">
        <v>7</v>
      </c>
      <c r="M1000" s="7">
        <f t="shared" si="114"/>
        <v>0</v>
      </c>
      <c r="N1000" s="8">
        <f t="shared" si="115"/>
        <v>0</v>
      </c>
      <c r="R1000" s="12">
        <v>1</v>
      </c>
    </row>
    <row r="1001" spans="1:18" ht="38.25" x14ac:dyDescent="0.2">
      <c r="A1001" s="1" t="s">
        <v>1934</v>
      </c>
      <c r="B1001" s="1" t="s">
        <v>75</v>
      </c>
      <c r="C1001" s="2" t="s">
        <v>1935</v>
      </c>
      <c r="D1001" s="3" t="s">
        <v>35</v>
      </c>
      <c r="E1001" s="4">
        <v>0</v>
      </c>
      <c r="F1001" s="4">
        <v>22</v>
      </c>
      <c r="I1001" s="7">
        <v>7058856</v>
      </c>
      <c r="J1001" s="7">
        <v>7058816</v>
      </c>
      <c r="K1001" s="7">
        <v>2</v>
      </c>
      <c r="L1001" s="7">
        <v>7</v>
      </c>
      <c r="M1001" s="7">
        <f t="shared" si="114"/>
        <v>0</v>
      </c>
      <c r="N1001" s="8">
        <f t="shared" si="115"/>
        <v>0</v>
      </c>
      <c r="R1001" s="12">
        <v>1</v>
      </c>
    </row>
    <row r="1002" spans="1:18" ht="38.25" x14ac:dyDescent="0.2">
      <c r="A1002" s="1" t="s">
        <v>1936</v>
      </c>
      <c r="C1002" s="2" t="s">
        <v>1937</v>
      </c>
      <c r="D1002" s="3" t="s">
        <v>231</v>
      </c>
      <c r="E1002" s="4">
        <v>2</v>
      </c>
      <c r="F1002" s="4">
        <v>22</v>
      </c>
      <c r="I1002" s="7">
        <v>7058857</v>
      </c>
      <c r="J1002" s="7">
        <v>7058816</v>
      </c>
      <c r="K1002" s="7">
        <v>2</v>
      </c>
      <c r="L1002" s="7">
        <v>7</v>
      </c>
      <c r="M1002" s="7">
        <f t="shared" si="114"/>
        <v>0</v>
      </c>
      <c r="N1002" s="8">
        <f t="shared" si="115"/>
        <v>0</v>
      </c>
      <c r="R1002" s="12">
        <v>1</v>
      </c>
    </row>
    <row r="1003" spans="1:18" ht="38.25" x14ac:dyDescent="0.2">
      <c r="A1003" s="1" t="s">
        <v>1938</v>
      </c>
      <c r="B1003" s="1" t="s">
        <v>78</v>
      </c>
      <c r="C1003" s="2" t="s">
        <v>1939</v>
      </c>
      <c r="D1003" s="3" t="s">
        <v>35</v>
      </c>
      <c r="E1003" s="4">
        <v>0</v>
      </c>
      <c r="F1003" s="4">
        <v>22</v>
      </c>
      <c r="I1003" s="7">
        <v>7058858</v>
      </c>
      <c r="J1003" s="7">
        <v>7058816</v>
      </c>
      <c r="K1003" s="7">
        <v>2</v>
      </c>
      <c r="L1003" s="7">
        <v>7</v>
      </c>
      <c r="M1003" s="7">
        <f t="shared" si="114"/>
        <v>0</v>
      </c>
      <c r="N1003" s="8">
        <f t="shared" si="115"/>
        <v>0</v>
      </c>
      <c r="R1003" s="12">
        <v>1</v>
      </c>
    </row>
    <row r="1004" spans="1:18" ht="38.25" x14ac:dyDescent="0.2">
      <c r="A1004" s="1" t="s">
        <v>1940</v>
      </c>
      <c r="C1004" s="2" t="s">
        <v>1941</v>
      </c>
      <c r="D1004" s="3" t="s">
        <v>231</v>
      </c>
      <c r="E1004" s="4">
        <v>7</v>
      </c>
      <c r="F1004" s="4">
        <v>22</v>
      </c>
      <c r="I1004" s="7">
        <v>7058859</v>
      </c>
      <c r="J1004" s="7">
        <v>7058816</v>
      </c>
      <c r="K1004" s="7">
        <v>2</v>
      </c>
      <c r="L1004" s="7">
        <v>7</v>
      </c>
      <c r="M1004" s="7">
        <f t="shared" si="114"/>
        <v>0</v>
      </c>
      <c r="N1004" s="8">
        <f t="shared" si="115"/>
        <v>0</v>
      </c>
      <c r="R1004" s="12">
        <v>1</v>
      </c>
    </row>
    <row r="1005" spans="1:18" ht="38.25" x14ac:dyDescent="0.2">
      <c r="A1005" s="1" t="s">
        <v>1942</v>
      </c>
      <c r="B1005" s="1" t="s">
        <v>81</v>
      </c>
      <c r="C1005" s="2" t="s">
        <v>1943</v>
      </c>
      <c r="D1005" s="3" t="s">
        <v>35</v>
      </c>
      <c r="E1005" s="4">
        <v>0</v>
      </c>
      <c r="F1005" s="4">
        <v>22</v>
      </c>
      <c r="I1005" s="7">
        <v>7058860</v>
      </c>
      <c r="J1005" s="7">
        <v>7058816</v>
      </c>
      <c r="K1005" s="7">
        <v>2</v>
      </c>
      <c r="L1005" s="7">
        <v>7</v>
      </c>
      <c r="M1005" s="7">
        <f t="shared" si="114"/>
        <v>0</v>
      </c>
      <c r="N1005" s="8">
        <f t="shared" si="115"/>
        <v>0</v>
      </c>
      <c r="R1005" s="12">
        <v>1</v>
      </c>
    </row>
    <row r="1006" spans="1:18" ht="38.25" x14ac:dyDescent="0.2">
      <c r="A1006" s="1" t="s">
        <v>1944</v>
      </c>
      <c r="C1006" s="2" t="s">
        <v>1945</v>
      </c>
      <c r="D1006" s="3" t="s">
        <v>231</v>
      </c>
      <c r="E1006" s="4">
        <v>4</v>
      </c>
      <c r="F1006" s="4">
        <v>22</v>
      </c>
      <c r="I1006" s="7">
        <v>7058861</v>
      </c>
      <c r="J1006" s="7">
        <v>7058816</v>
      </c>
      <c r="K1006" s="7">
        <v>2</v>
      </c>
      <c r="L1006" s="7">
        <v>7</v>
      </c>
      <c r="M1006" s="7">
        <f t="shared" si="114"/>
        <v>0</v>
      </c>
      <c r="N1006" s="8">
        <f t="shared" si="115"/>
        <v>0</v>
      </c>
      <c r="R1006" s="12">
        <v>1</v>
      </c>
    </row>
    <row r="1007" spans="1:18" ht="38.25" x14ac:dyDescent="0.2">
      <c r="A1007" s="1" t="s">
        <v>1946</v>
      </c>
      <c r="B1007" s="1" t="s">
        <v>84</v>
      </c>
      <c r="C1007" s="2" t="s">
        <v>1947</v>
      </c>
      <c r="D1007" s="3" t="s">
        <v>35</v>
      </c>
      <c r="E1007" s="4">
        <v>0</v>
      </c>
      <c r="F1007" s="4">
        <v>22</v>
      </c>
      <c r="I1007" s="7">
        <v>7058862</v>
      </c>
      <c r="J1007" s="7">
        <v>7058816</v>
      </c>
      <c r="K1007" s="7">
        <v>2</v>
      </c>
      <c r="L1007" s="7">
        <v>7</v>
      </c>
      <c r="M1007" s="7">
        <f t="shared" si="114"/>
        <v>0</v>
      </c>
      <c r="N1007" s="8">
        <f t="shared" si="115"/>
        <v>0</v>
      </c>
      <c r="R1007" s="12">
        <v>1</v>
      </c>
    </row>
    <row r="1008" spans="1:18" ht="38.25" x14ac:dyDescent="0.2">
      <c r="A1008" s="1" t="s">
        <v>1948</v>
      </c>
      <c r="C1008" s="2" t="s">
        <v>1949</v>
      </c>
      <c r="D1008" s="3" t="s">
        <v>228</v>
      </c>
      <c r="E1008" s="4">
        <v>2</v>
      </c>
      <c r="F1008" s="4">
        <v>22</v>
      </c>
      <c r="I1008" s="7">
        <v>7058863</v>
      </c>
      <c r="J1008" s="7">
        <v>7058816</v>
      </c>
      <c r="K1008" s="7">
        <v>2</v>
      </c>
      <c r="L1008" s="7">
        <v>7</v>
      </c>
      <c r="M1008" s="7">
        <f t="shared" si="114"/>
        <v>0</v>
      </c>
      <c r="N1008" s="8">
        <f t="shared" si="115"/>
        <v>0</v>
      </c>
      <c r="R1008" s="12">
        <v>1</v>
      </c>
    </row>
    <row r="1009" spans="1:18" ht="76.5" x14ac:dyDescent="0.2">
      <c r="A1009" s="1" t="s">
        <v>1950</v>
      </c>
      <c r="B1009" s="1" t="s">
        <v>87</v>
      </c>
      <c r="C1009" s="2" t="s">
        <v>1951</v>
      </c>
      <c r="D1009" s="3" t="s">
        <v>35</v>
      </c>
      <c r="E1009" s="4">
        <v>0</v>
      </c>
      <c r="F1009" s="4">
        <v>22</v>
      </c>
      <c r="I1009" s="7">
        <v>7058864</v>
      </c>
      <c r="J1009" s="7">
        <v>7058816</v>
      </c>
      <c r="K1009" s="7">
        <v>2</v>
      </c>
      <c r="L1009" s="7">
        <v>7</v>
      </c>
      <c r="M1009" s="7">
        <f t="shared" si="114"/>
        <v>0</v>
      </c>
      <c r="N1009" s="8">
        <f t="shared" si="115"/>
        <v>0</v>
      </c>
      <c r="R1009" s="12">
        <v>1</v>
      </c>
    </row>
    <row r="1010" spans="1:18" ht="89.25" x14ac:dyDescent="0.2">
      <c r="A1010" s="1" t="s">
        <v>1952</v>
      </c>
      <c r="C1010" s="2" t="s">
        <v>1953</v>
      </c>
      <c r="D1010" s="3" t="s">
        <v>231</v>
      </c>
      <c r="E1010" s="4">
        <v>1</v>
      </c>
      <c r="F1010" s="4">
        <v>22</v>
      </c>
      <c r="I1010" s="7">
        <v>7058865</v>
      </c>
      <c r="J1010" s="7">
        <v>7058816</v>
      </c>
      <c r="K1010" s="7">
        <v>2</v>
      </c>
      <c r="L1010" s="7">
        <v>7</v>
      </c>
      <c r="M1010" s="7">
        <f t="shared" si="114"/>
        <v>0</v>
      </c>
      <c r="N1010" s="8">
        <f t="shared" si="115"/>
        <v>0</v>
      </c>
      <c r="R1010" s="12">
        <v>1</v>
      </c>
    </row>
    <row r="1011" spans="1:18" ht="89.25" x14ac:dyDescent="0.2">
      <c r="A1011" s="1" t="s">
        <v>1954</v>
      </c>
      <c r="C1011" s="2" t="s">
        <v>1955</v>
      </c>
      <c r="D1011" s="3" t="s">
        <v>231</v>
      </c>
      <c r="E1011" s="4">
        <v>2</v>
      </c>
      <c r="F1011" s="4">
        <v>22</v>
      </c>
      <c r="I1011" s="7">
        <v>7058866</v>
      </c>
      <c r="J1011" s="7">
        <v>7058816</v>
      </c>
      <c r="K1011" s="7">
        <v>2</v>
      </c>
      <c r="L1011" s="7">
        <v>7</v>
      </c>
      <c r="M1011" s="7">
        <f t="shared" si="114"/>
        <v>0</v>
      </c>
      <c r="N1011" s="8">
        <f t="shared" si="115"/>
        <v>0</v>
      </c>
      <c r="R1011" s="12">
        <v>1</v>
      </c>
    </row>
    <row r="1012" spans="1:18" ht="76.5" x14ac:dyDescent="0.2">
      <c r="A1012" s="1" t="s">
        <v>1956</v>
      </c>
      <c r="B1012" s="1" t="s">
        <v>90</v>
      </c>
      <c r="C1012" s="2" t="s">
        <v>1957</v>
      </c>
      <c r="D1012" s="3" t="s">
        <v>35</v>
      </c>
      <c r="E1012" s="4">
        <v>0</v>
      </c>
      <c r="F1012" s="4">
        <v>22</v>
      </c>
      <c r="I1012" s="7">
        <v>7058867</v>
      </c>
      <c r="J1012" s="7">
        <v>7058816</v>
      </c>
      <c r="K1012" s="7">
        <v>2</v>
      </c>
      <c r="L1012" s="7">
        <v>7</v>
      </c>
      <c r="M1012" s="7">
        <f t="shared" si="114"/>
        <v>0</v>
      </c>
      <c r="N1012" s="8">
        <f t="shared" si="115"/>
        <v>0</v>
      </c>
      <c r="R1012" s="12">
        <v>1</v>
      </c>
    </row>
    <row r="1013" spans="1:18" ht="102" x14ac:dyDescent="0.2">
      <c r="A1013" s="1" t="s">
        <v>1958</v>
      </c>
      <c r="C1013" s="2" t="s">
        <v>1959</v>
      </c>
      <c r="D1013" s="3" t="s">
        <v>231</v>
      </c>
      <c r="E1013" s="4">
        <v>3</v>
      </c>
      <c r="F1013" s="4">
        <v>22</v>
      </c>
      <c r="I1013" s="7">
        <v>7058868</v>
      </c>
      <c r="J1013" s="7">
        <v>7058816</v>
      </c>
      <c r="K1013" s="7">
        <v>2</v>
      </c>
      <c r="L1013" s="7">
        <v>7</v>
      </c>
      <c r="M1013" s="7">
        <f t="shared" si="114"/>
        <v>0</v>
      </c>
      <c r="N1013" s="8">
        <f t="shared" si="115"/>
        <v>0</v>
      </c>
      <c r="R1013" s="12">
        <v>1</v>
      </c>
    </row>
    <row r="1014" spans="1:18" ht="102" x14ac:dyDescent="0.2">
      <c r="A1014" s="1" t="s">
        <v>1960</v>
      </c>
      <c r="B1014" s="1" t="s">
        <v>93</v>
      </c>
      <c r="C1014" s="2" t="s">
        <v>1961</v>
      </c>
      <c r="D1014" s="3" t="s">
        <v>35</v>
      </c>
      <c r="E1014" s="4">
        <v>0</v>
      </c>
      <c r="F1014" s="4">
        <v>22</v>
      </c>
      <c r="I1014" s="7">
        <v>7058869</v>
      </c>
      <c r="J1014" s="7">
        <v>7058816</v>
      </c>
      <c r="K1014" s="7">
        <v>2</v>
      </c>
      <c r="L1014" s="7">
        <v>7</v>
      </c>
      <c r="M1014" s="7">
        <f t="shared" si="114"/>
        <v>0</v>
      </c>
      <c r="N1014" s="8">
        <f t="shared" si="115"/>
        <v>0</v>
      </c>
      <c r="R1014" s="12">
        <v>1</v>
      </c>
    </row>
    <row r="1015" spans="1:18" ht="114.75" x14ac:dyDescent="0.2">
      <c r="A1015" s="1" t="s">
        <v>1962</v>
      </c>
      <c r="C1015" s="2" t="s">
        <v>1963</v>
      </c>
      <c r="D1015" s="3" t="s">
        <v>231</v>
      </c>
      <c r="E1015" s="4">
        <v>2</v>
      </c>
      <c r="F1015" s="4">
        <v>22</v>
      </c>
      <c r="I1015" s="7">
        <v>7058870</v>
      </c>
      <c r="J1015" s="7">
        <v>7058816</v>
      </c>
      <c r="K1015" s="7">
        <v>2</v>
      </c>
      <c r="L1015" s="7">
        <v>7</v>
      </c>
      <c r="M1015" s="7">
        <f t="shared" si="114"/>
        <v>0</v>
      </c>
      <c r="N1015" s="8">
        <f t="shared" si="115"/>
        <v>0</v>
      </c>
      <c r="R1015" s="12">
        <v>1</v>
      </c>
    </row>
    <row r="1016" spans="1:18" ht="38.25" x14ac:dyDescent="0.2">
      <c r="A1016" s="1" t="s">
        <v>1964</v>
      </c>
      <c r="B1016" s="1" t="s">
        <v>96</v>
      </c>
      <c r="C1016" s="2" t="s">
        <v>1965</v>
      </c>
      <c r="D1016" s="3" t="s">
        <v>35</v>
      </c>
      <c r="E1016" s="4">
        <v>0</v>
      </c>
      <c r="F1016" s="4">
        <v>22</v>
      </c>
      <c r="I1016" s="7">
        <v>7058871</v>
      </c>
      <c r="J1016" s="7">
        <v>7058816</v>
      </c>
      <c r="K1016" s="7">
        <v>2</v>
      </c>
      <c r="L1016" s="7">
        <v>7</v>
      </c>
      <c r="M1016" s="7">
        <f t="shared" si="114"/>
        <v>0</v>
      </c>
      <c r="N1016" s="8">
        <f t="shared" si="115"/>
        <v>0</v>
      </c>
      <c r="R1016" s="12">
        <v>1</v>
      </c>
    </row>
    <row r="1017" spans="1:18" ht="38.25" x14ac:dyDescent="0.2">
      <c r="A1017" s="1" t="s">
        <v>1966</v>
      </c>
      <c r="C1017" s="2" t="s">
        <v>1967</v>
      </c>
      <c r="D1017" s="3" t="s">
        <v>231</v>
      </c>
      <c r="E1017" s="4">
        <v>1</v>
      </c>
      <c r="F1017" s="4">
        <v>22</v>
      </c>
      <c r="I1017" s="7">
        <v>7058872</v>
      </c>
      <c r="J1017" s="7">
        <v>7058816</v>
      </c>
      <c r="K1017" s="7">
        <v>2</v>
      </c>
      <c r="L1017" s="7">
        <v>7</v>
      </c>
      <c r="M1017" s="7">
        <f t="shared" si="114"/>
        <v>0</v>
      </c>
      <c r="N1017" s="8">
        <f t="shared" si="115"/>
        <v>0</v>
      </c>
      <c r="R1017" s="12">
        <v>1</v>
      </c>
    </row>
    <row r="1018" spans="1:18" ht="38.25" x14ac:dyDescent="0.2">
      <c r="A1018" s="1" t="s">
        <v>1968</v>
      </c>
      <c r="B1018" s="1" t="s">
        <v>99</v>
      </c>
      <c r="C1018" s="2" t="s">
        <v>1969</v>
      </c>
      <c r="D1018" s="3" t="s">
        <v>35</v>
      </c>
      <c r="E1018" s="4">
        <v>0</v>
      </c>
      <c r="F1018" s="4">
        <v>22</v>
      </c>
      <c r="I1018" s="7">
        <v>7058873</v>
      </c>
      <c r="J1018" s="7">
        <v>7058816</v>
      </c>
      <c r="K1018" s="7">
        <v>2</v>
      </c>
      <c r="L1018" s="7">
        <v>7</v>
      </c>
      <c r="M1018" s="7">
        <f t="shared" si="114"/>
        <v>0</v>
      </c>
      <c r="N1018" s="8">
        <f t="shared" si="115"/>
        <v>0</v>
      </c>
      <c r="R1018" s="12">
        <v>1</v>
      </c>
    </row>
    <row r="1019" spans="1:18" ht="51" x14ac:dyDescent="0.2">
      <c r="A1019" s="1" t="s">
        <v>1970</v>
      </c>
      <c r="C1019" s="2" t="s">
        <v>1971</v>
      </c>
      <c r="D1019" s="3" t="s">
        <v>231</v>
      </c>
      <c r="E1019" s="4">
        <v>2</v>
      </c>
      <c r="F1019" s="4">
        <v>22</v>
      </c>
      <c r="I1019" s="7">
        <v>7058874</v>
      </c>
      <c r="J1019" s="7">
        <v>7058816</v>
      </c>
      <c r="K1019" s="7">
        <v>2</v>
      </c>
      <c r="L1019" s="7">
        <v>7</v>
      </c>
      <c r="M1019" s="7">
        <f t="shared" si="114"/>
        <v>0</v>
      </c>
      <c r="N1019" s="8">
        <f t="shared" si="115"/>
        <v>0</v>
      </c>
      <c r="R1019" s="12">
        <v>1</v>
      </c>
    </row>
    <row r="1020" spans="1:18" ht="38.25" x14ac:dyDescent="0.2">
      <c r="A1020" s="1" t="s">
        <v>1972</v>
      </c>
      <c r="B1020" s="1" t="s">
        <v>102</v>
      </c>
      <c r="C1020" s="2" t="s">
        <v>1973</v>
      </c>
      <c r="D1020" s="3" t="s">
        <v>35</v>
      </c>
      <c r="E1020" s="4">
        <v>0</v>
      </c>
      <c r="F1020" s="4">
        <v>22</v>
      </c>
      <c r="I1020" s="7">
        <v>7058875</v>
      </c>
      <c r="J1020" s="7">
        <v>7058816</v>
      </c>
      <c r="K1020" s="7">
        <v>2</v>
      </c>
      <c r="L1020" s="7">
        <v>7</v>
      </c>
      <c r="M1020" s="7">
        <f t="shared" si="114"/>
        <v>0</v>
      </c>
      <c r="N1020" s="8">
        <f t="shared" si="115"/>
        <v>0</v>
      </c>
      <c r="R1020" s="12">
        <v>1</v>
      </c>
    </row>
    <row r="1021" spans="1:18" ht="51" x14ac:dyDescent="0.2">
      <c r="A1021" s="1" t="s">
        <v>1974</v>
      </c>
      <c r="C1021" s="2" t="s">
        <v>1975</v>
      </c>
      <c r="D1021" s="3" t="s">
        <v>231</v>
      </c>
      <c r="E1021" s="4">
        <v>1</v>
      </c>
      <c r="F1021" s="4">
        <v>22</v>
      </c>
      <c r="I1021" s="7">
        <v>7058876</v>
      </c>
      <c r="J1021" s="7">
        <v>7058816</v>
      </c>
      <c r="K1021" s="7">
        <v>2</v>
      </c>
      <c r="L1021" s="7">
        <v>7</v>
      </c>
      <c r="M1021" s="7">
        <f t="shared" si="114"/>
        <v>0</v>
      </c>
      <c r="N1021" s="8">
        <f t="shared" si="115"/>
        <v>0</v>
      </c>
      <c r="R1021" s="12">
        <v>1</v>
      </c>
    </row>
    <row r="1022" spans="1:18" ht="38.25" x14ac:dyDescent="0.2">
      <c r="A1022" s="1" t="s">
        <v>1976</v>
      </c>
      <c r="B1022" s="1" t="s">
        <v>105</v>
      </c>
      <c r="C1022" s="2" t="s">
        <v>1977</v>
      </c>
      <c r="D1022" s="3" t="s">
        <v>343</v>
      </c>
      <c r="E1022" s="4">
        <v>110</v>
      </c>
      <c r="F1022" s="4">
        <v>22</v>
      </c>
      <c r="I1022" s="7">
        <v>7058877</v>
      </c>
      <c r="J1022" s="7">
        <v>7058816</v>
      </c>
      <c r="K1022" s="7">
        <v>2</v>
      </c>
      <c r="L1022" s="7">
        <v>7</v>
      </c>
      <c r="M1022" s="7">
        <f t="shared" si="114"/>
        <v>0</v>
      </c>
      <c r="N1022" s="8">
        <f t="shared" si="115"/>
        <v>0</v>
      </c>
      <c r="R1022" s="12">
        <v>1</v>
      </c>
    </row>
    <row r="1023" spans="1:18" ht="25.5" x14ac:dyDescent="0.2">
      <c r="A1023" s="1" t="s">
        <v>1978</v>
      </c>
      <c r="B1023" s="1" t="s">
        <v>108</v>
      </c>
      <c r="C1023" s="2" t="s">
        <v>1979</v>
      </c>
      <c r="D1023" s="3" t="s">
        <v>241</v>
      </c>
      <c r="E1023" s="4">
        <v>6</v>
      </c>
      <c r="F1023" s="4">
        <v>22</v>
      </c>
      <c r="I1023" s="7">
        <v>7058878</v>
      </c>
      <c r="J1023" s="7">
        <v>7058816</v>
      </c>
      <c r="K1023" s="7">
        <v>2</v>
      </c>
      <c r="L1023" s="7">
        <v>7</v>
      </c>
      <c r="M1023" s="7">
        <f t="shared" si="114"/>
        <v>0</v>
      </c>
      <c r="N1023" s="8">
        <f t="shared" si="115"/>
        <v>0</v>
      </c>
      <c r="R1023" s="12">
        <v>1</v>
      </c>
    </row>
    <row r="1024" spans="1:18" ht="25.5" x14ac:dyDescent="0.2">
      <c r="A1024" s="1" t="s">
        <v>1980</v>
      </c>
      <c r="B1024" s="1" t="s">
        <v>111</v>
      </c>
      <c r="C1024" s="2" t="s">
        <v>1981</v>
      </c>
      <c r="D1024" s="3" t="s">
        <v>241</v>
      </c>
      <c r="E1024" s="4">
        <v>2</v>
      </c>
      <c r="F1024" s="4">
        <v>22</v>
      </c>
      <c r="I1024" s="7">
        <v>7058879</v>
      </c>
      <c r="J1024" s="7">
        <v>7058816</v>
      </c>
      <c r="K1024" s="7">
        <v>2</v>
      </c>
      <c r="L1024" s="7">
        <v>7</v>
      </c>
      <c r="M1024" s="7">
        <f t="shared" si="114"/>
        <v>0</v>
      </c>
      <c r="N1024" s="8">
        <f t="shared" si="115"/>
        <v>0</v>
      </c>
      <c r="R1024" s="12">
        <v>1</v>
      </c>
    </row>
    <row r="1025" spans="1:18" ht="63.75" x14ac:dyDescent="0.2">
      <c r="A1025" s="1" t="s">
        <v>1982</v>
      </c>
      <c r="B1025" s="1" t="s">
        <v>114</v>
      </c>
      <c r="C1025" s="2" t="s">
        <v>1983</v>
      </c>
      <c r="D1025" s="3" t="s">
        <v>241</v>
      </c>
      <c r="E1025" s="4">
        <v>99</v>
      </c>
      <c r="F1025" s="4">
        <v>22</v>
      </c>
      <c r="I1025" s="7">
        <v>7058880</v>
      </c>
      <c r="J1025" s="7">
        <v>7058816</v>
      </c>
      <c r="K1025" s="7">
        <v>2</v>
      </c>
      <c r="L1025" s="7">
        <v>7</v>
      </c>
      <c r="M1025" s="7">
        <f t="shared" si="114"/>
        <v>0</v>
      </c>
      <c r="N1025" s="8">
        <f t="shared" si="115"/>
        <v>0</v>
      </c>
      <c r="R1025" s="12">
        <v>1</v>
      </c>
    </row>
    <row r="1026" spans="1:18" ht="51" x14ac:dyDescent="0.2">
      <c r="A1026" s="1" t="s">
        <v>1984</v>
      </c>
      <c r="B1026" s="1" t="s">
        <v>117</v>
      </c>
      <c r="C1026" s="2" t="s">
        <v>1985</v>
      </c>
      <c r="D1026" s="3" t="s">
        <v>231</v>
      </c>
      <c r="E1026" s="4">
        <v>8</v>
      </c>
      <c r="F1026" s="4">
        <v>22</v>
      </c>
      <c r="I1026" s="7">
        <v>7058881</v>
      </c>
      <c r="J1026" s="7">
        <v>7058816</v>
      </c>
      <c r="K1026" s="7">
        <v>2</v>
      </c>
      <c r="L1026" s="7">
        <v>7</v>
      </c>
      <c r="M1026" s="7">
        <f t="shared" si="114"/>
        <v>0</v>
      </c>
      <c r="N1026" s="8">
        <f t="shared" si="115"/>
        <v>0</v>
      </c>
      <c r="R1026" s="12">
        <v>1</v>
      </c>
    </row>
    <row r="1027" spans="1:18" ht="38.25" x14ac:dyDescent="0.2">
      <c r="A1027" s="1" t="s">
        <v>1986</v>
      </c>
      <c r="B1027" s="1" t="s">
        <v>120</v>
      </c>
      <c r="C1027" s="2" t="s">
        <v>1987</v>
      </c>
      <c r="D1027" s="3" t="s">
        <v>397</v>
      </c>
      <c r="E1027" s="4">
        <v>6</v>
      </c>
      <c r="F1027" s="4">
        <v>22</v>
      </c>
      <c r="I1027" s="7">
        <v>7058882</v>
      </c>
      <c r="J1027" s="7">
        <v>7058816</v>
      </c>
      <c r="K1027" s="7">
        <v>2</v>
      </c>
      <c r="L1027" s="7">
        <v>7</v>
      </c>
      <c r="M1027" s="7">
        <f t="shared" si="114"/>
        <v>0</v>
      </c>
      <c r="N1027" s="8">
        <f t="shared" si="115"/>
        <v>0</v>
      </c>
      <c r="R1027" s="12">
        <v>1</v>
      </c>
    </row>
    <row r="1028" spans="1:18" x14ac:dyDescent="0.2">
      <c r="A1028" s="1" t="s">
        <v>1988</v>
      </c>
      <c r="C1028" s="2" t="s">
        <v>1989</v>
      </c>
      <c r="E1028" s="4">
        <v>0</v>
      </c>
      <c r="F1028" s="4">
        <v>22</v>
      </c>
      <c r="H1028" s="167"/>
      <c r="I1028" s="7">
        <v>7058883</v>
      </c>
      <c r="J1028" s="7">
        <v>7058787</v>
      </c>
      <c r="K1028" s="7">
        <v>1</v>
      </c>
      <c r="L1028" s="7">
        <v>6</v>
      </c>
      <c r="M1028" s="7">
        <f>M1029+M1064</f>
        <v>0</v>
      </c>
      <c r="N1028" s="8">
        <f>N1029+N1064</f>
        <v>0</v>
      </c>
      <c r="R1028" s="12">
        <v>1</v>
      </c>
    </row>
    <row r="1029" spans="1:18" x14ac:dyDescent="0.2">
      <c r="A1029" s="1" t="s">
        <v>1990</v>
      </c>
      <c r="B1029" s="1" t="s">
        <v>202</v>
      </c>
      <c r="C1029" s="2" t="s">
        <v>1991</v>
      </c>
      <c r="E1029" s="4">
        <v>0</v>
      </c>
      <c r="F1029" s="4">
        <v>22</v>
      </c>
      <c r="H1029" s="167"/>
      <c r="I1029" s="7">
        <v>7060090</v>
      </c>
      <c r="J1029" s="7">
        <v>7058883</v>
      </c>
      <c r="K1029" s="7">
        <v>1</v>
      </c>
      <c r="L1029" s="7">
        <v>7</v>
      </c>
      <c r="M1029" s="7">
        <f>M1030+M1031+M1032+M1033+M1034+M1035+M1036+M1037+M1038+M1039+M1040+M1041+M1042+M1043+M1044+M1045+M1046+M1047+M1048+M1049+M1050+M1051+M1052+M1053+M1054+M1055+M1056+M1057+M1058+M1059+M1060+M1061+M1062+M1063</f>
        <v>0</v>
      </c>
      <c r="N1029" s="8">
        <f>N1030+N1031+N1032+N1033+N1034+N1035+N1036+N1037+N1038+N1039+N1040+N1041+N1042+N1043+N1044+N1045+N1046+N1047+N1048+N1049+N1050+N1051+N1052+N1053+N1054+N1055+N1056+N1057+N1058+N1059+N1060+N1061+N1062+N1063</f>
        <v>0</v>
      </c>
      <c r="R1029" s="12">
        <v>1</v>
      </c>
    </row>
    <row r="1030" spans="1:18" ht="127.5" x14ac:dyDescent="0.2">
      <c r="A1030" s="1" t="s">
        <v>1992</v>
      </c>
      <c r="B1030" s="1" t="s">
        <v>30</v>
      </c>
      <c r="C1030" s="2" t="s">
        <v>1993</v>
      </c>
      <c r="D1030" s="3" t="s">
        <v>228</v>
      </c>
      <c r="E1030" s="4">
        <v>3</v>
      </c>
      <c r="F1030" s="4">
        <v>22</v>
      </c>
      <c r="I1030" s="7">
        <v>7060091</v>
      </c>
      <c r="J1030" s="7">
        <v>7060090</v>
      </c>
      <c r="K1030" s="7">
        <v>2</v>
      </c>
      <c r="L1030" s="7">
        <v>8</v>
      </c>
      <c r="M1030" s="7">
        <f t="shared" ref="M1030:M1063" si="116">ROUND(ROUND(H1030,2)*ROUND(E1030,2), 2)</f>
        <v>0</v>
      </c>
      <c r="N1030" s="8">
        <f t="shared" ref="N1030:N1063" si="117">H1030*E1030*(1+F1030/100)</f>
        <v>0</v>
      </c>
      <c r="R1030" s="12">
        <v>1</v>
      </c>
    </row>
    <row r="1031" spans="1:18" ht="153" x14ac:dyDescent="0.2">
      <c r="A1031" s="1" t="s">
        <v>1994</v>
      </c>
      <c r="B1031" s="1" t="s">
        <v>188</v>
      </c>
      <c r="C1031" s="2" t="s">
        <v>1995</v>
      </c>
      <c r="D1031" s="3" t="s">
        <v>228</v>
      </c>
      <c r="E1031" s="4">
        <v>3</v>
      </c>
      <c r="F1031" s="4">
        <v>22</v>
      </c>
      <c r="I1031" s="7">
        <v>7060092</v>
      </c>
      <c r="J1031" s="7">
        <v>7060090</v>
      </c>
      <c r="K1031" s="7">
        <v>2</v>
      </c>
      <c r="L1031" s="7">
        <v>8</v>
      </c>
      <c r="M1031" s="7">
        <f t="shared" si="116"/>
        <v>0</v>
      </c>
      <c r="N1031" s="8">
        <f t="shared" si="117"/>
        <v>0</v>
      </c>
      <c r="R1031" s="12">
        <v>1</v>
      </c>
    </row>
    <row r="1032" spans="1:18" ht="191.25" x14ac:dyDescent="0.2">
      <c r="A1032" s="1" t="s">
        <v>1996</v>
      </c>
      <c r="B1032" s="1" t="s">
        <v>233</v>
      </c>
      <c r="C1032" s="2" t="s">
        <v>1997</v>
      </c>
      <c r="D1032" s="3" t="s">
        <v>228</v>
      </c>
      <c r="E1032" s="4">
        <v>2</v>
      </c>
      <c r="F1032" s="4">
        <v>22</v>
      </c>
      <c r="I1032" s="7">
        <v>7060093</v>
      </c>
      <c r="J1032" s="7">
        <v>7060090</v>
      </c>
      <c r="K1032" s="7">
        <v>2</v>
      </c>
      <c r="L1032" s="7">
        <v>8</v>
      </c>
      <c r="M1032" s="7">
        <f t="shared" si="116"/>
        <v>0</v>
      </c>
      <c r="N1032" s="8">
        <f t="shared" si="117"/>
        <v>0</v>
      </c>
      <c r="R1032" s="12">
        <v>1</v>
      </c>
    </row>
    <row r="1033" spans="1:18" ht="127.5" x14ac:dyDescent="0.2">
      <c r="A1033" s="1" t="s">
        <v>1998</v>
      </c>
      <c r="B1033" s="1" t="s">
        <v>236</v>
      </c>
      <c r="C1033" s="2" t="s">
        <v>1999</v>
      </c>
      <c r="D1033" s="3" t="s">
        <v>228</v>
      </c>
      <c r="E1033" s="4">
        <v>2</v>
      </c>
      <c r="F1033" s="4">
        <v>22</v>
      </c>
      <c r="I1033" s="7">
        <v>7060094</v>
      </c>
      <c r="J1033" s="7">
        <v>7060090</v>
      </c>
      <c r="K1033" s="7">
        <v>2</v>
      </c>
      <c r="L1033" s="7">
        <v>8</v>
      </c>
      <c r="M1033" s="7">
        <f t="shared" si="116"/>
        <v>0</v>
      </c>
      <c r="N1033" s="8">
        <f t="shared" si="117"/>
        <v>0</v>
      </c>
      <c r="R1033" s="12">
        <v>1</v>
      </c>
    </row>
    <row r="1034" spans="1:18" ht="114.75" x14ac:dyDescent="0.2">
      <c r="A1034" s="1" t="s">
        <v>2000</v>
      </c>
      <c r="B1034" s="1" t="s">
        <v>239</v>
      </c>
      <c r="C1034" s="2" t="s">
        <v>2001</v>
      </c>
      <c r="D1034" s="3" t="s">
        <v>228</v>
      </c>
      <c r="E1034" s="4">
        <v>1</v>
      </c>
      <c r="F1034" s="4">
        <v>22</v>
      </c>
      <c r="I1034" s="7">
        <v>7060095</v>
      </c>
      <c r="J1034" s="7">
        <v>7060090</v>
      </c>
      <c r="K1034" s="7">
        <v>2</v>
      </c>
      <c r="L1034" s="7">
        <v>8</v>
      </c>
      <c r="M1034" s="7">
        <f t="shared" si="116"/>
        <v>0</v>
      </c>
      <c r="N1034" s="8">
        <f t="shared" si="117"/>
        <v>0</v>
      </c>
      <c r="R1034" s="12">
        <v>1</v>
      </c>
    </row>
    <row r="1035" spans="1:18" ht="127.5" x14ac:dyDescent="0.2">
      <c r="A1035" s="1" t="s">
        <v>2002</v>
      </c>
      <c r="B1035" s="1" t="s">
        <v>243</v>
      </c>
      <c r="C1035" s="2" t="s">
        <v>2003</v>
      </c>
      <c r="D1035" s="3" t="s">
        <v>228</v>
      </c>
      <c r="E1035" s="4">
        <v>2</v>
      </c>
      <c r="F1035" s="4">
        <v>22</v>
      </c>
      <c r="I1035" s="7">
        <v>7060096</v>
      </c>
      <c r="J1035" s="7">
        <v>7060090</v>
      </c>
      <c r="K1035" s="7">
        <v>2</v>
      </c>
      <c r="L1035" s="7">
        <v>8</v>
      </c>
      <c r="M1035" s="7">
        <f t="shared" si="116"/>
        <v>0</v>
      </c>
      <c r="N1035" s="8">
        <f t="shared" si="117"/>
        <v>0</v>
      </c>
      <c r="R1035" s="12">
        <v>1</v>
      </c>
    </row>
    <row r="1036" spans="1:18" ht="89.25" x14ac:dyDescent="0.2">
      <c r="A1036" s="1" t="s">
        <v>2004</v>
      </c>
      <c r="B1036" s="1" t="s">
        <v>247</v>
      </c>
      <c r="C1036" s="2" t="s">
        <v>2005</v>
      </c>
      <c r="D1036" s="3" t="s">
        <v>228</v>
      </c>
      <c r="E1036" s="4">
        <v>3</v>
      </c>
      <c r="F1036" s="4">
        <v>22</v>
      </c>
      <c r="I1036" s="7">
        <v>7060097</v>
      </c>
      <c r="J1036" s="7">
        <v>7060090</v>
      </c>
      <c r="K1036" s="7">
        <v>2</v>
      </c>
      <c r="L1036" s="7">
        <v>8</v>
      </c>
      <c r="M1036" s="7">
        <f t="shared" si="116"/>
        <v>0</v>
      </c>
      <c r="N1036" s="8">
        <f t="shared" si="117"/>
        <v>0</v>
      </c>
      <c r="R1036" s="12">
        <v>1</v>
      </c>
    </row>
    <row r="1037" spans="1:18" ht="76.5" x14ac:dyDescent="0.2">
      <c r="A1037" s="1" t="s">
        <v>2006</v>
      </c>
      <c r="B1037" s="1" t="s">
        <v>266</v>
      </c>
      <c r="C1037" s="2" t="s">
        <v>2007</v>
      </c>
      <c r="D1037" s="3" t="s">
        <v>35</v>
      </c>
      <c r="E1037" s="4">
        <v>0</v>
      </c>
      <c r="F1037" s="4">
        <v>22</v>
      </c>
      <c r="I1037" s="7">
        <v>7060098</v>
      </c>
      <c r="J1037" s="7">
        <v>7060090</v>
      </c>
      <c r="K1037" s="7">
        <v>2</v>
      </c>
      <c r="L1037" s="7">
        <v>8</v>
      </c>
      <c r="M1037" s="7">
        <f t="shared" si="116"/>
        <v>0</v>
      </c>
      <c r="N1037" s="8">
        <f t="shared" si="117"/>
        <v>0</v>
      </c>
      <c r="R1037" s="12">
        <v>1</v>
      </c>
    </row>
    <row r="1038" spans="1:18" ht="89.25" x14ac:dyDescent="0.2">
      <c r="A1038" s="1" t="s">
        <v>2008</v>
      </c>
      <c r="C1038" s="2" t="s">
        <v>2009</v>
      </c>
      <c r="D1038" s="3" t="s">
        <v>245</v>
      </c>
      <c r="E1038" s="4">
        <v>70</v>
      </c>
      <c r="F1038" s="4">
        <v>22</v>
      </c>
      <c r="I1038" s="7">
        <v>7060099</v>
      </c>
      <c r="J1038" s="7">
        <v>7060090</v>
      </c>
      <c r="K1038" s="7">
        <v>2</v>
      </c>
      <c r="L1038" s="7">
        <v>8</v>
      </c>
      <c r="M1038" s="7">
        <f t="shared" si="116"/>
        <v>0</v>
      </c>
      <c r="N1038" s="8">
        <f t="shared" si="117"/>
        <v>0</v>
      </c>
      <c r="R1038" s="12">
        <v>1</v>
      </c>
    </row>
    <row r="1039" spans="1:18" ht="89.25" x14ac:dyDescent="0.2">
      <c r="A1039" s="1" t="s">
        <v>2010</v>
      </c>
      <c r="C1039" s="2" t="s">
        <v>2011</v>
      </c>
      <c r="D1039" s="3" t="s">
        <v>245</v>
      </c>
      <c r="E1039" s="4">
        <v>50</v>
      </c>
      <c r="F1039" s="4">
        <v>22</v>
      </c>
      <c r="I1039" s="7">
        <v>7060100</v>
      </c>
      <c r="J1039" s="7">
        <v>7060090</v>
      </c>
      <c r="K1039" s="7">
        <v>2</v>
      </c>
      <c r="L1039" s="7">
        <v>8</v>
      </c>
      <c r="M1039" s="7">
        <f t="shared" si="116"/>
        <v>0</v>
      </c>
      <c r="N1039" s="8">
        <f t="shared" si="117"/>
        <v>0</v>
      </c>
      <c r="R1039" s="12">
        <v>1</v>
      </c>
    </row>
    <row r="1040" spans="1:18" ht="89.25" x14ac:dyDescent="0.2">
      <c r="A1040" s="1" t="s">
        <v>2012</v>
      </c>
      <c r="C1040" s="2" t="s">
        <v>2013</v>
      </c>
      <c r="D1040" s="3" t="s">
        <v>245</v>
      </c>
      <c r="E1040" s="4">
        <v>10</v>
      </c>
      <c r="F1040" s="4">
        <v>22</v>
      </c>
      <c r="I1040" s="7">
        <v>7060101</v>
      </c>
      <c r="J1040" s="7">
        <v>7060090</v>
      </c>
      <c r="K1040" s="7">
        <v>2</v>
      </c>
      <c r="L1040" s="7">
        <v>8</v>
      </c>
      <c r="M1040" s="7">
        <f t="shared" si="116"/>
        <v>0</v>
      </c>
      <c r="N1040" s="8">
        <f t="shared" si="117"/>
        <v>0</v>
      </c>
      <c r="R1040" s="12">
        <v>1</v>
      </c>
    </row>
    <row r="1041" spans="1:18" ht="51" x14ac:dyDescent="0.2">
      <c r="A1041" s="1" t="s">
        <v>2014</v>
      </c>
      <c r="B1041" s="1" t="s">
        <v>270</v>
      </c>
      <c r="C1041" s="2" t="s">
        <v>2015</v>
      </c>
      <c r="D1041" s="3" t="s">
        <v>35</v>
      </c>
      <c r="E1041" s="4">
        <v>0</v>
      </c>
      <c r="F1041" s="4">
        <v>22</v>
      </c>
      <c r="I1041" s="7">
        <v>7060102</v>
      </c>
      <c r="J1041" s="7">
        <v>7060090</v>
      </c>
      <c r="K1041" s="7">
        <v>2</v>
      </c>
      <c r="L1041" s="7">
        <v>8</v>
      </c>
      <c r="M1041" s="7">
        <f t="shared" si="116"/>
        <v>0</v>
      </c>
      <c r="N1041" s="8">
        <f t="shared" si="117"/>
        <v>0</v>
      </c>
      <c r="R1041" s="12">
        <v>1</v>
      </c>
    </row>
    <row r="1042" spans="1:18" ht="63.75" x14ac:dyDescent="0.2">
      <c r="A1042" s="1" t="s">
        <v>2016</v>
      </c>
      <c r="C1042" s="2" t="s">
        <v>2017</v>
      </c>
      <c r="D1042" s="3" t="s">
        <v>245</v>
      </c>
      <c r="E1042" s="4">
        <v>40</v>
      </c>
      <c r="F1042" s="4">
        <v>22</v>
      </c>
      <c r="I1042" s="7">
        <v>7060103</v>
      </c>
      <c r="J1042" s="7">
        <v>7060090</v>
      </c>
      <c r="K1042" s="7">
        <v>2</v>
      </c>
      <c r="L1042" s="7">
        <v>8</v>
      </c>
      <c r="M1042" s="7">
        <f t="shared" si="116"/>
        <v>0</v>
      </c>
      <c r="N1042" s="8">
        <f t="shared" si="117"/>
        <v>0</v>
      </c>
      <c r="R1042" s="12">
        <v>1</v>
      </c>
    </row>
    <row r="1043" spans="1:18" ht="63.75" x14ac:dyDescent="0.2">
      <c r="A1043" s="1" t="s">
        <v>2018</v>
      </c>
      <c r="C1043" s="2" t="s">
        <v>2019</v>
      </c>
      <c r="D1043" s="3" t="s">
        <v>245</v>
      </c>
      <c r="E1043" s="4">
        <v>30</v>
      </c>
      <c r="F1043" s="4">
        <v>22</v>
      </c>
      <c r="I1043" s="7">
        <v>7060104</v>
      </c>
      <c r="J1043" s="7">
        <v>7060090</v>
      </c>
      <c r="K1043" s="7">
        <v>2</v>
      </c>
      <c r="L1043" s="7">
        <v>8</v>
      </c>
      <c r="M1043" s="7">
        <f t="shared" si="116"/>
        <v>0</v>
      </c>
      <c r="N1043" s="8">
        <f t="shared" si="117"/>
        <v>0</v>
      </c>
      <c r="R1043" s="12">
        <v>1</v>
      </c>
    </row>
    <row r="1044" spans="1:18" ht="63.75" x14ac:dyDescent="0.2">
      <c r="A1044" s="1" t="s">
        <v>2020</v>
      </c>
      <c r="C1044" s="2" t="s">
        <v>2021</v>
      </c>
      <c r="D1044" s="3" t="s">
        <v>245</v>
      </c>
      <c r="E1044" s="4">
        <v>10</v>
      </c>
      <c r="F1044" s="4">
        <v>22</v>
      </c>
      <c r="I1044" s="7">
        <v>7060105</v>
      </c>
      <c r="J1044" s="7">
        <v>7060090</v>
      </c>
      <c r="K1044" s="7">
        <v>2</v>
      </c>
      <c r="L1044" s="7">
        <v>8</v>
      </c>
      <c r="M1044" s="7">
        <f t="shared" si="116"/>
        <v>0</v>
      </c>
      <c r="N1044" s="8">
        <f t="shared" si="117"/>
        <v>0</v>
      </c>
      <c r="R1044" s="12">
        <v>1</v>
      </c>
    </row>
    <row r="1045" spans="1:18" ht="63.75" x14ac:dyDescent="0.2">
      <c r="A1045" s="1" t="s">
        <v>2022</v>
      </c>
      <c r="B1045" s="1" t="s">
        <v>66</v>
      </c>
      <c r="C1045" s="2" t="s">
        <v>2023</v>
      </c>
      <c r="D1045" s="3" t="s">
        <v>35</v>
      </c>
      <c r="E1045" s="4">
        <v>0</v>
      </c>
      <c r="F1045" s="4">
        <v>22</v>
      </c>
      <c r="I1045" s="7">
        <v>7060106</v>
      </c>
      <c r="J1045" s="7">
        <v>7060090</v>
      </c>
      <c r="K1045" s="7">
        <v>2</v>
      </c>
      <c r="L1045" s="7">
        <v>8</v>
      </c>
      <c r="M1045" s="7">
        <f t="shared" si="116"/>
        <v>0</v>
      </c>
      <c r="N1045" s="8">
        <f t="shared" si="117"/>
        <v>0</v>
      </c>
      <c r="R1045" s="12">
        <v>1</v>
      </c>
    </row>
    <row r="1046" spans="1:18" ht="76.5" x14ac:dyDescent="0.2">
      <c r="A1046" s="1" t="s">
        <v>2024</v>
      </c>
      <c r="C1046" s="2" t="s">
        <v>2025</v>
      </c>
      <c r="D1046" s="3" t="s">
        <v>245</v>
      </c>
      <c r="E1046" s="4">
        <v>30</v>
      </c>
      <c r="F1046" s="4">
        <v>22</v>
      </c>
      <c r="I1046" s="7">
        <v>7060107</v>
      </c>
      <c r="J1046" s="7">
        <v>7060090</v>
      </c>
      <c r="K1046" s="7">
        <v>2</v>
      </c>
      <c r="L1046" s="7">
        <v>8</v>
      </c>
      <c r="M1046" s="7">
        <f t="shared" si="116"/>
        <v>0</v>
      </c>
      <c r="N1046" s="8">
        <f t="shared" si="117"/>
        <v>0</v>
      </c>
      <c r="R1046" s="12">
        <v>1</v>
      </c>
    </row>
    <row r="1047" spans="1:18" ht="76.5" x14ac:dyDescent="0.2">
      <c r="A1047" s="1" t="s">
        <v>2026</v>
      </c>
      <c r="C1047" s="2" t="s">
        <v>2027</v>
      </c>
      <c r="D1047" s="3" t="s">
        <v>245</v>
      </c>
      <c r="E1047" s="4">
        <v>20</v>
      </c>
      <c r="F1047" s="4">
        <v>22</v>
      </c>
      <c r="I1047" s="7">
        <v>7060108</v>
      </c>
      <c r="J1047" s="7">
        <v>7060090</v>
      </c>
      <c r="K1047" s="7">
        <v>2</v>
      </c>
      <c r="L1047" s="7">
        <v>8</v>
      </c>
      <c r="M1047" s="7">
        <f t="shared" si="116"/>
        <v>0</v>
      </c>
      <c r="N1047" s="8">
        <f t="shared" si="117"/>
        <v>0</v>
      </c>
      <c r="R1047" s="12">
        <v>1</v>
      </c>
    </row>
    <row r="1048" spans="1:18" ht="51" x14ac:dyDescent="0.2">
      <c r="A1048" s="1" t="s">
        <v>2028</v>
      </c>
      <c r="B1048" s="1" t="s">
        <v>69</v>
      </c>
      <c r="C1048" s="2" t="s">
        <v>2029</v>
      </c>
      <c r="D1048" s="3" t="s">
        <v>35</v>
      </c>
      <c r="E1048" s="4">
        <v>0</v>
      </c>
      <c r="F1048" s="4">
        <v>22</v>
      </c>
      <c r="I1048" s="7">
        <v>7060109</v>
      </c>
      <c r="J1048" s="7">
        <v>7060090</v>
      </c>
      <c r="K1048" s="7">
        <v>2</v>
      </c>
      <c r="L1048" s="7">
        <v>8</v>
      </c>
      <c r="M1048" s="7">
        <f t="shared" si="116"/>
        <v>0</v>
      </c>
      <c r="N1048" s="8">
        <f t="shared" si="117"/>
        <v>0</v>
      </c>
      <c r="R1048" s="12">
        <v>1</v>
      </c>
    </row>
    <row r="1049" spans="1:18" ht="63.75" x14ac:dyDescent="0.2">
      <c r="A1049" s="1" t="s">
        <v>2030</v>
      </c>
      <c r="C1049" s="2" t="s">
        <v>2031</v>
      </c>
      <c r="D1049" s="3" t="s">
        <v>245</v>
      </c>
      <c r="E1049" s="4">
        <v>20</v>
      </c>
      <c r="F1049" s="4">
        <v>22</v>
      </c>
      <c r="I1049" s="7">
        <v>7060110</v>
      </c>
      <c r="J1049" s="7">
        <v>7060090</v>
      </c>
      <c r="K1049" s="7">
        <v>2</v>
      </c>
      <c r="L1049" s="7">
        <v>8</v>
      </c>
      <c r="M1049" s="7">
        <f t="shared" si="116"/>
        <v>0</v>
      </c>
      <c r="N1049" s="8">
        <f t="shared" si="117"/>
        <v>0</v>
      </c>
      <c r="R1049" s="12">
        <v>1</v>
      </c>
    </row>
    <row r="1050" spans="1:18" ht="63.75" x14ac:dyDescent="0.2">
      <c r="A1050" s="1" t="s">
        <v>2032</v>
      </c>
      <c r="C1050" s="2" t="s">
        <v>2033</v>
      </c>
      <c r="D1050" s="3" t="s">
        <v>245</v>
      </c>
      <c r="E1050" s="4">
        <v>10</v>
      </c>
      <c r="F1050" s="4">
        <v>22</v>
      </c>
      <c r="I1050" s="7">
        <v>7060111</v>
      </c>
      <c r="J1050" s="7">
        <v>7060090</v>
      </c>
      <c r="K1050" s="7">
        <v>2</v>
      </c>
      <c r="L1050" s="7">
        <v>8</v>
      </c>
      <c r="M1050" s="7">
        <f t="shared" si="116"/>
        <v>0</v>
      </c>
      <c r="N1050" s="8">
        <f t="shared" si="117"/>
        <v>0</v>
      </c>
      <c r="R1050" s="12">
        <v>1</v>
      </c>
    </row>
    <row r="1051" spans="1:18" ht="63.75" x14ac:dyDescent="0.2">
      <c r="A1051" s="1" t="s">
        <v>2034</v>
      </c>
      <c r="C1051" s="2" t="s">
        <v>2035</v>
      </c>
      <c r="D1051" s="3" t="s">
        <v>245</v>
      </c>
      <c r="E1051" s="4">
        <v>10</v>
      </c>
      <c r="F1051" s="4">
        <v>22</v>
      </c>
      <c r="I1051" s="7">
        <v>7060112</v>
      </c>
      <c r="J1051" s="7">
        <v>7060090</v>
      </c>
      <c r="K1051" s="7">
        <v>2</v>
      </c>
      <c r="L1051" s="7">
        <v>8</v>
      </c>
      <c r="M1051" s="7">
        <f t="shared" si="116"/>
        <v>0</v>
      </c>
      <c r="N1051" s="8">
        <f t="shared" si="117"/>
        <v>0</v>
      </c>
      <c r="R1051" s="12">
        <v>1</v>
      </c>
    </row>
    <row r="1052" spans="1:18" ht="38.25" x14ac:dyDescent="0.2">
      <c r="A1052" s="1" t="s">
        <v>2036</v>
      </c>
      <c r="B1052" s="1" t="s">
        <v>72</v>
      </c>
      <c r="C1052" s="2" t="s">
        <v>2037</v>
      </c>
      <c r="D1052" s="3" t="s">
        <v>228</v>
      </c>
      <c r="E1052" s="4">
        <v>4</v>
      </c>
      <c r="F1052" s="4">
        <v>22</v>
      </c>
      <c r="I1052" s="7">
        <v>7060113</v>
      </c>
      <c r="J1052" s="7">
        <v>7060090</v>
      </c>
      <c r="K1052" s="7">
        <v>2</v>
      </c>
      <c r="L1052" s="7">
        <v>8</v>
      </c>
      <c r="M1052" s="7">
        <f t="shared" si="116"/>
        <v>0</v>
      </c>
      <c r="N1052" s="8">
        <f t="shared" si="117"/>
        <v>0</v>
      </c>
      <c r="R1052" s="12">
        <v>1</v>
      </c>
    </row>
    <row r="1053" spans="1:18" ht="51" x14ac:dyDescent="0.2">
      <c r="A1053" s="1" t="s">
        <v>2038</v>
      </c>
      <c r="B1053" s="1" t="s">
        <v>75</v>
      </c>
      <c r="C1053" s="2" t="s">
        <v>2039</v>
      </c>
      <c r="D1053" s="3" t="s">
        <v>35</v>
      </c>
      <c r="E1053" s="4">
        <v>0</v>
      </c>
      <c r="F1053" s="4">
        <v>22</v>
      </c>
      <c r="I1053" s="7">
        <v>7060114</v>
      </c>
      <c r="J1053" s="7">
        <v>7060090</v>
      </c>
      <c r="K1053" s="7">
        <v>2</v>
      </c>
      <c r="L1053" s="7">
        <v>8</v>
      </c>
      <c r="M1053" s="7">
        <f t="shared" si="116"/>
        <v>0</v>
      </c>
      <c r="N1053" s="8">
        <f t="shared" si="117"/>
        <v>0</v>
      </c>
      <c r="R1053" s="12">
        <v>1</v>
      </c>
    </row>
    <row r="1054" spans="1:18" ht="63.75" x14ac:dyDescent="0.2">
      <c r="A1054" s="1" t="s">
        <v>2040</v>
      </c>
      <c r="C1054" s="2" t="s">
        <v>2041</v>
      </c>
      <c r="D1054" s="3" t="s">
        <v>228</v>
      </c>
      <c r="E1054" s="4">
        <v>1</v>
      </c>
      <c r="F1054" s="4">
        <v>22</v>
      </c>
      <c r="I1054" s="7">
        <v>7060115</v>
      </c>
      <c r="J1054" s="7">
        <v>7060090</v>
      </c>
      <c r="K1054" s="7">
        <v>2</v>
      </c>
      <c r="L1054" s="7">
        <v>8</v>
      </c>
      <c r="M1054" s="7">
        <f t="shared" si="116"/>
        <v>0</v>
      </c>
      <c r="N1054" s="8">
        <f t="shared" si="117"/>
        <v>0</v>
      </c>
      <c r="R1054" s="12">
        <v>1</v>
      </c>
    </row>
    <row r="1055" spans="1:18" ht="25.5" x14ac:dyDescent="0.2">
      <c r="A1055" s="1" t="s">
        <v>2042</v>
      </c>
      <c r="B1055" s="1" t="s">
        <v>78</v>
      </c>
      <c r="C1055" s="2" t="s">
        <v>2043</v>
      </c>
      <c r="D1055" s="3" t="s">
        <v>35</v>
      </c>
      <c r="E1055" s="4">
        <v>0</v>
      </c>
      <c r="F1055" s="4">
        <v>22</v>
      </c>
      <c r="I1055" s="7">
        <v>7060116</v>
      </c>
      <c r="J1055" s="7">
        <v>7060090</v>
      </c>
      <c r="K1055" s="7">
        <v>2</v>
      </c>
      <c r="L1055" s="7">
        <v>8</v>
      </c>
      <c r="M1055" s="7">
        <f t="shared" si="116"/>
        <v>0</v>
      </c>
      <c r="N1055" s="8">
        <f t="shared" si="117"/>
        <v>0</v>
      </c>
      <c r="R1055" s="12">
        <v>1</v>
      </c>
    </row>
    <row r="1056" spans="1:18" ht="38.25" x14ac:dyDescent="0.2">
      <c r="A1056" s="1" t="s">
        <v>2044</v>
      </c>
      <c r="C1056" s="2" t="s">
        <v>2045</v>
      </c>
      <c r="D1056" s="3" t="s">
        <v>228</v>
      </c>
      <c r="E1056" s="4">
        <v>2</v>
      </c>
      <c r="F1056" s="4">
        <v>22</v>
      </c>
      <c r="I1056" s="7">
        <v>7060117</v>
      </c>
      <c r="J1056" s="7">
        <v>7060090</v>
      </c>
      <c r="K1056" s="7">
        <v>2</v>
      </c>
      <c r="L1056" s="7">
        <v>8</v>
      </c>
      <c r="M1056" s="7">
        <f t="shared" si="116"/>
        <v>0</v>
      </c>
      <c r="N1056" s="8">
        <f t="shared" si="117"/>
        <v>0</v>
      </c>
      <c r="R1056" s="12">
        <v>1</v>
      </c>
    </row>
    <row r="1057" spans="1:18" ht="38.25" x14ac:dyDescent="0.2">
      <c r="A1057" s="1" t="s">
        <v>2046</v>
      </c>
      <c r="C1057" s="2" t="s">
        <v>2047</v>
      </c>
      <c r="D1057" s="3" t="s">
        <v>228</v>
      </c>
      <c r="E1057" s="4">
        <v>2</v>
      </c>
      <c r="F1057" s="4">
        <v>22</v>
      </c>
      <c r="I1057" s="7">
        <v>7060118</v>
      </c>
      <c r="J1057" s="7">
        <v>7060090</v>
      </c>
      <c r="K1057" s="7">
        <v>2</v>
      </c>
      <c r="L1057" s="7">
        <v>8</v>
      </c>
      <c r="M1057" s="7">
        <f t="shared" si="116"/>
        <v>0</v>
      </c>
      <c r="N1057" s="8">
        <f t="shared" si="117"/>
        <v>0</v>
      </c>
      <c r="R1057" s="12">
        <v>1</v>
      </c>
    </row>
    <row r="1058" spans="1:18" ht="38.25" x14ac:dyDescent="0.2">
      <c r="A1058" s="1" t="s">
        <v>2048</v>
      </c>
      <c r="C1058" s="2" t="s">
        <v>2049</v>
      </c>
      <c r="D1058" s="3" t="s">
        <v>228</v>
      </c>
      <c r="E1058" s="4">
        <v>1</v>
      </c>
      <c r="F1058" s="4">
        <v>22</v>
      </c>
      <c r="I1058" s="7">
        <v>7060119</v>
      </c>
      <c r="J1058" s="7">
        <v>7060090</v>
      </c>
      <c r="K1058" s="7">
        <v>2</v>
      </c>
      <c r="L1058" s="7">
        <v>8</v>
      </c>
      <c r="M1058" s="7">
        <f t="shared" si="116"/>
        <v>0</v>
      </c>
      <c r="N1058" s="8">
        <f t="shared" si="117"/>
        <v>0</v>
      </c>
      <c r="R1058" s="12">
        <v>1</v>
      </c>
    </row>
    <row r="1059" spans="1:18" ht="25.5" x14ac:dyDescent="0.2">
      <c r="A1059" s="1" t="s">
        <v>2050</v>
      </c>
      <c r="B1059" s="1" t="s">
        <v>81</v>
      </c>
      <c r="C1059" s="2" t="s">
        <v>2051</v>
      </c>
      <c r="D1059" s="3" t="s">
        <v>35</v>
      </c>
      <c r="E1059" s="4">
        <v>0</v>
      </c>
      <c r="F1059" s="4">
        <v>22</v>
      </c>
      <c r="I1059" s="7">
        <v>7060120</v>
      </c>
      <c r="J1059" s="7">
        <v>7060090</v>
      </c>
      <c r="K1059" s="7">
        <v>2</v>
      </c>
      <c r="L1059" s="7">
        <v>8</v>
      </c>
      <c r="M1059" s="7">
        <f t="shared" si="116"/>
        <v>0</v>
      </c>
      <c r="N1059" s="8">
        <f t="shared" si="117"/>
        <v>0</v>
      </c>
      <c r="R1059" s="12">
        <v>1</v>
      </c>
    </row>
    <row r="1060" spans="1:18" ht="38.25" x14ac:dyDescent="0.2">
      <c r="A1060" s="1" t="s">
        <v>2052</v>
      </c>
      <c r="C1060" s="2" t="s">
        <v>2053</v>
      </c>
      <c r="D1060" s="3" t="s">
        <v>228</v>
      </c>
      <c r="E1060" s="4">
        <v>4</v>
      </c>
      <c r="F1060" s="4">
        <v>22</v>
      </c>
      <c r="I1060" s="7">
        <v>7060121</v>
      </c>
      <c r="J1060" s="7">
        <v>7060090</v>
      </c>
      <c r="K1060" s="7">
        <v>2</v>
      </c>
      <c r="L1060" s="7">
        <v>8</v>
      </c>
      <c r="M1060" s="7">
        <f t="shared" si="116"/>
        <v>0</v>
      </c>
      <c r="N1060" s="8">
        <f t="shared" si="117"/>
        <v>0</v>
      </c>
      <c r="R1060" s="12">
        <v>1</v>
      </c>
    </row>
    <row r="1061" spans="1:18" ht="38.25" x14ac:dyDescent="0.2">
      <c r="A1061" s="1" t="s">
        <v>2054</v>
      </c>
      <c r="C1061" s="2" t="s">
        <v>2055</v>
      </c>
      <c r="D1061" s="3" t="s">
        <v>228</v>
      </c>
      <c r="E1061" s="4">
        <v>1</v>
      </c>
      <c r="F1061" s="4">
        <v>22</v>
      </c>
      <c r="I1061" s="7">
        <v>7060122</v>
      </c>
      <c r="J1061" s="7">
        <v>7060090</v>
      </c>
      <c r="K1061" s="7">
        <v>2</v>
      </c>
      <c r="L1061" s="7">
        <v>8</v>
      </c>
      <c r="M1061" s="7">
        <f t="shared" si="116"/>
        <v>0</v>
      </c>
      <c r="N1061" s="8">
        <f t="shared" si="117"/>
        <v>0</v>
      </c>
      <c r="R1061" s="12">
        <v>1</v>
      </c>
    </row>
    <row r="1062" spans="1:18" ht="38.25" x14ac:dyDescent="0.2">
      <c r="A1062" s="1" t="s">
        <v>2056</v>
      </c>
      <c r="C1062" s="2" t="s">
        <v>2057</v>
      </c>
      <c r="D1062" s="3" t="s">
        <v>228</v>
      </c>
      <c r="E1062" s="4">
        <v>2</v>
      </c>
      <c r="F1062" s="4">
        <v>22</v>
      </c>
      <c r="I1062" s="7">
        <v>7060123</v>
      </c>
      <c r="J1062" s="7">
        <v>7060090</v>
      </c>
      <c r="K1062" s="7">
        <v>2</v>
      </c>
      <c r="L1062" s="7">
        <v>8</v>
      </c>
      <c r="M1062" s="7">
        <f t="shared" si="116"/>
        <v>0</v>
      </c>
      <c r="N1062" s="8">
        <f t="shared" si="117"/>
        <v>0</v>
      </c>
      <c r="R1062" s="12">
        <v>1</v>
      </c>
    </row>
    <row r="1063" spans="1:18" ht="38.25" x14ac:dyDescent="0.2">
      <c r="A1063" s="1" t="s">
        <v>2058</v>
      </c>
      <c r="B1063" s="1" t="s">
        <v>84</v>
      </c>
      <c r="C1063" s="2" t="s">
        <v>1987</v>
      </c>
      <c r="D1063" s="3" t="s">
        <v>397</v>
      </c>
      <c r="E1063" s="4">
        <v>4</v>
      </c>
      <c r="F1063" s="4">
        <v>22</v>
      </c>
      <c r="I1063" s="7">
        <v>7060124</v>
      </c>
      <c r="J1063" s="7">
        <v>7060090</v>
      </c>
      <c r="K1063" s="7">
        <v>2</v>
      </c>
      <c r="L1063" s="7">
        <v>8</v>
      </c>
      <c r="M1063" s="7">
        <f t="shared" si="116"/>
        <v>0</v>
      </c>
      <c r="N1063" s="8">
        <f t="shared" si="117"/>
        <v>0</v>
      </c>
      <c r="R1063" s="12">
        <v>1</v>
      </c>
    </row>
    <row r="1064" spans="1:18" x14ac:dyDescent="0.2">
      <c r="A1064" s="1" t="s">
        <v>2059</v>
      </c>
      <c r="B1064" s="1" t="s">
        <v>308</v>
      </c>
      <c r="C1064" s="2" t="s">
        <v>2060</v>
      </c>
      <c r="E1064" s="4">
        <v>0</v>
      </c>
      <c r="F1064" s="4">
        <v>22</v>
      </c>
      <c r="H1064" s="167"/>
      <c r="I1064" s="7">
        <v>7060125</v>
      </c>
      <c r="J1064" s="7">
        <v>7058883</v>
      </c>
      <c r="K1064" s="7">
        <v>1</v>
      </c>
      <c r="L1064" s="7">
        <v>7</v>
      </c>
      <c r="M1064" s="7">
        <f>M1065+M1066+M1067+M1068+M1069+M1070+M1071+M1072+M1073+M1074+M1075+M1076+M1077+M1078+M1079+M1080+M1081+M1082</f>
        <v>0</v>
      </c>
      <c r="N1064" s="8">
        <f>N1065+N1066+N1067+N1068+N1069+N1070+N1071+N1072+N1073+N1074+N1075+N1076+N1077+N1078+N1079+N1080+N1081+N1082</f>
        <v>0</v>
      </c>
      <c r="R1064" s="12">
        <v>1</v>
      </c>
    </row>
    <row r="1065" spans="1:18" ht="76.5" x14ac:dyDescent="0.2">
      <c r="A1065" s="1" t="s">
        <v>2061</v>
      </c>
      <c r="B1065" s="1" t="s">
        <v>30</v>
      </c>
      <c r="C1065" s="2" t="s">
        <v>2062</v>
      </c>
      <c r="D1065" s="3" t="s">
        <v>35</v>
      </c>
      <c r="E1065" s="4">
        <v>0</v>
      </c>
      <c r="F1065" s="4">
        <v>22</v>
      </c>
      <c r="I1065" s="7">
        <v>7060143</v>
      </c>
      <c r="J1065" s="7">
        <v>7060125</v>
      </c>
      <c r="K1065" s="7">
        <v>2</v>
      </c>
      <c r="L1065" s="7">
        <v>8</v>
      </c>
      <c r="M1065" s="7">
        <f t="shared" ref="M1065:M1082" si="118">ROUND(ROUND(H1065,2)*ROUND(E1065,2), 2)</f>
        <v>0</v>
      </c>
      <c r="N1065" s="8">
        <f t="shared" ref="N1065:N1082" si="119">H1065*E1065*(1+F1065/100)</f>
        <v>0</v>
      </c>
      <c r="R1065" s="12">
        <v>1</v>
      </c>
    </row>
    <row r="1066" spans="1:18" ht="89.25" x14ac:dyDescent="0.2">
      <c r="A1066" s="1" t="s">
        <v>2063</v>
      </c>
      <c r="C1066" s="2" t="s">
        <v>2064</v>
      </c>
      <c r="D1066" s="3" t="s">
        <v>228</v>
      </c>
      <c r="E1066" s="4">
        <v>3</v>
      </c>
      <c r="F1066" s="4">
        <v>22</v>
      </c>
      <c r="I1066" s="7">
        <v>7060126</v>
      </c>
      <c r="J1066" s="7">
        <v>7060125</v>
      </c>
      <c r="K1066" s="7">
        <v>2</v>
      </c>
      <c r="L1066" s="7">
        <v>8</v>
      </c>
      <c r="M1066" s="7">
        <f t="shared" si="118"/>
        <v>0</v>
      </c>
      <c r="N1066" s="8">
        <f t="shared" si="119"/>
        <v>0</v>
      </c>
      <c r="R1066" s="12">
        <v>1</v>
      </c>
    </row>
    <row r="1067" spans="1:18" ht="89.25" x14ac:dyDescent="0.2">
      <c r="A1067" s="1" t="s">
        <v>2065</v>
      </c>
      <c r="C1067" s="2" t="s">
        <v>2066</v>
      </c>
      <c r="D1067" s="3" t="s">
        <v>228</v>
      </c>
      <c r="E1067" s="4">
        <v>1</v>
      </c>
      <c r="F1067" s="4">
        <v>22</v>
      </c>
      <c r="I1067" s="7">
        <v>7060127</v>
      </c>
      <c r="J1067" s="7">
        <v>7060125</v>
      </c>
      <c r="K1067" s="7">
        <v>2</v>
      </c>
      <c r="L1067" s="7">
        <v>8</v>
      </c>
      <c r="M1067" s="7">
        <f t="shared" si="118"/>
        <v>0</v>
      </c>
      <c r="N1067" s="8">
        <f t="shared" si="119"/>
        <v>0</v>
      </c>
      <c r="R1067" s="12">
        <v>1</v>
      </c>
    </row>
    <row r="1068" spans="1:18" ht="89.25" x14ac:dyDescent="0.2">
      <c r="A1068" s="1" t="s">
        <v>2067</v>
      </c>
      <c r="C1068" s="2" t="s">
        <v>2068</v>
      </c>
      <c r="D1068" s="3" t="s">
        <v>228</v>
      </c>
      <c r="E1068" s="4">
        <v>3</v>
      </c>
      <c r="F1068" s="4">
        <v>22</v>
      </c>
      <c r="I1068" s="7">
        <v>7060128</v>
      </c>
      <c r="J1068" s="7">
        <v>7060125</v>
      </c>
      <c r="K1068" s="7">
        <v>2</v>
      </c>
      <c r="L1068" s="7">
        <v>8</v>
      </c>
      <c r="M1068" s="7">
        <f t="shared" si="118"/>
        <v>0</v>
      </c>
      <c r="N1068" s="8">
        <f t="shared" si="119"/>
        <v>0</v>
      </c>
      <c r="R1068" s="12">
        <v>1</v>
      </c>
    </row>
    <row r="1069" spans="1:18" ht="89.25" x14ac:dyDescent="0.2">
      <c r="A1069" s="1" t="s">
        <v>2069</v>
      </c>
      <c r="C1069" s="2" t="s">
        <v>2070</v>
      </c>
      <c r="D1069" s="3" t="s">
        <v>228</v>
      </c>
      <c r="E1069" s="4">
        <v>2</v>
      </c>
      <c r="F1069" s="4">
        <v>22</v>
      </c>
      <c r="I1069" s="7">
        <v>7060129</v>
      </c>
      <c r="J1069" s="7">
        <v>7060125</v>
      </c>
      <c r="K1069" s="7">
        <v>2</v>
      </c>
      <c r="L1069" s="7">
        <v>8</v>
      </c>
      <c r="M1069" s="7">
        <f t="shared" si="118"/>
        <v>0</v>
      </c>
      <c r="N1069" s="8">
        <f t="shared" si="119"/>
        <v>0</v>
      </c>
      <c r="R1069" s="12">
        <v>1</v>
      </c>
    </row>
    <row r="1070" spans="1:18" ht="51" x14ac:dyDescent="0.2">
      <c r="A1070" s="1" t="s">
        <v>2071</v>
      </c>
      <c r="B1070" s="1" t="s">
        <v>188</v>
      </c>
      <c r="C1070" s="2" t="s">
        <v>1803</v>
      </c>
      <c r="D1070" s="3" t="s">
        <v>35</v>
      </c>
      <c r="E1070" s="4">
        <v>0</v>
      </c>
      <c r="F1070" s="4">
        <v>22</v>
      </c>
      <c r="I1070" s="7">
        <v>7060130</v>
      </c>
      <c r="J1070" s="7">
        <v>7060125</v>
      </c>
      <c r="K1070" s="7">
        <v>2</v>
      </c>
      <c r="L1070" s="7">
        <v>8</v>
      </c>
      <c r="M1070" s="7">
        <f t="shared" si="118"/>
        <v>0</v>
      </c>
      <c r="N1070" s="8">
        <f t="shared" si="119"/>
        <v>0</v>
      </c>
      <c r="R1070" s="12">
        <v>1</v>
      </c>
    </row>
    <row r="1071" spans="1:18" ht="63.75" x14ac:dyDescent="0.2">
      <c r="A1071" s="1" t="s">
        <v>2072</v>
      </c>
      <c r="C1071" s="2" t="s">
        <v>2073</v>
      </c>
      <c r="D1071" s="3" t="s">
        <v>245</v>
      </c>
      <c r="E1071" s="4">
        <v>30</v>
      </c>
      <c r="F1071" s="4">
        <v>22</v>
      </c>
      <c r="I1071" s="7">
        <v>7060131</v>
      </c>
      <c r="J1071" s="7">
        <v>7060125</v>
      </c>
      <c r="K1071" s="7">
        <v>2</v>
      </c>
      <c r="L1071" s="7">
        <v>8</v>
      </c>
      <c r="M1071" s="7">
        <f t="shared" si="118"/>
        <v>0</v>
      </c>
      <c r="N1071" s="8">
        <f t="shared" si="119"/>
        <v>0</v>
      </c>
      <c r="R1071" s="12">
        <v>1</v>
      </c>
    </row>
    <row r="1072" spans="1:18" ht="63.75" x14ac:dyDescent="0.2">
      <c r="A1072" s="1" t="s">
        <v>2074</v>
      </c>
      <c r="C1072" s="2" t="s">
        <v>2075</v>
      </c>
      <c r="D1072" s="3" t="s">
        <v>245</v>
      </c>
      <c r="E1072" s="4">
        <v>20</v>
      </c>
      <c r="F1072" s="4">
        <v>22</v>
      </c>
      <c r="I1072" s="7">
        <v>7060132</v>
      </c>
      <c r="J1072" s="7">
        <v>7060125</v>
      </c>
      <c r="K1072" s="7">
        <v>2</v>
      </c>
      <c r="L1072" s="7">
        <v>8</v>
      </c>
      <c r="M1072" s="7">
        <f t="shared" si="118"/>
        <v>0</v>
      </c>
      <c r="N1072" s="8">
        <f t="shared" si="119"/>
        <v>0</v>
      </c>
      <c r="R1072" s="12">
        <v>1</v>
      </c>
    </row>
    <row r="1073" spans="1:18" ht="63.75" x14ac:dyDescent="0.2">
      <c r="A1073" s="1" t="s">
        <v>2076</v>
      </c>
      <c r="B1073" s="1" t="s">
        <v>233</v>
      </c>
      <c r="C1073" s="2" t="s">
        <v>1807</v>
      </c>
      <c r="D1073" s="3" t="s">
        <v>35</v>
      </c>
      <c r="E1073" s="4">
        <v>0</v>
      </c>
      <c r="F1073" s="4">
        <v>22</v>
      </c>
      <c r="I1073" s="7">
        <v>7060133</v>
      </c>
      <c r="J1073" s="7">
        <v>7060125</v>
      </c>
      <c r="K1073" s="7">
        <v>2</v>
      </c>
      <c r="L1073" s="7">
        <v>8</v>
      </c>
      <c r="M1073" s="7">
        <f t="shared" si="118"/>
        <v>0</v>
      </c>
      <c r="N1073" s="8">
        <f t="shared" si="119"/>
        <v>0</v>
      </c>
      <c r="R1073" s="12">
        <v>1</v>
      </c>
    </row>
    <row r="1074" spans="1:18" ht="76.5" x14ac:dyDescent="0.2">
      <c r="A1074" s="1" t="s">
        <v>2077</v>
      </c>
      <c r="C1074" s="2" t="s">
        <v>2078</v>
      </c>
      <c r="D1074" s="3" t="s">
        <v>245</v>
      </c>
      <c r="E1074" s="4">
        <v>20</v>
      </c>
      <c r="F1074" s="4">
        <v>22</v>
      </c>
      <c r="I1074" s="7">
        <v>7060134</v>
      </c>
      <c r="J1074" s="7">
        <v>7060125</v>
      </c>
      <c r="K1074" s="7">
        <v>2</v>
      </c>
      <c r="L1074" s="7">
        <v>8</v>
      </c>
      <c r="M1074" s="7">
        <f t="shared" si="118"/>
        <v>0</v>
      </c>
      <c r="N1074" s="8">
        <f t="shared" si="119"/>
        <v>0</v>
      </c>
      <c r="R1074" s="12">
        <v>1</v>
      </c>
    </row>
    <row r="1075" spans="1:18" ht="76.5" x14ac:dyDescent="0.2">
      <c r="A1075" s="1" t="s">
        <v>2079</v>
      </c>
      <c r="C1075" s="2" t="s">
        <v>2080</v>
      </c>
      <c r="D1075" s="3" t="s">
        <v>245</v>
      </c>
      <c r="E1075" s="4">
        <v>15</v>
      </c>
      <c r="F1075" s="4">
        <v>22</v>
      </c>
      <c r="I1075" s="7">
        <v>7060135</v>
      </c>
      <c r="J1075" s="7">
        <v>7060125</v>
      </c>
      <c r="K1075" s="7">
        <v>2</v>
      </c>
      <c r="L1075" s="7">
        <v>8</v>
      </c>
      <c r="M1075" s="7">
        <f t="shared" si="118"/>
        <v>0</v>
      </c>
      <c r="N1075" s="8">
        <f t="shared" si="119"/>
        <v>0</v>
      </c>
      <c r="R1075" s="12">
        <v>1</v>
      </c>
    </row>
    <row r="1076" spans="1:18" ht="25.5" x14ac:dyDescent="0.2">
      <c r="A1076" s="1" t="s">
        <v>2081</v>
      </c>
      <c r="B1076" s="1" t="s">
        <v>236</v>
      </c>
      <c r="C1076" s="2" t="s">
        <v>2082</v>
      </c>
      <c r="D1076" s="3" t="s">
        <v>228</v>
      </c>
      <c r="E1076" s="4">
        <v>1</v>
      </c>
      <c r="F1076" s="4">
        <v>22</v>
      </c>
      <c r="I1076" s="7">
        <v>7060136</v>
      </c>
      <c r="J1076" s="7">
        <v>7060125</v>
      </c>
      <c r="K1076" s="7">
        <v>2</v>
      </c>
      <c r="L1076" s="7">
        <v>8</v>
      </c>
      <c r="M1076" s="7">
        <f t="shared" si="118"/>
        <v>0</v>
      </c>
      <c r="N1076" s="8">
        <f t="shared" si="119"/>
        <v>0</v>
      </c>
      <c r="R1076" s="12">
        <v>1</v>
      </c>
    </row>
    <row r="1077" spans="1:18" ht="38.25" x14ac:dyDescent="0.2">
      <c r="A1077" s="1" t="s">
        <v>2083</v>
      </c>
      <c r="B1077" s="1" t="s">
        <v>239</v>
      </c>
      <c r="C1077" s="2" t="s">
        <v>1987</v>
      </c>
      <c r="D1077" s="3" t="s">
        <v>397</v>
      </c>
      <c r="E1077" s="4">
        <v>2.75</v>
      </c>
      <c r="F1077" s="4">
        <v>22</v>
      </c>
      <c r="I1077" s="7">
        <v>7060137</v>
      </c>
      <c r="J1077" s="7">
        <v>7060125</v>
      </c>
      <c r="K1077" s="7">
        <v>2</v>
      </c>
      <c r="L1077" s="7">
        <v>8</v>
      </c>
      <c r="M1077" s="7">
        <f t="shared" si="118"/>
        <v>0</v>
      </c>
      <c r="N1077" s="8">
        <f t="shared" si="119"/>
        <v>0</v>
      </c>
      <c r="R1077" s="12">
        <v>1</v>
      </c>
    </row>
    <row r="1078" spans="1:18" ht="25.5" x14ac:dyDescent="0.2">
      <c r="A1078" s="1" t="s">
        <v>2084</v>
      </c>
      <c r="B1078" s="1" t="s">
        <v>243</v>
      </c>
      <c r="C1078" s="2" t="s">
        <v>2085</v>
      </c>
      <c r="D1078" s="3" t="s">
        <v>231</v>
      </c>
      <c r="E1078" s="4">
        <v>9</v>
      </c>
      <c r="F1078" s="4">
        <v>22</v>
      </c>
      <c r="I1078" s="7">
        <v>7060138</v>
      </c>
      <c r="J1078" s="7">
        <v>7060125</v>
      </c>
      <c r="K1078" s="7">
        <v>2</v>
      </c>
      <c r="L1078" s="7">
        <v>8</v>
      </c>
      <c r="M1078" s="7">
        <f t="shared" si="118"/>
        <v>0</v>
      </c>
      <c r="N1078" s="8">
        <f t="shared" si="119"/>
        <v>0</v>
      </c>
      <c r="R1078" s="12">
        <v>1</v>
      </c>
    </row>
    <row r="1079" spans="1:18" ht="25.5" x14ac:dyDescent="0.2">
      <c r="A1079" s="1" t="s">
        <v>2086</v>
      </c>
      <c r="B1079" s="1" t="s">
        <v>270</v>
      </c>
      <c r="C1079" s="2" t="s">
        <v>2087</v>
      </c>
      <c r="D1079" s="3" t="s">
        <v>35</v>
      </c>
      <c r="E1079" s="4">
        <v>0</v>
      </c>
      <c r="F1079" s="4">
        <v>22</v>
      </c>
      <c r="I1079" s="7">
        <v>7060139</v>
      </c>
      <c r="J1079" s="7">
        <v>7060125</v>
      </c>
      <c r="K1079" s="7">
        <v>2</v>
      </c>
      <c r="L1079" s="7">
        <v>8</v>
      </c>
      <c r="M1079" s="7">
        <f t="shared" si="118"/>
        <v>0</v>
      </c>
      <c r="N1079" s="8">
        <f t="shared" si="119"/>
        <v>0</v>
      </c>
      <c r="R1079" s="12">
        <v>1</v>
      </c>
    </row>
    <row r="1080" spans="1:18" ht="38.25" x14ac:dyDescent="0.2">
      <c r="A1080" s="1" t="s">
        <v>2088</v>
      </c>
      <c r="C1080" s="2" t="s">
        <v>2089</v>
      </c>
      <c r="D1080" s="3" t="s">
        <v>228</v>
      </c>
      <c r="E1080" s="4">
        <v>2</v>
      </c>
      <c r="F1080" s="4">
        <v>22</v>
      </c>
      <c r="I1080" s="7">
        <v>7060140</v>
      </c>
      <c r="J1080" s="7">
        <v>7060125</v>
      </c>
      <c r="K1080" s="7">
        <v>2</v>
      </c>
      <c r="L1080" s="7">
        <v>8</v>
      </c>
      <c r="M1080" s="7">
        <f t="shared" si="118"/>
        <v>0</v>
      </c>
      <c r="N1080" s="8">
        <f t="shared" si="119"/>
        <v>0</v>
      </c>
      <c r="R1080" s="12">
        <v>1</v>
      </c>
    </row>
    <row r="1081" spans="1:18" ht="38.25" x14ac:dyDescent="0.2">
      <c r="A1081" s="1" t="s">
        <v>2090</v>
      </c>
      <c r="C1081" s="2" t="s">
        <v>2091</v>
      </c>
      <c r="D1081" s="3" t="s">
        <v>228</v>
      </c>
      <c r="E1081" s="4">
        <v>1</v>
      </c>
      <c r="F1081" s="4">
        <v>22</v>
      </c>
      <c r="I1081" s="7">
        <v>7060141</v>
      </c>
      <c r="J1081" s="7">
        <v>7060125</v>
      </c>
      <c r="K1081" s="7">
        <v>2</v>
      </c>
      <c r="L1081" s="7">
        <v>8</v>
      </c>
      <c r="M1081" s="7">
        <f t="shared" si="118"/>
        <v>0</v>
      </c>
      <c r="N1081" s="8">
        <f t="shared" si="119"/>
        <v>0</v>
      </c>
      <c r="R1081" s="12">
        <v>1</v>
      </c>
    </row>
    <row r="1082" spans="1:18" ht="38.25" x14ac:dyDescent="0.2">
      <c r="A1082" s="1" t="s">
        <v>2092</v>
      </c>
      <c r="B1082" s="1" t="s">
        <v>66</v>
      </c>
      <c r="C1082" s="2" t="s">
        <v>1851</v>
      </c>
      <c r="D1082" s="3" t="s">
        <v>241</v>
      </c>
      <c r="E1082" s="4">
        <v>2</v>
      </c>
      <c r="F1082" s="4">
        <v>22</v>
      </c>
      <c r="I1082" s="7">
        <v>7060142</v>
      </c>
      <c r="J1082" s="7">
        <v>7060125</v>
      </c>
      <c r="K1082" s="7">
        <v>2</v>
      </c>
      <c r="L1082" s="7">
        <v>8</v>
      </c>
      <c r="M1082" s="7">
        <f t="shared" si="118"/>
        <v>0</v>
      </c>
      <c r="N1082" s="8">
        <f t="shared" si="119"/>
        <v>0</v>
      </c>
      <c r="R1082" s="12">
        <v>1</v>
      </c>
    </row>
    <row r="1083" spans="1:18" x14ac:dyDescent="0.2">
      <c r="A1083" s="1" t="s">
        <v>2093</v>
      </c>
      <c r="B1083" s="1" t="s">
        <v>196</v>
      </c>
      <c r="C1083" s="2" t="s">
        <v>2094</v>
      </c>
      <c r="E1083" s="4">
        <v>0</v>
      </c>
      <c r="F1083" s="4">
        <v>22</v>
      </c>
      <c r="H1083" s="167"/>
      <c r="I1083" s="7">
        <v>7058886</v>
      </c>
      <c r="J1083" s="7">
        <v>7058884</v>
      </c>
      <c r="K1083" s="7">
        <v>1</v>
      </c>
      <c r="L1083" s="7">
        <v>2</v>
      </c>
      <c r="M1083" s="7">
        <f>M1084+M2069+M2521+M2839</f>
        <v>0</v>
      </c>
      <c r="N1083" s="8">
        <f>N1084+N2069+N2521+N2839</f>
        <v>0</v>
      </c>
      <c r="R1083" s="12">
        <v>1</v>
      </c>
    </row>
    <row r="1084" spans="1:18" x14ac:dyDescent="0.2">
      <c r="A1084" s="1" t="s">
        <v>2095</v>
      </c>
      <c r="B1084" s="1" t="s">
        <v>189</v>
      </c>
      <c r="C1084" s="2" t="s">
        <v>2096</v>
      </c>
      <c r="E1084" s="4">
        <v>0</v>
      </c>
      <c r="F1084" s="4">
        <v>22</v>
      </c>
      <c r="H1084" s="167"/>
      <c r="I1084" s="7">
        <v>7058890</v>
      </c>
      <c r="J1084" s="7">
        <v>7058886</v>
      </c>
      <c r="K1084" s="7">
        <v>1</v>
      </c>
      <c r="L1084" s="7">
        <v>3</v>
      </c>
      <c r="M1084" s="7">
        <f>M1085+M1409</f>
        <v>0</v>
      </c>
      <c r="N1084" s="8">
        <f>N1085+N1409</f>
        <v>0</v>
      </c>
      <c r="R1084" s="12">
        <v>1</v>
      </c>
    </row>
    <row r="1085" spans="1:18" x14ac:dyDescent="0.2">
      <c r="A1085" s="1" t="s">
        <v>2097</v>
      </c>
      <c r="B1085" s="1" t="s">
        <v>199</v>
      </c>
      <c r="C1085" s="2" t="s">
        <v>2098</v>
      </c>
      <c r="E1085" s="4">
        <v>0</v>
      </c>
      <c r="F1085" s="4">
        <v>22</v>
      </c>
      <c r="H1085" s="167"/>
      <c r="I1085" s="7">
        <v>7058892</v>
      </c>
      <c r="J1085" s="7">
        <v>7058890</v>
      </c>
      <c r="K1085" s="7">
        <v>1</v>
      </c>
      <c r="L1085" s="7">
        <v>4</v>
      </c>
      <c r="M1085" s="7">
        <f>M1086+M1180+M1207+M1260+M1294+M1335+M1391</f>
        <v>0</v>
      </c>
      <c r="N1085" s="8">
        <f>N1086+N1180+N1207+N1260+N1294+N1335+N1391</f>
        <v>0</v>
      </c>
      <c r="R1085" s="12">
        <v>1</v>
      </c>
    </row>
    <row r="1086" spans="1:18" x14ac:dyDescent="0.2">
      <c r="A1086" s="1" t="s">
        <v>2099</v>
      </c>
      <c r="B1086" s="1" t="s">
        <v>202</v>
      </c>
      <c r="C1086" s="2" t="s">
        <v>203</v>
      </c>
      <c r="E1086" s="4">
        <v>0</v>
      </c>
      <c r="F1086" s="4">
        <v>22</v>
      </c>
      <c r="H1086" s="167"/>
      <c r="I1086" s="7">
        <v>7058893</v>
      </c>
      <c r="J1086" s="7">
        <v>7058892</v>
      </c>
      <c r="K1086" s="7">
        <v>1</v>
      </c>
      <c r="L1086" s="7">
        <v>5</v>
      </c>
      <c r="M1086" s="7">
        <f>M1087+M1088+M1089+M1090+M1091+M1092+M1093+M1094+M1095+M1096+M1097+M1098+M1099+M1100+M1101+M1102+M1103+M1104+M1105+M1106+M1107+M1108+M1109+M1110+M1111+M1112+M1113+M1114+M1115+M1116+M1117+M1118+M1119+M1120+M1121+M1122+M1123+M1124+M1125+M1126+M1127+M1128+M1129+M1130+M1131+M1132+M1133+M1134+M1135+M1136+M1137+M1138+M1139+M1140+M1141+M1142+M1143+M1144+M1145+M1146+M1147+M1148+M1149+M1150+M1151+M1152+M1153+M1154+M1155+M1156+M1157+M1158+M1159+M1160+M1161+M1162+M1163+M1164+M1165+M1166+M1167+M1168+M1169+M1170+M1171+M1172+M1173+M1174+M1175+M1176+M1177+M1178+M1179</f>
        <v>0</v>
      </c>
      <c r="N1086" s="8">
        <f>N1087+N1088+N1089+N1090+N1091+N1092+N1093+N1094+N1095+N1096+N1097+N1098+N1099+N1100+N1101+N1102+N1103+N1104+N1105+N1106+N1107+N1108+N1109+N1110+N1111+N1112+N1113+N1114+N1115+N1116+N1117+N1118+N1119+N1120+N1121+N1122+N1123+N1124+N1125+N1126+N1127+N1128+N1129+N1130+N1131+N1132+N1133+N1134+N1135+N1136+N1137+N1138+N1139+N1140+N1141+N1142+N1143+N1144+N1145+N1146+N1147+N1148+N1149+N1150+N1151+N1152+N1153+N1154+N1155+N1156+N1157+N1158+N1159+N1160+N1161+N1162+N1163+N1164+N1165+N1166+N1167+N1168+N1169+N1170+N1171+N1172+N1173+N1174+N1175+N1176+N1177+N1178+N1179</f>
        <v>0</v>
      </c>
      <c r="R1086" s="12">
        <v>1</v>
      </c>
    </row>
    <row r="1087" spans="1:18" x14ac:dyDescent="0.2">
      <c r="A1087" s="1" t="s">
        <v>2100</v>
      </c>
      <c r="C1087" s="2" t="s">
        <v>205</v>
      </c>
      <c r="D1087" s="3" t="s">
        <v>35</v>
      </c>
      <c r="E1087" s="4">
        <v>0</v>
      </c>
      <c r="F1087" s="4">
        <v>22</v>
      </c>
      <c r="I1087" s="7">
        <v>7058894</v>
      </c>
      <c r="J1087" s="7">
        <v>7058893</v>
      </c>
      <c r="K1087" s="7">
        <v>2</v>
      </c>
      <c r="L1087" s="7">
        <v>6</v>
      </c>
      <c r="M1087" s="7">
        <f t="shared" ref="M1087:M1118" si="120">ROUND(ROUND(H1087,2)*ROUND(E1087,2), 2)</f>
        <v>0</v>
      </c>
      <c r="N1087" s="8">
        <f t="shared" ref="N1087:N1118" si="121">H1087*E1087*(1+F1087/100)</f>
        <v>0</v>
      </c>
      <c r="R1087" s="12">
        <v>1</v>
      </c>
    </row>
    <row r="1088" spans="1:18" ht="25.5" x14ac:dyDescent="0.2">
      <c r="A1088" s="1" t="s">
        <v>2101</v>
      </c>
      <c r="C1088" s="2" t="s">
        <v>207</v>
      </c>
      <c r="D1088" s="3" t="s">
        <v>35</v>
      </c>
      <c r="E1088" s="4">
        <v>0</v>
      </c>
      <c r="F1088" s="4">
        <v>22</v>
      </c>
      <c r="I1088" s="7">
        <v>7058895</v>
      </c>
      <c r="J1088" s="7">
        <v>7058893</v>
      </c>
      <c r="K1088" s="7">
        <v>2</v>
      </c>
      <c r="L1088" s="7">
        <v>6</v>
      </c>
      <c r="M1088" s="7">
        <f t="shared" si="120"/>
        <v>0</v>
      </c>
      <c r="N1088" s="8">
        <f t="shared" si="121"/>
        <v>0</v>
      </c>
      <c r="R1088" s="12">
        <v>1</v>
      </c>
    </row>
    <row r="1089" spans="1:18" x14ac:dyDescent="0.2">
      <c r="A1089" s="1" t="s">
        <v>2102</v>
      </c>
      <c r="C1089" s="2" t="s">
        <v>209</v>
      </c>
      <c r="D1089" s="3" t="s">
        <v>35</v>
      </c>
      <c r="E1089" s="4">
        <v>0</v>
      </c>
      <c r="F1089" s="4">
        <v>22</v>
      </c>
      <c r="I1089" s="7">
        <v>7058896</v>
      </c>
      <c r="J1089" s="7">
        <v>7058893</v>
      </c>
      <c r="K1089" s="7">
        <v>2</v>
      </c>
      <c r="L1089" s="7">
        <v>6</v>
      </c>
      <c r="M1089" s="7">
        <f t="shared" si="120"/>
        <v>0</v>
      </c>
      <c r="N1089" s="8">
        <f t="shared" si="121"/>
        <v>0</v>
      </c>
      <c r="R1089" s="12">
        <v>1</v>
      </c>
    </row>
    <row r="1090" spans="1:18" x14ac:dyDescent="0.2">
      <c r="A1090" s="1" t="s">
        <v>2103</v>
      </c>
      <c r="C1090" s="2" t="s">
        <v>833</v>
      </c>
      <c r="D1090" s="3" t="s">
        <v>35</v>
      </c>
      <c r="E1090" s="4">
        <v>0</v>
      </c>
      <c r="F1090" s="4">
        <v>22</v>
      </c>
      <c r="I1090" s="7">
        <v>7058897</v>
      </c>
      <c r="J1090" s="7">
        <v>7058893</v>
      </c>
      <c r="K1090" s="7">
        <v>2</v>
      </c>
      <c r="L1090" s="7">
        <v>6</v>
      </c>
      <c r="M1090" s="7">
        <f t="shared" si="120"/>
        <v>0</v>
      </c>
      <c r="N1090" s="8">
        <f t="shared" si="121"/>
        <v>0</v>
      </c>
      <c r="R1090" s="12">
        <v>1</v>
      </c>
    </row>
    <row r="1091" spans="1:18" ht="25.5" x14ac:dyDescent="0.2">
      <c r="A1091" s="1" t="s">
        <v>2104</v>
      </c>
      <c r="C1091" s="2" t="s">
        <v>835</v>
      </c>
      <c r="D1091" s="3" t="s">
        <v>35</v>
      </c>
      <c r="E1091" s="4">
        <v>0</v>
      </c>
      <c r="F1091" s="4">
        <v>22</v>
      </c>
      <c r="I1091" s="7">
        <v>7058898</v>
      </c>
      <c r="J1091" s="7">
        <v>7058893</v>
      </c>
      <c r="K1091" s="7">
        <v>2</v>
      </c>
      <c r="L1091" s="7">
        <v>6</v>
      </c>
      <c r="M1091" s="7">
        <f t="shared" si="120"/>
        <v>0</v>
      </c>
      <c r="N1091" s="8">
        <f t="shared" si="121"/>
        <v>0</v>
      </c>
      <c r="R1091" s="12">
        <v>1</v>
      </c>
    </row>
    <row r="1092" spans="1:18" ht="25.5" x14ac:dyDescent="0.2">
      <c r="A1092" s="1" t="s">
        <v>2105</v>
      </c>
      <c r="C1092" s="2" t="s">
        <v>837</v>
      </c>
      <c r="D1092" s="3" t="s">
        <v>35</v>
      </c>
      <c r="E1092" s="4">
        <v>0</v>
      </c>
      <c r="F1092" s="4">
        <v>22</v>
      </c>
      <c r="I1092" s="7">
        <v>7058899</v>
      </c>
      <c r="J1092" s="7">
        <v>7058893</v>
      </c>
      <c r="K1092" s="7">
        <v>2</v>
      </c>
      <c r="L1092" s="7">
        <v>6</v>
      </c>
      <c r="M1092" s="7">
        <f t="shared" si="120"/>
        <v>0</v>
      </c>
      <c r="N1092" s="8">
        <f t="shared" si="121"/>
        <v>0</v>
      </c>
      <c r="R1092" s="12">
        <v>1</v>
      </c>
    </row>
    <row r="1093" spans="1:18" x14ac:dyDescent="0.2">
      <c r="A1093" s="1" t="s">
        <v>2106</v>
      </c>
      <c r="C1093" s="2" t="s">
        <v>217</v>
      </c>
      <c r="D1093" s="3" t="s">
        <v>35</v>
      </c>
      <c r="E1093" s="4">
        <v>0</v>
      </c>
      <c r="F1093" s="4">
        <v>22</v>
      </c>
      <c r="I1093" s="7">
        <v>7058900</v>
      </c>
      <c r="J1093" s="7">
        <v>7058893</v>
      </c>
      <c r="K1093" s="7">
        <v>2</v>
      </c>
      <c r="L1093" s="7">
        <v>6</v>
      </c>
      <c r="M1093" s="7">
        <f t="shared" si="120"/>
        <v>0</v>
      </c>
      <c r="N1093" s="8">
        <f t="shared" si="121"/>
        <v>0</v>
      </c>
      <c r="R1093" s="12">
        <v>1</v>
      </c>
    </row>
    <row r="1094" spans="1:18" ht="25.5" x14ac:dyDescent="0.2">
      <c r="A1094" s="1" t="s">
        <v>2107</v>
      </c>
      <c r="C1094" s="2" t="s">
        <v>2108</v>
      </c>
      <c r="D1094" s="3" t="s">
        <v>35</v>
      </c>
      <c r="E1094" s="4">
        <v>0</v>
      </c>
      <c r="F1094" s="4">
        <v>22</v>
      </c>
      <c r="I1094" s="7">
        <v>7058901</v>
      </c>
      <c r="J1094" s="7">
        <v>7058893</v>
      </c>
      <c r="K1094" s="7">
        <v>2</v>
      </c>
      <c r="L1094" s="7">
        <v>6</v>
      </c>
      <c r="M1094" s="7">
        <f t="shared" si="120"/>
        <v>0</v>
      </c>
      <c r="N1094" s="8">
        <f t="shared" si="121"/>
        <v>0</v>
      </c>
      <c r="R1094" s="12">
        <v>1</v>
      </c>
    </row>
    <row r="1095" spans="1:18" x14ac:dyDescent="0.2">
      <c r="A1095" s="1" t="s">
        <v>2109</v>
      </c>
      <c r="C1095" s="2" t="s">
        <v>842</v>
      </c>
      <c r="D1095" s="3" t="s">
        <v>35</v>
      </c>
      <c r="E1095" s="4">
        <v>0</v>
      </c>
      <c r="F1095" s="4">
        <v>22</v>
      </c>
      <c r="I1095" s="7">
        <v>7058902</v>
      </c>
      <c r="J1095" s="7">
        <v>7058893</v>
      </c>
      <c r="K1095" s="7">
        <v>2</v>
      </c>
      <c r="L1095" s="7">
        <v>6</v>
      </c>
      <c r="M1095" s="7">
        <f t="shared" si="120"/>
        <v>0</v>
      </c>
      <c r="N1095" s="8">
        <f t="shared" si="121"/>
        <v>0</v>
      </c>
      <c r="R1095" s="12">
        <v>1</v>
      </c>
    </row>
    <row r="1096" spans="1:18" x14ac:dyDescent="0.2">
      <c r="A1096" s="1" t="s">
        <v>2110</v>
      </c>
      <c r="C1096" s="2" t="s">
        <v>846</v>
      </c>
      <c r="D1096" s="3" t="s">
        <v>35</v>
      </c>
      <c r="E1096" s="4">
        <v>0</v>
      </c>
      <c r="F1096" s="4">
        <v>22</v>
      </c>
      <c r="I1096" s="7">
        <v>7058903</v>
      </c>
      <c r="J1096" s="7">
        <v>7058893</v>
      </c>
      <c r="K1096" s="7">
        <v>2</v>
      </c>
      <c r="L1096" s="7">
        <v>6</v>
      </c>
      <c r="M1096" s="7">
        <f t="shared" si="120"/>
        <v>0</v>
      </c>
      <c r="N1096" s="8">
        <f t="shared" si="121"/>
        <v>0</v>
      </c>
      <c r="R1096" s="12">
        <v>1</v>
      </c>
    </row>
    <row r="1097" spans="1:18" ht="25.5" x14ac:dyDescent="0.2">
      <c r="A1097" s="1" t="s">
        <v>2111</v>
      </c>
      <c r="C1097" s="2" t="s">
        <v>2112</v>
      </c>
      <c r="D1097" s="3" t="s">
        <v>35</v>
      </c>
      <c r="E1097" s="4">
        <v>0</v>
      </c>
      <c r="F1097" s="4">
        <v>22</v>
      </c>
      <c r="I1097" s="7">
        <v>7058904</v>
      </c>
      <c r="J1097" s="7">
        <v>7058893</v>
      </c>
      <c r="K1097" s="7">
        <v>2</v>
      </c>
      <c r="L1097" s="7">
        <v>6</v>
      </c>
      <c r="M1097" s="7">
        <f t="shared" si="120"/>
        <v>0</v>
      </c>
      <c r="N1097" s="8">
        <f t="shared" si="121"/>
        <v>0</v>
      </c>
      <c r="R1097" s="12">
        <v>1</v>
      </c>
    </row>
    <row r="1098" spans="1:18" ht="51" x14ac:dyDescent="0.2">
      <c r="A1098" s="1" t="s">
        <v>2113</v>
      </c>
      <c r="B1098" s="1" t="s">
        <v>30</v>
      </c>
      <c r="C1098" s="2" t="s">
        <v>2114</v>
      </c>
      <c r="D1098" s="3" t="s">
        <v>231</v>
      </c>
      <c r="E1098" s="4">
        <v>8</v>
      </c>
      <c r="F1098" s="4">
        <v>22</v>
      </c>
      <c r="I1098" s="7">
        <v>7058905</v>
      </c>
      <c r="J1098" s="7">
        <v>7058893</v>
      </c>
      <c r="K1098" s="7">
        <v>2</v>
      </c>
      <c r="L1098" s="7">
        <v>6</v>
      </c>
      <c r="M1098" s="7">
        <f t="shared" si="120"/>
        <v>0</v>
      </c>
      <c r="N1098" s="8">
        <f t="shared" si="121"/>
        <v>0</v>
      </c>
      <c r="R1098" s="12">
        <v>1</v>
      </c>
    </row>
    <row r="1099" spans="1:18" ht="51" x14ac:dyDescent="0.2">
      <c r="A1099" s="1" t="s">
        <v>2115</v>
      </c>
      <c r="B1099" s="1" t="s">
        <v>188</v>
      </c>
      <c r="C1099" s="2" t="s">
        <v>2116</v>
      </c>
      <c r="D1099" s="3" t="s">
        <v>231</v>
      </c>
      <c r="E1099" s="4">
        <v>34</v>
      </c>
      <c r="F1099" s="4">
        <v>22</v>
      </c>
      <c r="I1099" s="7">
        <v>7058906</v>
      </c>
      <c r="J1099" s="7">
        <v>7058893</v>
      </c>
      <c r="K1099" s="7">
        <v>2</v>
      </c>
      <c r="L1099" s="7">
        <v>6</v>
      </c>
      <c r="M1099" s="7">
        <f t="shared" si="120"/>
        <v>0</v>
      </c>
      <c r="N1099" s="8">
        <f t="shared" si="121"/>
        <v>0</v>
      </c>
      <c r="R1099" s="12">
        <v>1</v>
      </c>
    </row>
    <row r="1100" spans="1:18" ht="51" x14ac:dyDescent="0.2">
      <c r="A1100" s="1" t="s">
        <v>2117</v>
      </c>
      <c r="B1100" s="1" t="s">
        <v>233</v>
      </c>
      <c r="C1100" s="2" t="s">
        <v>2118</v>
      </c>
      <c r="D1100" s="3" t="s">
        <v>231</v>
      </c>
      <c r="E1100" s="4">
        <v>1</v>
      </c>
      <c r="F1100" s="4">
        <v>22</v>
      </c>
      <c r="I1100" s="7">
        <v>7058907</v>
      </c>
      <c r="J1100" s="7">
        <v>7058893</v>
      </c>
      <c r="K1100" s="7">
        <v>2</v>
      </c>
      <c r="L1100" s="7">
        <v>6</v>
      </c>
      <c r="M1100" s="7">
        <f t="shared" si="120"/>
        <v>0</v>
      </c>
      <c r="N1100" s="8">
        <f t="shared" si="121"/>
        <v>0</v>
      </c>
      <c r="R1100" s="12">
        <v>1</v>
      </c>
    </row>
    <row r="1101" spans="1:18" ht="51" x14ac:dyDescent="0.2">
      <c r="A1101" s="1" t="s">
        <v>2119</v>
      </c>
      <c r="B1101" s="1" t="s">
        <v>236</v>
      </c>
      <c r="C1101" s="2" t="s">
        <v>2120</v>
      </c>
      <c r="D1101" s="3" t="s">
        <v>231</v>
      </c>
      <c r="E1101" s="4">
        <v>1</v>
      </c>
      <c r="F1101" s="4">
        <v>22</v>
      </c>
      <c r="I1101" s="7">
        <v>7058908</v>
      </c>
      <c r="J1101" s="7">
        <v>7058893</v>
      </c>
      <c r="K1101" s="7">
        <v>2</v>
      </c>
      <c r="L1101" s="7">
        <v>6</v>
      </c>
      <c r="M1101" s="7">
        <f t="shared" si="120"/>
        <v>0</v>
      </c>
      <c r="N1101" s="8">
        <f t="shared" si="121"/>
        <v>0</v>
      </c>
      <c r="R1101" s="12">
        <v>1</v>
      </c>
    </row>
    <row r="1102" spans="1:18" ht="51" x14ac:dyDescent="0.2">
      <c r="A1102" s="1" t="s">
        <v>2121</v>
      </c>
      <c r="B1102" s="1" t="s">
        <v>239</v>
      </c>
      <c r="C1102" s="2" t="s">
        <v>2122</v>
      </c>
      <c r="D1102" s="3" t="s">
        <v>231</v>
      </c>
      <c r="E1102" s="4">
        <v>18</v>
      </c>
      <c r="F1102" s="4">
        <v>22</v>
      </c>
      <c r="I1102" s="7">
        <v>7058909</v>
      </c>
      <c r="J1102" s="7">
        <v>7058893</v>
      </c>
      <c r="K1102" s="7">
        <v>2</v>
      </c>
      <c r="L1102" s="7">
        <v>6</v>
      </c>
      <c r="M1102" s="7">
        <f t="shared" si="120"/>
        <v>0</v>
      </c>
      <c r="N1102" s="8">
        <f t="shared" si="121"/>
        <v>0</v>
      </c>
      <c r="R1102" s="12">
        <v>1</v>
      </c>
    </row>
    <row r="1103" spans="1:18" ht="51" x14ac:dyDescent="0.2">
      <c r="A1103" s="1" t="s">
        <v>2123</v>
      </c>
      <c r="B1103" s="1" t="s">
        <v>243</v>
      </c>
      <c r="C1103" s="2" t="s">
        <v>2124</v>
      </c>
      <c r="D1103" s="3" t="s">
        <v>231</v>
      </c>
      <c r="E1103" s="4">
        <v>57</v>
      </c>
      <c r="F1103" s="4">
        <v>22</v>
      </c>
      <c r="I1103" s="7">
        <v>7058910</v>
      </c>
      <c r="J1103" s="7">
        <v>7058893</v>
      </c>
      <c r="K1103" s="7">
        <v>2</v>
      </c>
      <c r="L1103" s="7">
        <v>6</v>
      </c>
      <c r="M1103" s="7">
        <f t="shared" si="120"/>
        <v>0</v>
      </c>
      <c r="N1103" s="8">
        <f t="shared" si="121"/>
        <v>0</v>
      </c>
      <c r="R1103" s="12">
        <v>1</v>
      </c>
    </row>
    <row r="1104" spans="1:18" ht="63.75" x14ac:dyDescent="0.2">
      <c r="A1104" s="1" t="s">
        <v>2125</v>
      </c>
      <c r="B1104" s="1" t="s">
        <v>247</v>
      </c>
      <c r="C1104" s="2" t="s">
        <v>2126</v>
      </c>
      <c r="D1104" s="3" t="s">
        <v>231</v>
      </c>
      <c r="E1104" s="4">
        <v>6</v>
      </c>
      <c r="F1104" s="4">
        <v>22</v>
      </c>
      <c r="I1104" s="7">
        <v>7058911</v>
      </c>
      <c r="J1104" s="7">
        <v>7058893</v>
      </c>
      <c r="K1104" s="7">
        <v>2</v>
      </c>
      <c r="L1104" s="7">
        <v>6</v>
      </c>
      <c r="M1104" s="7">
        <f t="shared" si="120"/>
        <v>0</v>
      </c>
      <c r="N1104" s="8">
        <f t="shared" si="121"/>
        <v>0</v>
      </c>
      <c r="R1104" s="12">
        <v>1</v>
      </c>
    </row>
    <row r="1105" spans="1:18" ht="38.25" x14ac:dyDescent="0.2">
      <c r="A1105" s="1" t="s">
        <v>2127</v>
      </c>
      <c r="B1105" s="1" t="s">
        <v>266</v>
      </c>
      <c r="C1105" s="2" t="s">
        <v>2128</v>
      </c>
      <c r="D1105" s="3" t="s">
        <v>245</v>
      </c>
      <c r="E1105" s="4">
        <v>74</v>
      </c>
      <c r="F1105" s="4">
        <v>22</v>
      </c>
      <c r="I1105" s="7">
        <v>7058912</v>
      </c>
      <c r="J1105" s="7">
        <v>7058893</v>
      </c>
      <c r="K1105" s="7">
        <v>2</v>
      </c>
      <c r="L1105" s="7">
        <v>6</v>
      </c>
      <c r="M1105" s="7">
        <f t="shared" si="120"/>
        <v>0</v>
      </c>
      <c r="N1105" s="8">
        <f t="shared" si="121"/>
        <v>0</v>
      </c>
      <c r="R1105" s="12">
        <v>1</v>
      </c>
    </row>
    <row r="1106" spans="1:18" ht="51" x14ac:dyDescent="0.2">
      <c r="A1106" s="1" t="s">
        <v>2129</v>
      </c>
      <c r="B1106" s="1" t="s">
        <v>270</v>
      </c>
      <c r="C1106" s="2" t="s">
        <v>2130</v>
      </c>
      <c r="D1106" s="3" t="s">
        <v>228</v>
      </c>
      <c r="E1106" s="4">
        <v>1</v>
      </c>
      <c r="F1106" s="4">
        <v>22</v>
      </c>
      <c r="I1106" s="7">
        <v>7058913</v>
      </c>
      <c r="J1106" s="7">
        <v>7058893</v>
      </c>
      <c r="K1106" s="7">
        <v>2</v>
      </c>
      <c r="L1106" s="7">
        <v>6</v>
      </c>
      <c r="M1106" s="7">
        <f t="shared" si="120"/>
        <v>0</v>
      </c>
      <c r="N1106" s="8">
        <f t="shared" si="121"/>
        <v>0</v>
      </c>
      <c r="R1106" s="12">
        <v>1</v>
      </c>
    </row>
    <row r="1107" spans="1:18" ht="51" x14ac:dyDescent="0.2">
      <c r="A1107" s="1" t="s">
        <v>2131</v>
      </c>
      <c r="B1107" s="1" t="s">
        <v>66</v>
      </c>
      <c r="C1107" s="2" t="s">
        <v>2132</v>
      </c>
      <c r="D1107" s="3" t="s">
        <v>228</v>
      </c>
      <c r="E1107" s="4">
        <v>1</v>
      </c>
      <c r="F1107" s="4">
        <v>22</v>
      </c>
      <c r="I1107" s="7">
        <v>7058914</v>
      </c>
      <c r="J1107" s="7">
        <v>7058893</v>
      </c>
      <c r="K1107" s="7">
        <v>2</v>
      </c>
      <c r="L1107" s="7">
        <v>6</v>
      </c>
      <c r="M1107" s="7">
        <f t="shared" si="120"/>
        <v>0</v>
      </c>
      <c r="N1107" s="8">
        <f t="shared" si="121"/>
        <v>0</v>
      </c>
      <c r="R1107" s="12">
        <v>1</v>
      </c>
    </row>
    <row r="1108" spans="1:18" ht="89.25" x14ac:dyDescent="0.2">
      <c r="A1108" s="1" t="s">
        <v>2133</v>
      </c>
      <c r="B1108" s="1" t="s">
        <v>69</v>
      </c>
      <c r="C1108" s="2" t="s">
        <v>2134</v>
      </c>
      <c r="D1108" s="3" t="s">
        <v>241</v>
      </c>
      <c r="E1108" s="4">
        <v>317</v>
      </c>
      <c r="F1108" s="4">
        <v>22</v>
      </c>
      <c r="I1108" s="7">
        <v>7058915</v>
      </c>
      <c r="J1108" s="7">
        <v>7058893</v>
      </c>
      <c r="K1108" s="7">
        <v>2</v>
      </c>
      <c r="L1108" s="7">
        <v>6</v>
      </c>
      <c r="M1108" s="7">
        <f t="shared" si="120"/>
        <v>0</v>
      </c>
      <c r="N1108" s="8">
        <f t="shared" si="121"/>
        <v>0</v>
      </c>
      <c r="R1108" s="12">
        <v>1</v>
      </c>
    </row>
    <row r="1109" spans="1:18" ht="63.75" x14ac:dyDescent="0.2">
      <c r="A1109" s="1" t="s">
        <v>2135</v>
      </c>
      <c r="B1109" s="1" t="s">
        <v>72</v>
      </c>
      <c r="C1109" s="2" t="s">
        <v>2136</v>
      </c>
      <c r="D1109" s="3" t="s">
        <v>241</v>
      </c>
      <c r="E1109" s="4">
        <v>9</v>
      </c>
      <c r="F1109" s="4">
        <v>22</v>
      </c>
      <c r="I1109" s="7">
        <v>7058916</v>
      </c>
      <c r="J1109" s="7">
        <v>7058893</v>
      </c>
      <c r="K1109" s="7">
        <v>2</v>
      </c>
      <c r="L1109" s="7">
        <v>6</v>
      </c>
      <c r="M1109" s="7">
        <f t="shared" si="120"/>
        <v>0</v>
      </c>
      <c r="N1109" s="8">
        <f t="shared" si="121"/>
        <v>0</v>
      </c>
      <c r="R1109" s="12">
        <v>1</v>
      </c>
    </row>
    <row r="1110" spans="1:18" ht="25.5" x14ac:dyDescent="0.2">
      <c r="A1110" s="1" t="s">
        <v>2137</v>
      </c>
      <c r="B1110" s="1" t="s">
        <v>75</v>
      </c>
      <c r="C1110" s="2" t="s">
        <v>2138</v>
      </c>
      <c r="D1110" s="3" t="s">
        <v>245</v>
      </c>
      <c r="E1110" s="4">
        <v>20</v>
      </c>
      <c r="F1110" s="4">
        <v>22</v>
      </c>
      <c r="I1110" s="7">
        <v>7058917</v>
      </c>
      <c r="J1110" s="7">
        <v>7058893</v>
      </c>
      <c r="K1110" s="7">
        <v>2</v>
      </c>
      <c r="L1110" s="7">
        <v>6</v>
      </c>
      <c r="M1110" s="7">
        <f t="shared" si="120"/>
        <v>0</v>
      </c>
      <c r="N1110" s="8">
        <f t="shared" si="121"/>
        <v>0</v>
      </c>
      <c r="R1110" s="12">
        <v>1</v>
      </c>
    </row>
    <row r="1111" spans="1:18" ht="63.75" x14ac:dyDescent="0.2">
      <c r="A1111" s="1" t="s">
        <v>2139</v>
      </c>
      <c r="B1111" s="1" t="s">
        <v>78</v>
      </c>
      <c r="C1111" s="2" t="s">
        <v>2140</v>
      </c>
      <c r="D1111" s="3" t="s">
        <v>35</v>
      </c>
      <c r="E1111" s="4">
        <v>0</v>
      </c>
      <c r="F1111" s="4">
        <v>22</v>
      </c>
      <c r="I1111" s="7">
        <v>7058918</v>
      </c>
      <c r="J1111" s="7">
        <v>7058893</v>
      </c>
      <c r="K1111" s="7">
        <v>2</v>
      </c>
      <c r="L1111" s="7">
        <v>6</v>
      </c>
      <c r="M1111" s="7">
        <f t="shared" si="120"/>
        <v>0</v>
      </c>
      <c r="N1111" s="8">
        <f t="shared" si="121"/>
        <v>0</v>
      </c>
      <c r="R1111" s="12">
        <v>1</v>
      </c>
    </row>
    <row r="1112" spans="1:18" ht="89.25" x14ac:dyDescent="0.2">
      <c r="A1112" s="1" t="s">
        <v>2141</v>
      </c>
      <c r="C1112" s="2" t="s">
        <v>2142</v>
      </c>
      <c r="D1112" s="3" t="s">
        <v>231</v>
      </c>
      <c r="E1112" s="4">
        <v>3</v>
      </c>
      <c r="F1112" s="4">
        <v>22</v>
      </c>
      <c r="I1112" s="7">
        <v>7058919</v>
      </c>
      <c r="J1112" s="7">
        <v>7058893</v>
      </c>
      <c r="K1112" s="7">
        <v>2</v>
      </c>
      <c r="L1112" s="7">
        <v>6</v>
      </c>
      <c r="M1112" s="7">
        <f t="shared" si="120"/>
        <v>0</v>
      </c>
      <c r="N1112" s="8">
        <f t="shared" si="121"/>
        <v>0</v>
      </c>
      <c r="R1112" s="12">
        <v>1</v>
      </c>
    </row>
    <row r="1113" spans="1:18" ht="89.25" x14ac:dyDescent="0.2">
      <c r="A1113" s="1" t="s">
        <v>2143</v>
      </c>
      <c r="C1113" s="2" t="s">
        <v>2144</v>
      </c>
      <c r="D1113" s="3" t="s">
        <v>231</v>
      </c>
      <c r="E1113" s="4">
        <v>1</v>
      </c>
      <c r="F1113" s="4">
        <v>22</v>
      </c>
      <c r="I1113" s="7">
        <v>7058920</v>
      </c>
      <c r="J1113" s="7">
        <v>7058893</v>
      </c>
      <c r="K1113" s="7">
        <v>2</v>
      </c>
      <c r="L1113" s="7">
        <v>6</v>
      </c>
      <c r="M1113" s="7">
        <f t="shared" si="120"/>
        <v>0</v>
      </c>
      <c r="N1113" s="8">
        <f t="shared" si="121"/>
        <v>0</v>
      </c>
      <c r="R1113" s="12">
        <v>1</v>
      </c>
    </row>
    <row r="1114" spans="1:18" ht="89.25" x14ac:dyDescent="0.2">
      <c r="A1114" s="1" t="s">
        <v>2145</v>
      </c>
      <c r="C1114" s="2" t="s">
        <v>2146</v>
      </c>
      <c r="D1114" s="3" t="s">
        <v>231</v>
      </c>
      <c r="E1114" s="4">
        <v>1</v>
      </c>
      <c r="F1114" s="4">
        <v>22</v>
      </c>
      <c r="I1114" s="7">
        <v>7058921</v>
      </c>
      <c r="J1114" s="7">
        <v>7058893</v>
      </c>
      <c r="K1114" s="7">
        <v>2</v>
      </c>
      <c r="L1114" s="7">
        <v>6</v>
      </c>
      <c r="M1114" s="7">
        <f t="shared" si="120"/>
        <v>0</v>
      </c>
      <c r="N1114" s="8">
        <f t="shared" si="121"/>
        <v>0</v>
      </c>
      <c r="R1114" s="12">
        <v>1</v>
      </c>
    </row>
    <row r="1115" spans="1:18" ht="89.25" x14ac:dyDescent="0.2">
      <c r="A1115" s="1" t="s">
        <v>2147</v>
      </c>
      <c r="C1115" s="2" t="s">
        <v>2148</v>
      </c>
      <c r="D1115" s="3" t="s">
        <v>231</v>
      </c>
      <c r="E1115" s="4">
        <v>1</v>
      </c>
      <c r="F1115" s="4">
        <v>22</v>
      </c>
      <c r="I1115" s="7">
        <v>7058922</v>
      </c>
      <c r="J1115" s="7">
        <v>7058893</v>
      </c>
      <c r="K1115" s="7">
        <v>2</v>
      </c>
      <c r="L1115" s="7">
        <v>6</v>
      </c>
      <c r="M1115" s="7">
        <f t="shared" si="120"/>
        <v>0</v>
      </c>
      <c r="N1115" s="8">
        <f t="shared" si="121"/>
        <v>0</v>
      </c>
      <c r="R1115" s="12">
        <v>1</v>
      </c>
    </row>
    <row r="1116" spans="1:18" ht="89.25" x14ac:dyDescent="0.2">
      <c r="A1116" s="1" t="s">
        <v>2149</v>
      </c>
      <c r="C1116" s="2" t="s">
        <v>2150</v>
      </c>
      <c r="D1116" s="3" t="s">
        <v>231</v>
      </c>
      <c r="E1116" s="4">
        <v>1</v>
      </c>
      <c r="F1116" s="4">
        <v>22</v>
      </c>
      <c r="I1116" s="7">
        <v>7058923</v>
      </c>
      <c r="J1116" s="7">
        <v>7058893</v>
      </c>
      <c r="K1116" s="7">
        <v>2</v>
      </c>
      <c r="L1116" s="7">
        <v>6</v>
      </c>
      <c r="M1116" s="7">
        <f t="shared" si="120"/>
        <v>0</v>
      </c>
      <c r="N1116" s="8">
        <f t="shared" si="121"/>
        <v>0</v>
      </c>
      <c r="R1116" s="12">
        <v>1</v>
      </c>
    </row>
    <row r="1117" spans="1:18" ht="89.25" x14ac:dyDescent="0.2">
      <c r="A1117" s="1" t="s">
        <v>2151</v>
      </c>
      <c r="C1117" s="2" t="s">
        <v>2152</v>
      </c>
      <c r="D1117" s="3" t="s">
        <v>231</v>
      </c>
      <c r="E1117" s="4">
        <v>2</v>
      </c>
      <c r="F1117" s="4">
        <v>22</v>
      </c>
      <c r="I1117" s="7">
        <v>7058924</v>
      </c>
      <c r="J1117" s="7">
        <v>7058893</v>
      </c>
      <c r="K1117" s="7">
        <v>2</v>
      </c>
      <c r="L1117" s="7">
        <v>6</v>
      </c>
      <c r="M1117" s="7">
        <f t="shared" si="120"/>
        <v>0</v>
      </c>
      <c r="N1117" s="8">
        <f t="shared" si="121"/>
        <v>0</v>
      </c>
      <c r="R1117" s="12">
        <v>1</v>
      </c>
    </row>
    <row r="1118" spans="1:18" ht="89.25" x14ac:dyDescent="0.2">
      <c r="A1118" s="1" t="s">
        <v>2153</v>
      </c>
      <c r="C1118" s="2" t="s">
        <v>2154</v>
      </c>
      <c r="D1118" s="3" t="s">
        <v>231</v>
      </c>
      <c r="E1118" s="4">
        <v>1</v>
      </c>
      <c r="F1118" s="4">
        <v>22</v>
      </c>
      <c r="I1118" s="7">
        <v>7058925</v>
      </c>
      <c r="J1118" s="7">
        <v>7058893</v>
      </c>
      <c r="K1118" s="7">
        <v>2</v>
      </c>
      <c r="L1118" s="7">
        <v>6</v>
      </c>
      <c r="M1118" s="7">
        <f t="shared" si="120"/>
        <v>0</v>
      </c>
      <c r="N1118" s="8">
        <f t="shared" si="121"/>
        <v>0</v>
      </c>
      <c r="R1118" s="12">
        <v>1</v>
      </c>
    </row>
    <row r="1119" spans="1:18" ht="89.25" x14ac:dyDescent="0.2">
      <c r="A1119" s="1" t="s">
        <v>2155</v>
      </c>
      <c r="C1119" s="2" t="s">
        <v>2156</v>
      </c>
      <c r="D1119" s="3" t="s">
        <v>231</v>
      </c>
      <c r="E1119" s="4">
        <v>1</v>
      </c>
      <c r="F1119" s="4">
        <v>22</v>
      </c>
      <c r="I1119" s="7">
        <v>7058926</v>
      </c>
      <c r="J1119" s="7">
        <v>7058893</v>
      </c>
      <c r="K1119" s="7">
        <v>2</v>
      </c>
      <c r="L1119" s="7">
        <v>6</v>
      </c>
      <c r="M1119" s="7">
        <f t="shared" ref="M1119:M1150" si="122">ROUND(ROUND(H1119,2)*ROUND(E1119,2), 2)</f>
        <v>0</v>
      </c>
      <c r="N1119" s="8">
        <f t="shared" ref="N1119:N1150" si="123">H1119*E1119*(1+F1119/100)</f>
        <v>0</v>
      </c>
      <c r="R1119" s="12">
        <v>1</v>
      </c>
    </row>
    <row r="1120" spans="1:18" ht="89.25" x14ac:dyDescent="0.2">
      <c r="A1120" s="1" t="s">
        <v>2157</v>
      </c>
      <c r="C1120" s="2" t="s">
        <v>2158</v>
      </c>
      <c r="D1120" s="3" t="s">
        <v>231</v>
      </c>
      <c r="E1120" s="4">
        <v>2</v>
      </c>
      <c r="F1120" s="4">
        <v>22</v>
      </c>
      <c r="I1120" s="7">
        <v>7058927</v>
      </c>
      <c r="J1120" s="7">
        <v>7058893</v>
      </c>
      <c r="K1120" s="7">
        <v>2</v>
      </c>
      <c r="L1120" s="7">
        <v>6</v>
      </c>
      <c r="M1120" s="7">
        <f t="shared" si="122"/>
        <v>0</v>
      </c>
      <c r="N1120" s="8">
        <f t="shared" si="123"/>
        <v>0</v>
      </c>
      <c r="R1120" s="12">
        <v>1</v>
      </c>
    </row>
    <row r="1121" spans="1:18" ht="89.25" x14ac:dyDescent="0.2">
      <c r="A1121" s="1" t="s">
        <v>2159</v>
      </c>
      <c r="C1121" s="2" t="s">
        <v>2160</v>
      </c>
      <c r="D1121" s="3" t="s">
        <v>231</v>
      </c>
      <c r="E1121" s="4">
        <v>1</v>
      </c>
      <c r="F1121" s="4">
        <v>22</v>
      </c>
      <c r="I1121" s="7">
        <v>7058928</v>
      </c>
      <c r="J1121" s="7">
        <v>7058893</v>
      </c>
      <c r="K1121" s="7">
        <v>2</v>
      </c>
      <c r="L1121" s="7">
        <v>6</v>
      </c>
      <c r="M1121" s="7">
        <f t="shared" si="122"/>
        <v>0</v>
      </c>
      <c r="N1121" s="8">
        <f t="shared" si="123"/>
        <v>0</v>
      </c>
      <c r="R1121" s="12">
        <v>1</v>
      </c>
    </row>
    <row r="1122" spans="1:18" ht="89.25" x14ac:dyDescent="0.2">
      <c r="A1122" s="1" t="s">
        <v>2161</v>
      </c>
      <c r="C1122" s="2" t="s">
        <v>2162</v>
      </c>
      <c r="D1122" s="3" t="s">
        <v>231</v>
      </c>
      <c r="E1122" s="4">
        <v>5</v>
      </c>
      <c r="F1122" s="4">
        <v>22</v>
      </c>
      <c r="I1122" s="7">
        <v>7058929</v>
      </c>
      <c r="J1122" s="7">
        <v>7058893</v>
      </c>
      <c r="K1122" s="7">
        <v>2</v>
      </c>
      <c r="L1122" s="7">
        <v>6</v>
      </c>
      <c r="M1122" s="7">
        <f t="shared" si="122"/>
        <v>0</v>
      </c>
      <c r="N1122" s="8">
        <f t="shared" si="123"/>
        <v>0</v>
      </c>
      <c r="R1122" s="12">
        <v>1</v>
      </c>
    </row>
    <row r="1123" spans="1:18" ht="89.25" x14ac:dyDescent="0.2">
      <c r="A1123" s="1" t="s">
        <v>2163</v>
      </c>
      <c r="C1123" s="2" t="s">
        <v>2164</v>
      </c>
      <c r="D1123" s="3" t="s">
        <v>231</v>
      </c>
      <c r="E1123" s="4">
        <v>4</v>
      </c>
      <c r="F1123" s="4">
        <v>22</v>
      </c>
      <c r="I1123" s="7">
        <v>7058930</v>
      </c>
      <c r="J1123" s="7">
        <v>7058893</v>
      </c>
      <c r="K1123" s="7">
        <v>2</v>
      </c>
      <c r="L1123" s="7">
        <v>6</v>
      </c>
      <c r="M1123" s="7">
        <f t="shared" si="122"/>
        <v>0</v>
      </c>
      <c r="N1123" s="8">
        <f t="shared" si="123"/>
        <v>0</v>
      </c>
      <c r="R1123" s="12">
        <v>1</v>
      </c>
    </row>
    <row r="1124" spans="1:18" ht="89.25" x14ac:dyDescent="0.2">
      <c r="A1124" s="1" t="s">
        <v>2165</v>
      </c>
      <c r="C1124" s="2" t="s">
        <v>2166</v>
      </c>
      <c r="D1124" s="3" t="s">
        <v>231</v>
      </c>
      <c r="E1124" s="4">
        <v>1</v>
      </c>
      <c r="F1124" s="4">
        <v>22</v>
      </c>
      <c r="I1124" s="7">
        <v>7058931</v>
      </c>
      <c r="J1124" s="7">
        <v>7058893</v>
      </c>
      <c r="K1124" s="7">
        <v>2</v>
      </c>
      <c r="L1124" s="7">
        <v>6</v>
      </c>
      <c r="M1124" s="7">
        <f t="shared" si="122"/>
        <v>0</v>
      </c>
      <c r="N1124" s="8">
        <f t="shared" si="123"/>
        <v>0</v>
      </c>
      <c r="R1124" s="12">
        <v>1</v>
      </c>
    </row>
    <row r="1125" spans="1:18" ht="89.25" x14ac:dyDescent="0.2">
      <c r="A1125" s="1" t="s">
        <v>2167</v>
      </c>
      <c r="C1125" s="2" t="s">
        <v>2168</v>
      </c>
      <c r="D1125" s="3" t="s">
        <v>231</v>
      </c>
      <c r="E1125" s="4">
        <v>2</v>
      </c>
      <c r="F1125" s="4">
        <v>22</v>
      </c>
      <c r="I1125" s="7">
        <v>7058932</v>
      </c>
      <c r="J1125" s="7">
        <v>7058893</v>
      </c>
      <c r="K1125" s="7">
        <v>2</v>
      </c>
      <c r="L1125" s="7">
        <v>6</v>
      </c>
      <c r="M1125" s="7">
        <f t="shared" si="122"/>
        <v>0</v>
      </c>
      <c r="N1125" s="8">
        <f t="shared" si="123"/>
        <v>0</v>
      </c>
      <c r="R1125" s="12">
        <v>1</v>
      </c>
    </row>
    <row r="1126" spans="1:18" ht="89.25" x14ac:dyDescent="0.2">
      <c r="A1126" s="1" t="s">
        <v>2169</v>
      </c>
      <c r="C1126" s="2" t="s">
        <v>2170</v>
      </c>
      <c r="D1126" s="3" t="s">
        <v>231</v>
      </c>
      <c r="E1126" s="4">
        <v>1</v>
      </c>
      <c r="F1126" s="4">
        <v>22</v>
      </c>
      <c r="I1126" s="7">
        <v>7058933</v>
      </c>
      <c r="J1126" s="7">
        <v>7058893</v>
      </c>
      <c r="K1126" s="7">
        <v>2</v>
      </c>
      <c r="L1126" s="7">
        <v>6</v>
      </c>
      <c r="M1126" s="7">
        <f t="shared" si="122"/>
        <v>0</v>
      </c>
      <c r="N1126" s="8">
        <f t="shared" si="123"/>
        <v>0</v>
      </c>
      <c r="R1126" s="12">
        <v>1</v>
      </c>
    </row>
    <row r="1127" spans="1:18" ht="89.25" x14ac:dyDescent="0.2">
      <c r="A1127" s="1" t="s">
        <v>2171</v>
      </c>
      <c r="C1127" s="2" t="s">
        <v>2172</v>
      </c>
      <c r="D1127" s="3" t="s">
        <v>231</v>
      </c>
      <c r="E1127" s="4">
        <v>1</v>
      </c>
      <c r="F1127" s="4">
        <v>22</v>
      </c>
      <c r="I1127" s="7">
        <v>7058934</v>
      </c>
      <c r="J1127" s="7">
        <v>7058893</v>
      </c>
      <c r="K1127" s="7">
        <v>2</v>
      </c>
      <c r="L1127" s="7">
        <v>6</v>
      </c>
      <c r="M1127" s="7">
        <f t="shared" si="122"/>
        <v>0</v>
      </c>
      <c r="N1127" s="8">
        <f t="shared" si="123"/>
        <v>0</v>
      </c>
      <c r="R1127" s="12">
        <v>1</v>
      </c>
    </row>
    <row r="1128" spans="1:18" ht="89.25" x14ac:dyDescent="0.2">
      <c r="A1128" s="1" t="s">
        <v>2173</v>
      </c>
      <c r="C1128" s="2" t="s">
        <v>2174</v>
      </c>
      <c r="D1128" s="3" t="s">
        <v>231</v>
      </c>
      <c r="E1128" s="4">
        <v>1</v>
      </c>
      <c r="F1128" s="4">
        <v>22</v>
      </c>
      <c r="I1128" s="7">
        <v>7058935</v>
      </c>
      <c r="J1128" s="7">
        <v>7058893</v>
      </c>
      <c r="K1128" s="7">
        <v>2</v>
      </c>
      <c r="L1128" s="7">
        <v>6</v>
      </c>
      <c r="M1128" s="7">
        <f t="shared" si="122"/>
        <v>0</v>
      </c>
      <c r="N1128" s="8">
        <f t="shared" si="123"/>
        <v>0</v>
      </c>
      <c r="R1128" s="12">
        <v>1</v>
      </c>
    </row>
    <row r="1129" spans="1:18" ht="89.25" x14ac:dyDescent="0.2">
      <c r="A1129" s="1" t="s">
        <v>2175</v>
      </c>
      <c r="C1129" s="2" t="s">
        <v>2176</v>
      </c>
      <c r="D1129" s="3" t="s">
        <v>231</v>
      </c>
      <c r="E1129" s="4">
        <v>8</v>
      </c>
      <c r="F1129" s="4">
        <v>22</v>
      </c>
      <c r="I1129" s="7">
        <v>7058936</v>
      </c>
      <c r="J1129" s="7">
        <v>7058893</v>
      </c>
      <c r="K1129" s="7">
        <v>2</v>
      </c>
      <c r="L1129" s="7">
        <v>6</v>
      </c>
      <c r="M1129" s="7">
        <f t="shared" si="122"/>
        <v>0</v>
      </c>
      <c r="N1129" s="8">
        <f t="shared" si="123"/>
        <v>0</v>
      </c>
      <c r="R1129" s="12">
        <v>1</v>
      </c>
    </row>
    <row r="1130" spans="1:18" ht="89.25" x14ac:dyDescent="0.2">
      <c r="A1130" s="1" t="s">
        <v>2177</v>
      </c>
      <c r="C1130" s="2" t="s">
        <v>2178</v>
      </c>
      <c r="D1130" s="3" t="s">
        <v>231</v>
      </c>
      <c r="E1130" s="4">
        <v>8</v>
      </c>
      <c r="F1130" s="4">
        <v>22</v>
      </c>
      <c r="I1130" s="7">
        <v>7058937</v>
      </c>
      <c r="J1130" s="7">
        <v>7058893</v>
      </c>
      <c r="K1130" s="7">
        <v>2</v>
      </c>
      <c r="L1130" s="7">
        <v>6</v>
      </c>
      <c r="M1130" s="7">
        <f t="shared" si="122"/>
        <v>0</v>
      </c>
      <c r="N1130" s="8">
        <f t="shared" si="123"/>
        <v>0</v>
      </c>
      <c r="R1130" s="12">
        <v>1</v>
      </c>
    </row>
    <row r="1131" spans="1:18" ht="89.25" x14ac:dyDescent="0.2">
      <c r="A1131" s="1" t="s">
        <v>2179</v>
      </c>
      <c r="C1131" s="2" t="s">
        <v>2180</v>
      </c>
      <c r="D1131" s="3" t="s">
        <v>231</v>
      </c>
      <c r="E1131" s="4">
        <v>10</v>
      </c>
      <c r="F1131" s="4">
        <v>22</v>
      </c>
      <c r="I1131" s="7">
        <v>7058938</v>
      </c>
      <c r="J1131" s="7">
        <v>7058893</v>
      </c>
      <c r="K1131" s="7">
        <v>2</v>
      </c>
      <c r="L1131" s="7">
        <v>6</v>
      </c>
      <c r="M1131" s="7">
        <f t="shared" si="122"/>
        <v>0</v>
      </c>
      <c r="N1131" s="8">
        <f t="shared" si="123"/>
        <v>0</v>
      </c>
      <c r="R1131" s="12">
        <v>1</v>
      </c>
    </row>
    <row r="1132" spans="1:18" ht="89.25" x14ac:dyDescent="0.2">
      <c r="A1132" s="1" t="s">
        <v>2181</v>
      </c>
      <c r="C1132" s="2" t="s">
        <v>2182</v>
      </c>
      <c r="D1132" s="3" t="s">
        <v>231</v>
      </c>
      <c r="E1132" s="4">
        <v>10</v>
      </c>
      <c r="F1132" s="4">
        <v>22</v>
      </c>
      <c r="I1132" s="7">
        <v>7058939</v>
      </c>
      <c r="J1132" s="7">
        <v>7058893</v>
      </c>
      <c r="K1132" s="7">
        <v>2</v>
      </c>
      <c r="L1132" s="7">
        <v>6</v>
      </c>
      <c r="M1132" s="7">
        <f t="shared" si="122"/>
        <v>0</v>
      </c>
      <c r="N1132" s="8">
        <f t="shared" si="123"/>
        <v>0</v>
      </c>
      <c r="R1132" s="12">
        <v>1</v>
      </c>
    </row>
    <row r="1133" spans="1:18" ht="89.25" x14ac:dyDescent="0.2">
      <c r="A1133" s="1" t="s">
        <v>2183</v>
      </c>
      <c r="C1133" s="2" t="s">
        <v>2184</v>
      </c>
      <c r="D1133" s="3" t="s">
        <v>231</v>
      </c>
      <c r="E1133" s="4">
        <v>1</v>
      </c>
      <c r="F1133" s="4">
        <v>22</v>
      </c>
      <c r="I1133" s="7">
        <v>7058940</v>
      </c>
      <c r="J1133" s="7">
        <v>7058893</v>
      </c>
      <c r="K1133" s="7">
        <v>2</v>
      </c>
      <c r="L1133" s="7">
        <v>6</v>
      </c>
      <c r="M1133" s="7">
        <f t="shared" si="122"/>
        <v>0</v>
      </c>
      <c r="N1133" s="8">
        <f t="shared" si="123"/>
        <v>0</v>
      </c>
      <c r="R1133" s="12">
        <v>1</v>
      </c>
    </row>
    <row r="1134" spans="1:18" ht="89.25" x14ac:dyDescent="0.2">
      <c r="A1134" s="1" t="s">
        <v>2185</v>
      </c>
      <c r="C1134" s="2" t="s">
        <v>2186</v>
      </c>
      <c r="D1134" s="3" t="s">
        <v>231</v>
      </c>
      <c r="E1134" s="4">
        <v>1</v>
      </c>
      <c r="F1134" s="4">
        <v>22</v>
      </c>
      <c r="I1134" s="7">
        <v>7058941</v>
      </c>
      <c r="J1134" s="7">
        <v>7058893</v>
      </c>
      <c r="K1134" s="7">
        <v>2</v>
      </c>
      <c r="L1134" s="7">
        <v>6</v>
      </c>
      <c r="M1134" s="7">
        <f t="shared" si="122"/>
        <v>0</v>
      </c>
      <c r="N1134" s="8">
        <f t="shared" si="123"/>
        <v>0</v>
      </c>
      <c r="R1134" s="12">
        <v>1</v>
      </c>
    </row>
    <row r="1135" spans="1:18" ht="89.25" x14ac:dyDescent="0.2">
      <c r="A1135" s="1" t="s">
        <v>2187</v>
      </c>
      <c r="C1135" s="2" t="s">
        <v>2188</v>
      </c>
      <c r="D1135" s="3" t="s">
        <v>231</v>
      </c>
      <c r="E1135" s="4">
        <v>2</v>
      </c>
      <c r="F1135" s="4">
        <v>22</v>
      </c>
      <c r="I1135" s="7">
        <v>7058942</v>
      </c>
      <c r="J1135" s="7">
        <v>7058893</v>
      </c>
      <c r="K1135" s="7">
        <v>2</v>
      </c>
      <c r="L1135" s="7">
        <v>6</v>
      </c>
      <c r="M1135" s="7">
        <f t="shared" si="122"/>
        <v>0</v>
      </c>
      <c r="N1135" s="8">
        <f t="shared" si="123"/>
        <v>0</v>
      </c>
      <c r="R1135" s="12">
        <v>1</v>
      </c>
    </row>
    <row r="1136" spans="1:18" ht="89.25" x14ac:dyDescent="0.2">
      <c r="A1136" s="1" t="s">
        <v>2189</v>
      </c>
      <c r="C1136" s="2" t="s">
        <v>2190</v>
      </c>
      <c r="D1136" s="3" t="s">
        <v>231</v>
      </c>
      <c r="E1136" s="4">
        <v>10</v>
      </c>
      <c r="F1136" s="4">
        <v>22</v>
      </c>
      <c r="I1136" s="7">
        <v>7058943</v>
      </c>
      <c r="J1136" s="7">
        <v>7058893</v>
      </c>
      <c r="K1136" s="7">
        <v>2</v>
      </c>
      <c r="L1136" s="7">
        <v>6</v>
      </c>
      <c r="M1136" s="7">
        <f t="shared" si="122"/>
        <v>0</v>
      </c>
      <c r="N1136" s="8">
        <f t="shared" si="123"/>
        <v>0</v>
      </c>
      <c r="R1136" s="12">
        <v>1</v>
      </c>
    </row>
    <row r="1137" spans="1:18" ht="89.25" x14ac:dyDescent="0.2">
      <c r="A1137" s="1" t="s">
        <v>2191</v>
      </c>
      <c r="C1137" s="2" t="s">
        <v>2192</v>
      </c>
      <c r="D1137" s="3" t="s">
        <v>231</v>
      </c>
      <c r="E1137" s="4">
        <v>1</v>
      </c>
      <c r="F1137" s="4">
        <v>22</v>
      </c>
      <c r="I1137" s="7">
        <v>7058944</v>
      </c>
      <c r="J1137" s="7">
        <v>7058893</v>
      </c>
      <c r="K1137" s="7">
        <v>2</v>
      </c>
      <c r="L1137" s="7">
        <v>6</v>
      </c>
      <c r="M1137" s="7">
        <f t="shared" si="122"/>
        <v>0</v>
      </c>
      <c r="N1137" s="8">
        <f t="shared" si="123"/>
        <v>0</v>
      </c>
      <c r="R1137" s="12">
        <v>1</v>
      </c>
    </row>
    <row r="1138" spans="1:18" ht="89.25" x14ac:dyDescent="0.2">
      <c r="A1138" s="1" t="s">
        <v>2193</v>
      </c>
      <c r="C1138" s="2" t="s">
        <v>2194</v>
      </c>
      <c r="D1138" s="3" t="s">
        <v>231</v>
      </c>
      <c r="E1138" s="4">
        <v>1</v>
      </c>
      <c r="F1138" s="4">
        <v>22</v>
      </c>
      <c r="I1138" s="7">
        <v>7058945</v>
      </c>
      <c r="J1138" s="7">
        <v>7058893</v>
      </c>
      <c r="K1138" s="7">
        <v>2</v>
      </c>
      <c r="L1138" s="7">
        <v>6</v>
      </c>
      <c r="M1138" s="7">
        <f t="shared" si="122"/>
        <v>0</v>
      </c>
      <c r="N1138" s="8">
        <f t="shared" si="123"/>
        <v>0</v>
      </c>
      <c r="R1138" s="12">
        <v>1</v>
      </c>
    </row>
    <row r="1139" spans="1:18" ht="89.25" x14ac:dyDescent="0.2">
      <c r="A1139" s="1" t="s">
        <v>2195</v>
      </c>
      <c r="C1139" s="2" t="s">
        <v>2196</v>
      </c>
      <c r="D1139" s="3" t="s">
        <v>231</v>
      </c>
      <c r="E1139" s="4">
        <v>1</v>
      </c>
      <c r="F1139" s="4">
        <v>22</v>
      </c>
      <c r="I1139" s="7">
        <v>7058946</v>
      </c>
      <c r="J1139" s="7">
        <v>7058893</v>
      </c>
      <c r="K1139" s="7">
        <v>2</v>
      </c>
      <c r="L1139" s="7">
        <v>6</v>
      </c>
      <c r="M1139" s="7">
        <f t="shared" si="122"/>
        <v>0</v>
      </c>
      <c r="N1139" s="8">
        <f t="shared" si="123"/>
        <v>0</v>
      </c>
      <c r="R1139" s="12">
        <v>1</v>
      </c>
    </row>
    <row r="1140" spans="1:18" ht="25.5" x14ac:dyDescent="0.2">
      <c r="A1140" s="1" t="s">
        <v>2197</v>
      </c>
      <c r="B1140" s="1" t="s">
        <v>81</v>
      </c>
      <c r="C1140" s="2" t="s">
        <v>2198</v>
      </c>
      <c r="D1140" s="3" t="s">
        <v>35</v>
      </c>
      <c r="E1140" s="4">
        <v>0</v>
      </c>
      <c r="F1140" s="4">
        <v>22</v>
      </c>
      <c r="I1140" s="7">
        <v>7058947</v>
      </c>
      <c r="J1140" s="7">
        <v>7058893</v>
      </c>
      <c r="K1140" s="7">
        <v>2</v>
      </c>
      <c r="L1140" s="7">
        <v>6</v>
      </c>
      <c r="M1140" s="7">
        <f t="shared" si="122"/>
        <v>0</v>
      </c>
      <c r="N1140" s="8">
        <f t="shared" si="123"/>
        <v>0</v>
      </c>
      <c r="R1140" s="12">
        <v>1</v>
      </c>
    </row>
    <row r="1141" spans="1:18" ht="38.25" x14ac:dyDescent="0.2">
      <c r="A1141" s="1" t="s">
        <v>2199</v>
      </c>
      <c r="C1141" s="2" t="s">
        <v>2200</v>
      </c>
      <c r="D1141" s="3" t="s">
        <v>231</v>
      </c>
      <c r="E1141" s="4">
        <v>1</v>
      </c>
      <c r="F1141" s="4">
        <v>22</v>
      </c>
      <c r="I1141" s="7">
        <v>7058948</v>
      </c>
      <c r="J1141" s="7">
        <v>7058893</v>
      </c>
      <c r="K1141" s="7">
        <v>2</v>
      </c>
      <c r="L1141" s="7">
        <v>6</v>
      </c>
      <c r="M1141" s="7">
        <f t="shared" si="122"/>
        <v>0</v>
      </c>
      <c r="N1141" s="8">
        <f t="shared" si="123"/>
        <v>0</v>
      </c>
      <c r="R1141" s="12">
        <v>1</v>
      </c>
    </row>
    <row r="1142" spans="1:18" ht="38.25" x14ac:dyDescent="0.2">
      <c r="A1142" s="1" t="s">
        <v>2201</v>
      </c>
      <c r="C1142" s="2" t="s">
        <v>2202</v>
      </c>
      <c r="D1142" s="3" t="s">
        <v>231</v>
      </c>
      <c r="E1142" s="4">
        <v>1</v>
      </c>
      <c r="F1142" s="4">
        <v>22</v>
      </c>
      <c r="I1142" s="7">
        <v>7058949</v>
      </c>
      <c r="J1142" s="7">
        <v>7058893</v>
      </c>
      <c r="K1142" s="7">
        <v>2</v>
      </c>
      <c r="L1142" s="7">
        <v>6</v>
      </c>
      <c r="M1142" s="7">
        <f t="shared" si="122"/>
        <v>0</v>
      </c>
      <c r="N1142" s="8">
        <f t="shared" si="123"/>
        <v>0</v>
      </c>
      <c r="R1142" s="12">
        <v>1</v>
      </c>
    </row>
    <row r="1143" spans="1:18" ht="38.25" x14ac:dyDescent="0.2">
      <c r="A1143" s="1" t="s">
        <v>2203</v>
      </c>
      <c r="C1143" s="2" t="s">
        <v>2204</v>
      </c>
      <c r="D1143" s="3" t="s">
        <v>231</v>
      </c>
      <c r="E1143" s="4">
        <v>1</v>
      </c>
      <c r="F1143" s="4">
        <v>22</v>
      </c>
      <c r="I1143" s="7">
        <v>7058950</v>
      </c>
      <c r="J1143" s="7">
        <v>7058893</v>
      </c>
      <c r="K1143" s="7">
        <v>2</v>
      </c>
      <c r="L1143" s="7">
        <v>6</v>
      </c>
      <c r="M1143" s="7">
        <f t="shared" si="122"/>
        <v>0</v>
      </c>
      <c r="N1143" s="8">
        <f t="shared" si="123"/>
        <v>0</v>
      </c>
      <c r="R1143" s="12">
        <v>1</v>
      </c>
    </row>
    <row r="1144" spans="1:18" ht="38.25" x14ac:dyDescent="0.2">
      <c r="A1144" s="1" t="s">
        <v>2205</v>
      </c>
      <c r="C1144" s="2" t="s">
        <v>2206</v>
      </c>
      <c r="D1144" s="3" t="s">
        <v>231</v>
      </c>
      <c r="E1144" s="4">
        <v>1</v>
      </c>
      <c r="F1144" s="4">
        <v>22</v>
      </c>
      <c r="I1144" s="7">
        <v>7058951</v>
      </c>
      <c r="J1144" s="7">
        <v>7058893</v>
      </c>
      <c r="K1144" s="7">
        <v>2</v>
      </c>
      <c r="L1144" s="7">
        <v>6</v>
      </c>
      <c r="M1144" s="7">
        <f t="shared" si="122"/>
        <v>0</v>
      </c>
      <c r="N1144" s="8">
        <f t="shared" si="123"/>
        <v>0</v>
      </c>
      <c r="R1144" s="12">
        <v>1</v>
      </c>
    </row>
    <row r="1145" spans="1:18" ht="38.25" x14ac:dyDescent="0.2">
      <c r="A1145" s="1" t="s">
        <v>2207</v>
      </c>
      <c r="C1145" s="2" t="s">
        <v>2208</v>
      </c>
      <c r="D1145" s="3" t="s">
        <v>231</v>
      </c>
      <c r="E1145" s="4">
        <v>1</v>
      </c>
      <c r="F1145" s="4">
        <v>22</v>
      </c>
      <c r="I1145" s="7">
        <v>7058952</v>
      </c>
      <c r="J1145" s="7">
        <v>7058893</v>
      </c>
      <c r="K1145" s="7">
        <v>2</v>
      </c>
      <c r="L1145" s="7">
        <v>6</v>
      </c>
      <c r="M1145" s="7">
        <f t="shared" si="122"/>
        <v>0</v>
      </c>
      <c r="N1145" s="8">
        <f t="shared" si="123"/>
        <v>0</v>
      </c>
      <c r="R1145" s="12">
        <v>1</v>
      </c>
    </row>
    <row r="1146" spans="1:18" ht="38.25" x14ac:dyDescent="0.2">
      <c r="A1146" s="1" t="s">
        <v>2209</v>
      </c>
      <c r="C1146" s="2" t="s">
        <v>2210</v>
      </c>
      <c r="D1146" s="3" t="s">
        <v>231</v>
      </c>
      <c r="E1146" s="4">
        <v>1</v>
      </c>
      <c r="F1146" s="4">
        <v>22</v>
      </c>
      <c r="I1146" s="7">
        <v>7058953</v>
      </c>
      <c r="J1146" s="7">
        <v>7058893</v>
      </c>
      <c r="K1146" s="7">
        <v>2</v>
      </c>
      <c r="L1146" s="7">
        <v>6</v>
      </c>
      <c r="M1146" s="7">
        <f t="shared" si="122"/>
        <v>0</v>
      </c>
      <c r="N1146" s="8">
        <f t="shared" si="123"/>
        <v>0</v>
      </c>
      <c r="R1146" s="12">
        <v>1</v>
      </c>
    </row>
    <row r="1147" spans="1:18" ht="38.25" x14ac:dyDescent="0.2">
      <c r="A1147" s="1" t="s">
        <v>2211</v>
      </c>
      <c r="C1147" s="2" t="s">
        <v>2212</v>
      </c>
      <c r="D1147" s="3" t="s">
        <v>231</v>
      </c>
      <c r="E1147" s="4">
        <v>1</v>
      </c>
      <c r="F1147" s="4">
        <v>22</v>
      </c>
      <c r="I1147" s="7">
        <v>7058954</v>
      </c>
      <c r="J1147" s="7">
        <v>7058893</v>
      </c>
      <c r="K1147" s="7">
        <v>2</v>
      </c>
      <c r="L1147" s="7">
        <v>6</v>
      </c>
      <c r="M1147" s="7">
        <f t="shared" si="122"/>
        <v>0</v>
      </c>
      <c r="N1147" s="8">
        <f t="shared" si="123"/>
        <v>0</v>
      </c>
      <c r="R1147" s="12">
        <v>1</v>
      </c>
    </row>
    <row r="1148" spans="1:18" ht="51" x14ac:dyDescent="0.2">
      <c r="A1148" s="1" t="s">
        <v>2213</v>
      </c>
      <c r="B1148" s="1" t="s">
        <v>84</v>
      </c>
      <c r="C1148" s="2" t="s">
        <v>2214</v>
      </c>
      <c r="D1148" s="3" t="s">
        <v>268</v>
      </c>
      <c r="E1148" s="4">
        <v>40</v>
      </c>
      <c r="F1148" s="4">
        <v>22</v>
      </c>
      <c r="I1148" s="7">
        <v>7058955</v>
      </c>
      <c r="J1148" s="7">
        <v>7058893</v>
      </c>
      <c r="K1148" s="7">
        <v>2</v>
      </c>
      <c r="L1148" s="7">
        <v>6</v>
      </c>
      <c r="M1148" s="7">
        <f t="shared" si="122"/>
        <v>0</v>
      </c>
      <c r="N1148" s="8">
        <f t="shared" si="123"/>
        <v>0</v>
      </c>
      <c r="R1148" s="12">
        <v>1</v>
      </c>
    </row>
    <row r="1149" spans="1:18" ht="51" x14ac:dyDescent="0.2">
      <c r="A1149" s="1" t="s">
        <v>2215</v>
      </c>
      <c r="B1149" s="1" t="s">
        <v>87</v>
      </c>
      <c r="C1149" s="2" t="s">
        <v>2216</v>
      </c>
      <c r="D1149" s="3" t="s">
        <v>268</v>
      </c>
      <c r="E1149" s="4">
        <v>20</v>
      </c>
      <c r="F1149" s="4">
        <v>22</v>
      </c>
      <c r="I1149" s="7">
        <v>7058956</v>
      </c>
      <c r="J1149" s="7">
        <v>7058893</v>
      </c>
      <c r="K1149" s="7">
        <v>2</v>
      </c>
      <c r="L1149" s="7">
        <v>6</v>
      </c>
      <c r="M1149" s="7">
        <f t="shared" si="122"/>
        <v>0</v>
      </c>
      <c r="N1149" s="8">
        <f t="shared" si="123"/>
        <v>0</v>
      </c>
      <c r="R1149" s="12">
        <v>1</v>
      </c>
    </row>
    <row r="1150" spans="1:18" ht="63.75" x14ac:dyDescent="0.2">
      <c r="A1150" s="1" t="s">
        <v>2217</v>
      </c>
      <c r="B1150" s="1" t="s">
        <v>90</v>
      </c>
      <c r="C1150" s="2" t="s">
        <v>2218</v>
      </c>
      <c r="D1150" s="3" t="s">
        <v>241</v>
      </c>
      <c r="E1150" s="4">
        <v>1300</v>
      </c>
      <c r="F1150" s="4">
        <v>22</v>
      </c>
      <c r="I1150" s="7">
        <v>7058957</v>
      </c>
      <c r="J1150" s="7">
        <v>7058893</v>
      </c>
      <c r="K1150" s="7">
        <v>2</v>
      </c>
      <c r="L1150" s="7">
        <v>6</v>
      </c>
      <c r="M1150" s="7">
        <f t="shared" si="122"/>
        <v>0</v>
      </c>
      <c r="N1150" s="8">
        <f t="shared" si="123"/>
        <v>0</v>
      </c>
      <c r="R1150" s="12">
        <v>1</v>
      </c>
    </row>
    <row r="1151" spans="1:18" ht="51" x14ac:dyDescent="0.2">
      <c r="A1151" s="1" t="s">
        <v>2219</v>
      </c>
      <c r="B1151" s="1" t="s">
        <v>93</v>
      </c>
      <c r="C1151" s="2" t="s">
        <v>2220</v>
      </c>
      <c r="D1151" s="3" t="s">
        <v>241</v>
      </c>
      <c r="E1151" s="4">
        <v>432</v>
      </c>
      <c r="F1151" s="4">
        <v>22</v>
      </c>
      <c r="I1151" s="7">
        <v>7058958</v>
      </c>
      <c r="J1151" s="7">
        <v>7058893</v>
      </c>
      <c r="K1151" s="7">
        <v>2</v>
      </c>
      <c r="L1151" s="7">
        <v>6</v>
      </c>
      <c r="M1151" s="7">
        <f t="shared" ref="M1151:M1179" si="124">ROUND(ROUND(H1151,2)*ROUND(E1151,2), 2)</f>
        <v>0</v>
      </c>
      <c r="N1151" s="8">
        <f t="shared" ref="N1151:N1179" si="125">H1151*E1151*(1+F1151/100)</f>
        <v>0</v>
      </c>
      <c r="R1151" s="12">
        <v>1</v>
      </c>
    </row>
    <row r="1152" spans="1:18" ht="51" x14ac:dyDescent="0.2">
      <c r="A1152" s="1" t="s">
        <v>2221</v>
      </c>
      <c r="B1152" s="1" t="s">
        <v>96</v>
      </c>
      <c r="C1152" s="2" t="s">
        <v>2222</v>
      </c>
      <c r="D1152" s="3" t="s">
        <v>241</v>
      </c>
      <c r="E1152" s="4">
        <v>1285</v>
      </c>
      <c r="F1152" s="4">
        <v>22</v>
      </c>
      <c r="I1152" s="7">
        <v>7058959</v>
      </c>
      <c r="J1152" s="7">
        <v>7058893</v>
      </c>
      <c r="K1152" s="7">
        <v>2</v>
      </c>
      <c r="L1152" s="7">
        <v>6</v>
      </c>
      <c r="M1152" s="7">
        <f t="shared" si="124"/>
        <v>0</v>
      </c>
      <c r="N1152" s="8">
        <f t="shared" si="125"/>
        <v>0</v>
      </c>
      <c r="R1152" s="12">
        <v>1</v>
      </c>
    </row>
    <row r="1153" spans="1:18" ht="51" x14ac:dyDescent="0.2">
      <c r="A1153" s="1" t="s">
        <v>2223</v>
      </c>
      <c r="B1153" s="1" t="s">
        <v>99</v>
      </c>
      <c r="C1153" s="2" t="s">
        <v>2224</v>
      </c>
      <c r="D1153" s="3" t="s">
        <v>268</v>
      </c>
      <c r="E1153" s="4">
        <v>14</v>
      </c>
      <c r="F1153" s="4">
        <v>22</v>
      </c>
      <c r="I1153" s="7">
        <v>7058960</v>
      </c>
      <c r="J1153" s="7">
        <v>7058893</v>
      </c>
      <c r="K1153" s="7">
        <v>2</v>
      </c>
      <c r="L1153" s="7">
        <v>6</v>
      </c>
      <c r="M1153" s="7">
        <f t="shared" si="124"/>
        <v>0</v>
      </c>
      <c r="N1153" s="8">
        <f t="shared" si="125"/>
        <v>0</v>
      </c>
      <c r="R1153" s="12">
        <v>1</v>
      </c>
    </row>
    <row r="1154" spans="1:18" ht="89.25" x14ac:dyDescent="0.2">
      <c r="A1154" s="1" t="s">
        <v>2225</v>
      </c>
      <c r="B1154" s="1" t="s">
        <v>102</v>
      </c>
      <c r="C1154" s="2" t="s">
        <v>2226</v>
      </c>
      <c r="D1154" s="3" t="s">
        <v>228</v>
      </c>
      <c r="E1154" s="4">
        <v>1</v>
      </c>
      <c r="F1154" s="4">
        <v>22</v>
      </c>
      <c r="I1154" s="7">
        <v>7058961</v>
      </c>
      <c r="J1154" s="7">
        <v>7058893</v>
      </c>
      <c r="K1154" s="7">
        <v>2</v>
      </c>
      <c r="L1154" s="7">
        <v>6</v>
      </c>
      <c r="M1154" s="7">
        <f t="shared" si="124"/>
        <v>0</v>
      </c>
      <c r="N1154" s="8">
        <f t="shared" si="125"/>
        <v>0</v>
      </c>
      <c r="R1154" s="12">
        <v>1</v>
      </c>
    </row>
    <row r="1155" spans="1:18" ht="51" x14ac:dyDescent="0.2">
      <c r="A1155" s="1" t="s">
        <v>2227</v>
      </c>
      <c r="B1155" s="1" t="s">
        <v>105</v>
      </c>
      <c r="C1155" s="2" t="s">
        <v>2228</v>
      </c>
      <c r="D1155" s="3" t="s">
        <v>245</v>
      </c>
      <c r="E1155" s="4">
        <v>64</v>
      </c>
      <c r="F1155" s="4">
        <v>22</v>
      </c>
      <c r="I1155" s="7">
        <v>7058962</v>
      </c>
      <c r="J1155" s="7">
        <v>7058893</v>
      </c>
      <c r="K1155" s="7">
        <v>2</v>
      </c>
      <c r="L1155" s="7">
        <v>6</v>
      </c>
      <c r="M1155" s="7">
        <f t="shared" si="124"/>
        <v>0</v>
      </c>
      <c r="N1155" s="8">
        <f t="shared" si="125"/>
        <v>0</v>
      </c>
      <c r="R1155" s="12">
        <v>1</v>
      </c>
    </row>
    <row r="1156" spans="1:18" ht="51" x14ac:dyDescent="0.2">
      <c r="A1156" s="1" t="s">
        <v>2229</v>
      </c>
      <c r="B1156" s="1" t="s">
        <v>108</v>
      </c>
      <c r="C1156" s="2" t="s">
        <v>2230</v>
      </c>
      <c r="D1156" s="3" t="s">
        <v>245</v>
      </c>
      <c r="E1156" s="4">
        <v>385</v>
      </c>
      <c r="F1156" s="4">
        <v>22</v>
      </c>
      <c r="I1156" s="7">
        <v>7058963</v>
      </c>
      <c r="J1156" s="7">
        <v>7058893</v>
      </c>
      <c r="K1156" s="7">
        <v>2</v>
      </c>
      <c r="L1156" s="7">
        <v>6</v>
      </c>
      <c r="M1156" s="7">
        <f t="shared" si="124"/>
        <v>0</v>
      </c>
      <c r="N1156" s="8">
        <f t="shared" si="125"/>
        <v>0</v>
      </c>
      <c r="R1156" s="12">
        <v>1</v>
      </c>
    </row>
    <row r="1157" spans="1:18" ht="51" x14ac:dyDescent="0.2">
      <c r="A1157" s="1" t="s">
        <v>2231</v>
      </c>
      <c r="B1157" s="1" t="s">
        <v>111</v>
      </c>
      <c r="C1157" s="2" t="s">
        <v>2232</v>
      </c>
      <c r="D1157" s="3" t="s">
        <v>268</v>
      </c>
      <c r="E1157" s="4">
        <v>6</v>
      </c>
      <c r="F1157" s="4">
        <v>22</v>
      </c>
      <c r="I1157" s="7">
        <v>7058964</v>
      </c>
      <c r="J1157" s="7">
        <v>7058893</v>
      </c>
      <c r="K1157" s="7">
        <v>2</v>
      </c>
      <c r="L1157" s="7">
        <v>6</v>
      </c>
      <c r="M1157" s="7">
        <f t="shared" si="124"/>
        <v>0</v>
      </c>
      <c r="N1157" s="8">
        <f t="shared" si="125"/>
        <v>0</v>
      </c>
      <c r="R1157" s="12">
        <v>1</v>
      </c>
    </row>
    <row r="1158" spans="1:18" ht="51" x14ac:dyDescent="0.2">
      <c r="A1158" s="1" t="s">
        <v>2233</v>
      </c>
      <c r="B1158" s="1" t="s">
        <v>114</v>
      </c>
      <c r="C1158" s="2" t="s">
        <v>2234</v>
      </c>
      <c r="D1158" s="3" t="s">
        <v>35</v>
      </c>
      <c r="E1158" s="4">
        <v>0</v>
      </c>
      <c r="F1158" s="4">
        <v>22</v>
      </c>
      <c r="I1158" s="7">
        <v>7058965</v>
      </c>
      <c r="J1158" s="7">
        <v>7058893</v>
      </c>
      <c r="K1158" s="7">
        <v>2</v>
      </c>
      <c r="L1158" s="7">
        <v>6</v>
      </c>
      <c r="M1158" s="7">
        <f t="shared" si="124"/>
        <v>0</v>
      </c>
      <c r="N1158" s="8">
        <f t="shared" si="125"/>
        <v>0</v>
      </c>
      <c r="R1158" s="12">
        <v>1</v>
      </c>
    </row>
    <row r="1159" spans="1:18" ht="63.75" x14ac:dyDescent="0.2">
      <c r="A1159" s="1" t="s">
        <v>2235</v>
      </c>
      <c r="C1159" s="2" t="s">
        <v>2236</v>
      </c>
      <c r="D1159" s="3" t="s">
        <v>245</v>
      </c>
      <c r="E1159" s="4">
        <v>400</v>
      </c>
      <c r="F1159" s="4">
        <v>22</v>
      </c>
      <c r="I1159" s="7">
        <v>7058966</v>
      </c>
      <c r="J1159" s="7">
        <v>7058893</v>
      </c>
      <c r="K1159" s="7">
        <v>2</v>
      </c>
      <c r="L1159" s="7">
        <v>6</v>
      </c>
      <c r="M1159" s="7">
        <f t="shared" si="124"/>
        <v>0</v>
      </c>
      <c r="N1159" s="8">
        <f t="shared" si="125"/>
        <v>0</v>
      </c>
      <c r="R1159" s="12">
        <v>1</v>
      </c>
    </row>
    <row r="1160" spans="1:18" ht="63.75" x14ac:dyDescent="0.2">
      <c r="A1160" s="1" t="s">
        <v>2237</v>
      </c>
      <c r="C1160" s="2" t="s">
        <v>2238</v>
      </c>
      <c r="D1160" s="3" t="s">
        <v>245</v>
      </c>
      <c r="E1160" s="4">
        <v>350</v>
      </c>
      <c r="F1160" s="4">
        <v>22</v>
      </c>
      <c r="I1160" s="7">
        <v>7058967</v>
      </c>
      <c r="J1160" s="7">
        <v>7058893</v>
      </c>
      <c r="K1160" s="7">
        <v>2</v>
      </c>
      <c r="L1160" s="7">
        <v>6</v>
      </c>
      <c r="M1160" s="7">
        <f t="shared" si="124"/>
        <v>0</v>
      </c>
      <c r="N1160" s="8">
        <f t="shared" si="125"/>
        <v>0</v>
      </c>
      <c r="R1160" s="12">
        <v>1</v>
      </c>
    </row>
    <row r="1161" spans="1:18" ht="63.75" x14ac:dyDescent="0.2">
      <c r="A1161" s="1" t="s">
        <v>2239</v>
      </c>
      <c r="C1161" s="2" t="s">
        <v>2240</v>
      </c>
      <c r="D1161" s="3" t="s">
        <v>245</v>
      </c>
      <c r="E1161" s="4">
        <v>250</v>
      </c>
      <c r="F1161" s="4">
        <v>22</v>
      </c>
      <c r="I1161" s="7">
        <v>7058968</v>
      </c>
      <c r="J1161" s="7">
        <v>7058893</v>
      </c>
      <c r="K1161" s="7">
        <v>2</v>
      </c>
      <c r="L1161" s="7">
        <v>6</v>
      </c>
      <c r="M1161" s="7">
        <f t="shared" si="124"/>
        <v>0</v>
      </c>
      <c r="N1161" s="8">
        <f t="shared" si="125"/>
        <v>0</v>
      </c>
      <c r="R1161" s="12">
        <v>1</v>
      </c>
    </row>
    <row r="1162" spans="1:18" ht="38.25" x14ac:dyDescent="0.2">
      <c r="A1162" s="1" t="s">
        <v>2241</v>
      </c>
      <c r="B1162" s="1" t="s">
        <v>117</v>
      </c>
      <c r="C1162" s="2" t="s">
        <v>2242</v>
      </c>
      <c r="D1162" s="3" t="s">
        <v>245</v>
      </c>
      <c r="E1162" s="4">
        <v>200</v>
      </c>
      <c r="F1162" s="4">
        <v>22</v>
      </c>
      <c r="I1162" s="7">
        <v>7058969</v>
      </c>
      <c r="J1162" s="7">
        <v>7058893</v>
      </c>
      <c r="K1162" s="7">
        <v>2</v>
      </c>
      <c r="L1162" s="7">
        <v>6</v>
      </c>
      <c r="M1162" s="7">
        <f t="shared" si="124"/>
        <v>0</v>
      </c>
      <c r="N1162" s="8">
        <f t="shared" si="125"/>
        <v>0</v>
      </c>
      <c r="R1162" s="12">
        <v>1</v>
      </c>
    </row>
    <row r="1163" spans="1:18" ht="63.75" x14ac:dyDescent="0.2">
      <c r="A1163" s="1" t="s">
        <v>2243</v>
      </c>
      <c r="B1163" s="1" t="s">
        <v>120</v>
      </c>
      <c r="C1163" s="2" t="s">
        <v>2244</v>
      </c>
      <c r="D1163" s="3" t="s">
        <v>245</v>
      </c>
      <c r="E1163" s="4">
        <v>97</v>
      </c>
      <c r="F1163" s="4">
        <v>22</v>
      </c>
      <c r="I1163" s="7">
        <v>7058970</v>
      </c>
      <c r="J1163" s="7">
        <v>7058893</v>
      </c>
      <c r="K1163" s="7">
        <v>2</v>
      </c>
      <c r="L1163" s="7">
        <v>6</v>
      </c>
      <c r="M1163" s="7">
        <f t="shared" si="124"/>
        <v>0</v>
      </c>
      <c r="N1163" s="8">
        <f t="shared" si="125"/>
        <v>0</v>
      </c>
      <c r="R1163" s="12">
        <v>1</v>
      </c>
    </row>
    <row r="1164" spans="1:18" ht="63.75" x14ac:dyDescent="0.2">
      <c r="A1164" s="1" t="s">
        <v>2245</v>
      </c>
      <c r="B1164" s="1" t="s">
        <v>123</v>
      </c>
      <c r="C1164" s="2" t="s">
        <v>854</v>
      </c>
      <c r="D1164" s="3" t="s">
        <v>241</v>
      </c>
      <c r="E1164" s="4">
        <v>590</v>
      </c>
      <c r="F1164" s="4">
        <v>22</v>
      </c>
      <c r="I1164" s="7">
        <v>7058971</v>
      </c>
      <c r="J1164" s="7">
        <v>7058893</v>
      </c>
      <c r="K1164" s="7">
        <v>2</v>
      </c>
      <c r="L1164" s="7">
        <v>6</v>
      </c>
      <c r="M1164" s="7">
        <f t="shared" si="124"/>
        <v>0</v>
      </c>
      <c r="N1164" s="8">
        <f t="shared" si="125"/>
        <v>0</v>
      </c>
      <c r="R1164" s="12">
        <v>1</v>
      </c>
    </row>
    <row r="1165" spans="1:18" ht="51" x14ac:dyDescent="0.2">
      <c r="A1165" s="1" t="s">
        <v>2246</v>
      </c>
      <c r="B1165" s="1" t="s">
        <v>126</v>
      </c>
      <c r="C1165" s="2" t="s">
        <v>2247</v>
      </c>
      <c r="D1165" s="3" t="s">
        <v>241</v>
      </c>
      <c r="E1165" s="4">
        <v>590</v>
      </c>
      <c r="F1165" s="4">
        <v>22</v>
      </c>
      <c r="I1165" s="7">
        <v>7058972</v>
      </c>
      <c r="J1165" s="7">
        <v>7058893</v>
      </c>
      <c r="K1165" s="7">
        <v>2</v>
      </c>
      <c r="L1165" s="7">
        <v>6</v>
      </c>
      <c r="M1165" s="7">
        <f t="shared" si="124"/>
        <v>0</v>
      </c>
      <c r="N1165" s="8">
        <f t="shared" si="125"/>
        <v>0</v>
      </c>
      <c r="R1165" s="12">
        <v>1</v>
      </c>
    </row>
    <row r="1166" spans="1:18" ht="51" x14ac:dyDescent="0.2">
      <c r="A1166" s="1" t="s">
        <v>2248</v>
      </c>
      <c r="B1166" s="1" t="s">
        <v>129</v>
      </c>
      <c r="C1166" s="2" t="s">
        <v>2249</v>
      </c>
      <c r="D1166" s="3" t="s">
        <v>241</v>
      </c>
      <c r="E1166" s="4">
        <v>300</v>
      </c>
      <c r="F1166" s="4">
        <v>22</v>
      </c>
      <c r="I1166" s="7">
        <v>7058973</v>
      </c>
      <c r="J1166" s="7">
        <v>7058893</v>
      </c>
      <c r="K1166" s="7">
        <v>2</v>
      </c>
      <c r="L1166" s="7">
        <v>6</v>
      </c>
      <c r="M1166" s="7">
        <f t="shared" si="124"/>
        <v>0</v>
      </c>
      <c r="N1166" s="8">
        <f t="shared" si="125"/>
        <v>0</v>
      </c>
      <c r="R1166" s="12">
        <v>1</v>
      </c>
    </row>
    <row r="1167" spans="1:18" ht="51" x14ac:dyDescent="0.2">
      <c r="A1167" s="1" t="s">
        <v>2250</v>
      </c>
      <c r="B1167" s="1" t="s">
        <v>132</v>
      </c>
      <c r="C1167" s="2" t="s">
        <v>2251</v>
      </c>
      <c r="D1167" s="3" t="s">
        <v>241</v>
      </c>
      <c r="E1167" s="4">
        <v>300</v>
      </c>
      <c r="F1167" s="4">
        <v>22</v>
      </c>
      <c r="I1167" s="7">
        <v>7058974</v>
      </c>
      <c r="J1167" s="7">
        <v>7058893</v>
      </c>
      <c r="K1167" s="7">
        <v>2</v>
      </c>
      <c r="L1167" s="7">
        <v>6</v>
      </c>
      <c r="M1167" s="7">
        <f t="shared" si="124"/>
        <v>0</v>
      </c>
      <c r="N1167" s="8">
        <f t="shared" si="125"/>
        <v>0</v>
      </c>
      <c r="R1167" s="12">
        <v>1</v>
      </c>
    </row>
    <row r="1168" spans="1:18" ht="51" x14ac:dyDescent="0.2">
      <c r="A1168" s="1" t="s">
        <v>2252</v>
      </c>
      <c r="B1168" s="1" t="s">
        <v>135</v>
      </c>
      <c r="C1168" s="2" t="s">
        <v>2253</v>
      </c>
      <c r="D1168" s="3" t="s">
        <v>245</v>
      </c>
      <c r="E1168" s="4">
        <v>155</v>
      </c>
      <c r="F1168" s="4">
        <v>22</v>
      </c>
      <c r="I1168" s="7">
        <v>7058975</v>
      </c>
      <c r="J1168" s="7">
        <v>7058893</v>
      </c>
      <c r="K1168" s="7">
        <v>2</v>
      </c>
      <c r="L1168" s="7">
        <v>6</v>
      </c>
      <c r="M1168" s="7">
        <f t="shared" si="124"/>
        <v>0</v>
      </c>
      <c r="N1168" s="8">
        <f t="shared" si="125"/>
        <v>0</v>
      </c>
      <c r="R1168" s="12">
        <v>1</v>
      </c>
    </row>
    <row r="1169" spans="1:18" ht="38.25" x14ac:dyDescent="0.2">
      <c r="A1169" s="1" t="s">
        <v>2254</v>
      </c>
      <c r="B1169" s="1" t="s">
        <v>138</v>
      </c>
      <c r="C1169" s="2" t="s">
        <v>2255</v>
      </c>
      <c r="D1169" s="3" t="s">
        <v>245</v>
      </c>
      <c r="E1169" s="4">
        <v>130</v>
      </c>
      <c r="F1169" s="4">
        <v>22</v>
      </c>
      <c r="I1169" s="7">
        <v>7058976</v>
      </c>
      <c r="J1169" s="7">
        <v>7058893</v>
      </c>
      <c r="K1169" s="7">
        <v>2</v>
      </c>
      <c r="L1169" s="7">
        <v>6</v>
      </c>
      <c r="M1169" s="7">
        <f t="shared" si="124"/>
        <v>0</v>
      </c>
      <c r="N1169" s="8">
        <f t="shared" si="125"/>
        <v>0</v>
      </c>
      <c r="R1169" s="12">
        <v>1</v>
      </c>
    </row>
    <row r="1170" spans="1:18" ht="51" x14ac:dyDescent="0.2">
      <c r="A1170" s="1" t="s">
        <v>2256</v>
      </c>
      <c r="B1170" s="1" t="s">
        <v>141</v>
      </c>
      <c r="C1170" s="2" t="s">
        <v>2257</v>
      </c>
      <c r="D1170" s="3" t="s">
        <v>245</v>
      </c>
      <c r="E1170" s="4">
        <v>29</v>
      </c>
      <c r="F1170" s="4">
        <v>22</v>
      </c>
      <c r="I1170" s="7">
        <v>7058977</v>
      </c>
      <c r="J1170" s="7">
        <v>7058893</v>
      </c>
      <c r="K1170" s="7">
        <v>2</v>
      </c>
      <c r="L1170" s="7">
        <v>6</v>
      </c>
      <c r="M1170" s="7">
        <f t="shared" si="124"/>
        <v>0</v>
      </c>
      <c r="N1170" s="8">
        <f t="shared" si="125"/>
        <v>0</v>
      </c>
      <c r="R1170" s="12">
        <v>1</v>
      </c>
    </row>
    <row r="1171" spans="1:18" ht="51" x14ac:dyDescent="0.2">
      <c r="A1171" s="1" t="s">
        <v>2258</v>
      </c>
      <c r="B1171" s="1" t="s">
        <v>144</v>
      </c>
      <c r="C1171" s="2" t="s">
        <v>2259</v>
      </c>
      <c r="D1171" s="3" t="s">
        <v>241</v>
      </c>
      <c r="E1171" s="4">
        <v>882</v>
      </c>
      <c r="F1171" s="4">
        <v>22</v>
      </c>
      <c r="I1171" s="7">
        <v>7058978</v>
      </c>
      <c r="J1171" s="7">
        <v>7058893</v>
      </c>
      <c r="K1171" s="7">
        <v>2</v>
      </c>
      <c r="L1171" s="7">
        <v>6</v>
      </c>
      <c r="M1171" s="7">
        <f t="shared" si="124"/>
        <v>0</v>
      </c>
      <c r="N1171" s="8">
        <f t="shared" si="125"/>
        <v>0</v>
      </c>
      <c r="R1171" s="12">
        <v>1</v>
      </c>
    </row>
    <row r="1172" spans="1:18" ht="63.75" x14ac:dyDescent="0.2">
      <c r="A1172" s="1" t="s">
        <v>2260</v>
      </c>
      <c r="B1172" s="1" t="s">
        <v>147</v>
      </c>
      <c r="C1172" s="2" t="s">
        <v>2261</v>
      </c>
      <c r="D1172" s="3" t="s">
        <v>228</v>
      </c>
      <c r="E1172" s="4">
        <v>1</v>
      </c>
      <c r="F1172" s="4">
        <v>22</v>
      </c>
      <c r="I1172" s="7">
        <v>7058979</v>
      </c>
      <c r="J1172" s="7">
        <v>7058893</v>
      </c>
      <c r="K1172" s="7">
        <v>2</v>
      </c>
      <c r="L1172" s="7">
        <v>6</v>
      </c>
      <c r="M1172" s="7">
        <f t="shared" si="124"/>
        <v>0</v>
      </c>
      <c r="N1172" s="8">
        <f t="shared" si="125"/>
        <v>0</v>
      </c>
      <c r="R1172" s="12">
        <v>1</v>
      </c>
    </row>
    <row r="1173" spans="1:18" ht="63.75" x14ac:dyDescent="0.2">
      <c r="A1173" s="1" t="s">
        <v>2262</v>
      </c>
      <c r="B1173" s="1" t="s">
        <v>150</v>
      </c>
      <c r="C1173" s="2" t="s">
        <v>2263</v>
      </c>
      <c r="D1173" s="3" t="s">
        <v>228</v>
      </c>
      <c r="E1173" s="4">
        <v>1</v>
      </c>
      <c r="F1173" s="4">
        <v>22</v>
      </c>
      <c r="I1173" s="7">
        <v>7058980</v>
      </c>
      <c r="J1173" s="7">
        <v>7058893</v>
      </c>
      <c r="K1173" s="7">
        <v>2</v>
      </c>
      <c r="L1173" s="7">
        <v>6</v>
      </c>
      <c r="M1173" s="7">
        <f t="shared" si="124"/>
        <v>0</v>
      </c>
      <c r="N1173" s="8">
        <f t="shared" si="125"/>
        <v>0</v>
      </c>
      <c r="R1173" s="12">
        <v>1</v>
      </c>
    </row>
    <row r="1174" spans="1:18" x14ac:dyDescent="0.2">
      <c r="A1174" s="1" t="s">
        <v>2264</v>
      </c>
      <c r="B1174" s="1" t="s">
        <v>153</v>
      </c>
      <c r="C1174" s="2" t="s">
        <v>2265</v>
      </c>
      <c r="D1174" s="3" t="s">
        <v>35</v>
      </c>
      <c r="E1174" s="4">
        <v>0</v>
      </c>
      <c r="F1174" s="4">
        <v>22</v>
      </c>
      <c r="I1174" s="7">
        <v>7058981</v>
      </c>
      <c r="J1174" s="7">
        <v>7058893</v>
      </c>
      <c r="K1174" s="7">
        <v>2</v>
      </c>
      <c r="L1174" s="7">
        <v>6</v>
      </c>
      <c r="M1174" s="7">
        <f t="shared" si="124"/>
        <v>0</v>
      </c>
      <c r="N1174" s="8">
        <f t="shared" si="125"/>
        <v>0</v>
      </c>
      <c r="R1174" s="12">
        <v>1</v>
      </c>
    </row>
    <row r="1175" spans="1:18" ht="51" x14ac:dyDescent="0.2">
      <c r="A1175" s="1" t="s">
        <v>2266</v>
      </c>
      <c r="B1175" s="1" t="s">
        <v>156</v>
      </c>
      <c r="C1175" s="2" t="s">
        <v>2267</v>
      </c>
      <c r="D1175" s="3" t="s">
        <v>241</v>
      </c>
      <c r="E1175" s="4">
        <v>404</v>
      </c>
      <c r="F1175" s="4">
        <v>22</v>
      </c>
      <c r="I1175" s="7">
        <v>7058982</v>
      </c>
      <c r="J1175" s="7">
        <v>7058893</v>
      </c>
      <c r="K1175" s="7">
        <v>2</v>
      </c>
      <c r="L1175" s="7">
        <v>6</v>
      </c>
      <c r="M1175" s="7">
        <f t="shared" si="124"/>
        <v>0</v>
      </c>
      <c r="N1175" s="8">
        <f t="shared" si="125"/>
        <v>0</v>
      </c>
      <c r="R1175" s="12">
        <v>1</v>
      </c>
    </row>
    <row r="1176" spans="1:18" ht="38.25" x14ac:dyDescent="0.2">
      <c r="A1176" s="1" t="s">
        <v>2268</v>
      </c>
      <c r="C1176" s="2" t="s">
        <v>2269</v>
      </c>
      <c r="D1176" s="3" t="s">
        <v>241</v>
      </c>
      <c r="E1176" s="4">
        <v>120</v>
      </c>
      <c r="F1176" s="4">
        <v>22</v>
      </c>
      <c r="I1176" s="7">
        <v>7058983</v>
      </c>
      <c r="J1176" s="7">
        <v>7058893</v>
      </c>
      <c r="K1176" s="7">
        <v>2</v>
      </c>
      <c r="L1176" s="7">
        <v>6</v>
      </c>
      <c r="M1176" s="7">
        <f t="shared" si="124"/>
        <v>0</v>
      </c>
      <c r="N1176" s="8">
        <f t="shared" si="125"/>
        <v>0</v>
      </c>
      <c r="R1176" s="12">
        <v>1</v>
      </c>
    </row>
    <row r="1177" spans="1:18" ht="51" x14ac:dyDescent="0.2">
      <c r="A1177" s="1" t="s">
        <v>2270</v>
      </c>
      <c r="B1177" s="1" t="s">
        <v>159</v>
      </c>
      <c r="C1177" s="2" t="s">
        <v>2271</v>
      </c>
      <c r="D1177" s="3" t="s">
        <v>241</v>
      </c>
      <c r="E1177" s="4">
        <v>524</v>
      </c>
      <c r="F1177" s="4">
        <v>22</v>
      </c>
      <c r="I1177" s="7">
        <v>7058984</v>
      </c>
      <c r="J1177" s="7">
        <v>7058893</v>
      </c>
      <c r="K1177" s="7">
        <v>2</v>
      </c>
      <c r="L1177" s="7">
        <v>6</v>
      </c>
      <c r="M1177" s="7">
        <f t="shared" si="124"/>
        <v>0</v>
      </c>
      <c r="N1177" s="8">
        <f t="shared" si="125"/>
        <v>0</v>
      </c>
      <c r="R1177" s="12">
        <v>1</v>
      </c>
    </row>
    <row r="1178" spans="1:18" ht="51" x14ac:dyDescent="0.2">
      <c r="A1178" s="1" t="s">
        <v>2272</v>
      </c>
      <c r="C1178" s="2" t="s">
        <v>2273</v>
      </c>
      <c r="D1178" s="3" t="s">
        <v>228</v>
      </c>
      <c r="E1178" s="4">
        <v>5</v>
      </c>
      <c r="F1178" s="4">
        <v>22</v>
      </c>
      <c r="I1178" s="7">
        <v>7228487</v>
      </c>
      <c r="J1178" s="7">
        <v>7058893</v>
      </c>
      <c r="K1178" s="7">
        <v>2</v>
      </c>
      <c r="L1178" s="7">
        <v>6</v>
      </c>
      <c r="M1178" s="7">
        <f t="shared" si="124"/>
        <v>0</v>
      </c>
      <c r="N1178" s="8">
        <f t="shared" si="125"/>
        <v>0</v>
      </c>
      <c r="R1178" s="12">
        <v>1</v>
      </c>
    </row>
    <row r="1179" spans="1:18" ht="51" x14ac:dyDescent="0.2">
      <c r="A1179" s="1" t="s">
        <v>2274</v>
      </c>
      <c r="C1179" s="2" t="s">
        <v>2275</v>
      </c>
      <c r="D1179" s="3" t="s">
        <v>228</v>
      </c>
      <c r="E1179" s="4">
        <v>3</v>
      </c>
      <c r="F1179" s="4">
        <v>22</v>
      </c>
      <c r="I1179" s="7">
        <v>7228488</v>
      </c>
      <c r="J1179" s="7">
        <v>7058893</v>
      </c>
      <c r="K1179" s="7">
        <v>2</v>
      </c>
      <c r="L1179" s="7">
        <v>6</v>
      </c>
      <c r="M1179" s="7">
        <f t="shared" si="124"/>
        <v>0</v>
      </c>
      <c r="N1179" s="8">
        <f t="shared" si="125"/>
        <v>0</v>
      </c>
      <c r="R1179" s="12">
        <v>1</v>
      </c>
    </row>
    <row r="1180" spans="1:18" x14ac:dyDescent="0.2">
      <c r="A1180" s="1" t="s">
        <v>2276</v>
      </c>
      <c r="B1180" s="1" t="s">
        <v>283</v>
      </c>
      <c r="C1180" s="2" t="s">
        <v>284</v>
      </c>
      <c r="E1180" s="4">
        <v>0</v>
      </c>
      <c r="F1180" s="4">
        <v>22</v>
      </c>
      <c r="H1180" s="167"/>
      <c r="I1180" s="7">
        <v>7058985</v>
      </c>
      <c r="J1180" s="7">
        <v>7058892</v>
      </c>
      <c r="K1180" s="7">
        <v>1</v>
      </c>
      <c r="L1180" s="7">
        <v>5</v>
      </c>
      <c r="M1180" s="7">
        <f>M1181+M1182+M1183+M1184+M1185+M1186+M1187+M1188+M1189+M1190+M1191+M1192+M1193+M1194+M1195+M1196+M1197+M1198+M1199+M1200+M1201+M1202+M1203+M1204+M1205+M1206</f>
        <v>0</v>
      </c>
      <c r="N1180" s="8">
        <f>N1181+N1182+N1183+N1184+N1185+N1186+N1187+N1188+N1189+N1190+N1191+N1192+N1193+N1194+N1195+N1196+N1197+N1198+N1199+N1200+N1201+N1202+N1203+N1204+N1205+N1206</f>
        <v>0</v>
      </c>
      <c r="R1180" s="12">
        <v>1</v>
      </c>
    </row>
    <row r="1181" spans="1:18" x14ac:dyDescent="0.2">
      <c r="A1181" s="1" t="s">
        <v>2277</v>
      </c>
      <c r="C1181" s="2" t="s">
        <v>286</v>
      </c>
      <c r="D1181" s="3" t="s">
        <v>35</v>
      </c>
      <c r="E1181" s="4">
        <v>0</v>
      </c>
      <c r="F1181" s="4">
        <v>22</v>
      </c>
      <c r="I1181" s="7">
        <v>7058986</v>
      </c>
      <c r="J1181" s="7">
        <v>7058985</v>
      </c>
      <c r="K1181" s="7">
        <v>2</v>
      </c>
      <c r="L1181" s="7">
        <v>6</v>
      </c>
      <c r="M1181" s="7">
        <f t="shared" ref="M1181:M1206" si="126">ROUND(ROUND(H1181,2)*ROUND(E1181,2), 2)</f>
        <v>0</v>
      </c>
      <c r="N1181" s="8">
        <f t="shared" ref="N1181:N1206" si="127">H1181*E1181*(1+F1181/100)</f>
        <v>0</v>
      </c>
      <c r="R1181" s="12">
        <v>1</v>
      </c>
    </row>
    <row r="1182" spans="1:18" x14ac:dyDescent="0.2">
      <c r="A1182" s="1" t="s">
        <v>2278</v>
      </c>
      <c r="C1182" s="2" t="s">
        <v>1333</v>
      </c>
      <c r="D1182" s="3" t="s">
        <v>35</v>
      </c>
      <c r="E1182" s="4">
        <v>0</v>
      </c>
      <c r="F1182" s="4">
        <v>22</v>
      </c>
      <c r="I1182" s="7">
        <v>7058987</v>
      </c>
      <c r="J1182" s="7">
        <v>7058985</v>
      </c>
      <c r="K1182" s="7">
        <v>2</v>
      </c>
      <c r="L1182" s="7">
        <v>6</v>
      </c>
      <c r="M1182" s="7">
        <f t="shared" si="126"/>
        <v>0</v>
      </c>
      <c r="N1182" s="8">
        <f t="shared" si="127"/>
        <v>0</v>
      </c>
      <c r="R1182" s="12">
        <v>1</v>
      </c>
    </row>
    <row r="1183" spans="1:18" x14ac:dyDescent="0.2">
      <c r="A1183" s="1" t="s">
        <v>2279</v>
      </c>
      <c r="C1183" s="2" t="s">
        <v>1335</v>
      </c>
      <c r="D1183" s="3" t="s">
        <v>35</v>
      </c>
      <c r="E1183" s="4">
        <v>0</v>
      </c>
      <c r="F1183" s="4">
        <v>22</v>
      </c>
      <c r="I1183" s="7">
        <v>7058988</v>
      </c>
      <c r="J1183" s="7">
        <v>7058985</v>
      </c>
      <c r="K1183" s="7">
        <v>2</v>
      </c>
      <c r="L1183" s="7">
        <v>6</v>
      </c>
      <c r="M1183" s="7">
        <f t="shared" si="126"/>
        <v>0</v>
      </c>
      <c r="N1183" s="8">
        <f t="shared" si="127"/>
        <v>0</v>
      </c>
      <c r="R1183" s="12">
        <v>1</v>
      </c>
    </row>
    <row r="1184" spans="1:18" ht="25.5" x14ac:dyDescent="0.2">
      <c r="A1184" s="1" t="s">
        <v>2280</v>
      </c>
      <c r="C1184" s="2" t="s">
        <v>2281</v>
      </c>
      <c r="D1184" s="3" t="s">
        <v>35</v>
      </c>
      <c r="E1184" s="4">
        <v>0</v>
      </c>
      <c r="F1184" s="4">
        <v>22</v>
      </c>
      <c r="I1184" s="7">
        <v>7058989</v>
      </c>
      <c r="J1184" s="7">
        <v>7058985</v>
      </c>
      <c r="K1184" s="7">
        <v>2</v>
      </c>
      <c r="L1184" s="7">
        <v>6</v>
      </c>
      <c r="M1184" s="7">
        <f t="shared" si="126"/>
        <v>0</v>
      </c>
      <c r="N1184" s="8">
        <f t="shared" si="127"/>
        <v>0</v>
      </c>
      <c r="R1184" s="12">
        <v>1</v>
      </c>
    </row>
    <row r="1185" spans="1:18" x14ac:dyDescent="0.2">
      <c r="A1185" s="1" t="s">
        <v>2282</v>
      </c>
      <c r="C1185" s="2" t="s">
        <v>2283</v>
      </c>
      <c r="D1185" s="3" t="s">
        <v>35</v>
      </c>
      <c r="E1185" s="4">
        <v>0</v>
      </c>
      <c r="F1185" s="4">
        <v>22</v>
      </c>
      <c r="I1185" s="7">
        <v>7058990</v>
      </c>
      <c r="J1185" s="7">
        <v>7058985</v>
      </c>
      <c r="K1185" s="7">
        <v>2</v>
      </c>
      <c r="L1185" s="7">
        <v>6</v>
      </c>
      <c r="M1185" s="7">
        <f t="shared" si="126"/>
        <v>0</v>
      </c>
      <c r="N1185" s="8">
        <f t="shared" si="127"/>
        <v>0</v>
      </c>
      <c r="R1185" s="12">
        <v>1</v>
      </c>
    </row>
    <row r="1186" spans="1:18" ht="25.5" x14ac:dyDescent="0.2">
      <c r="A1186" s="1" t="s">
        <v>2284</v>
      </c>
      <c r="C1186" s="2" t="s">
        <v>884</v>
      </c>
      <c r="D1186" s="3" t="s">
        <v>35</v>
      </c>
      <c r="E1186" s="4">
        <v>0</v>
      </c>
      <c r="F1186" s="4">
        <v>22</v>
      </c>
      <c r="I1186" s="7">
        <v>7058991</v>
      </c>
      <c r="J1186" s="7">
        <v>7058985</v>
      </c>
      <c r="K1186" s="7">
        <v>2</v>
      </c>
      <c r="L1186" s="7">
        <v>6</v>
      </c>
      <c r="M1186" s="7">
        <f t="shared" si="126"/>
        <v>0</v>
      </c>
      <c r="N1186" s="8">
        <f t="shared" si="127"/>
        <v>0</v>
      </c>
      <c r="R1186" s="12">
        <v>1</v>
      </c>
    </row>
    <row r="1187" spans="1:18" ht="25.5" x14ac:dyDescent="0.2">
      <c r="A1187" s="1" t="s">
        <v>2285</v>
      </c>
      <c r="C1187" s="2" t="s">
        <v>298</v>
      </c>
      <c r="D1187" s="3" t="s">
        <v>35</v>
      </c>
      <c r="E1187" s="4">
        <v>0</v>
      </c>
      <c r="F1187" s="4">
        <v>22</v>
      </c>
      <c r="I1187" s="7">
        <v>7058992</v>
      </c>
      <c r="J1187" s="7">
        <v>7058985</v>
      </c>
      <c r="K1187" s="7">
        <v>2</v>
      </c>
      <c r="L1187" s="7">
        <v>6</v>
      </c>
      <c r="M1187" s="7">
        <f t="shared" si="126"/>
        <v>0</v>
      </c>
      <c r="N1187" s="8">
        <f t="shared" si="127"/>
        <v>0</v>
      </c>
      <c r="R1187" s="12">
        <v>1</v>
      </c>
    </row>
    <row r="1188" spans="1:18" x14ac:dyDescent="0.2">
      <c r="A1188" s="1" t="s">
        <v>2286</v>
      </c>
      <c r="B1188" s="1" t="s">
        <v>30</v>
      </c>
      <c r="C1188" s="2" t="s">
        <v>2287</v>
      </c>
      <c r="D1188" s="3" t="s">
        <v>228</v>
      </c>
      <c r="E1188" s="4">
        <v>1</v>
      </c>
      <c r="F1188" s="4">
        <v>22</v>
      </c>
      <c r="I1188" s="7">
        <v>7058993</v>
      </c>
      <c r="J1188" s="7">
        <v>7058985</v>
      </c>
      <c r="K1188" s="7">
        <v>2</v>
      </c>
      <c r="L1188" s="7">
        <v>6</v>
      </c>
      <c r="M1188" s="7">
        <f t="shared" si="126"/>
        <v>0</v>
      </c>
      <c r="N1188" s="8">
        <f t="shared" si="127"/>
        <v>0</v>
      </c>
      <c r="R1188" s="12">
        <v>1</v>
      </c>
    </row>
    <row r="1189" spans="1:18" ht="51" x14ac:dyDescent="0.2">
      <c r="A1189" s="1" t="s">
        <v>2288</v>
      </c>
      <c r="B1189" s="1" t="s">
        <v>188</v>
      </c>
      <c r="C1189" s="2" t="s">
        <v>2289</v>
      </c>
      <c r="D1189" s="3" t="s">
        <v>35</v>
      </c>
      <c r="E1189" s="4">
        <v>0</v>
      </c>
      <c r="F1189" s="4">
        <v>22</v>
      </c>
      <c r="I1189" s="7">
        <v>7058994</v>
      </c>
      <c r="J1189" s="7">
        <v>7058985</v>
      </c>
      <c r="K1189" s="7">
        <v>2</v>
      </c>
      <c r="L1189" s="7">
        <v>6</v>
      </c>
      <c r="M1189" s="7">
        <f t="shared" si="126"/>
        <v>0</v>
      </c>
      <c r="N1189" s="8">
        <f t="shared" si="127"/>
        <v>0</v>
      </c>
      <c r="R1189" s="12">
        <v>1</v>
      </c>
    </row>
    <row r="1190" spans="1:18" ht="63.75" x14ac:dyDescent="0.2">
      <c r="A1190" s="1" t="s">
        <v>2290</v>
      </c>
      <c r="C1190" s="2" t="s">
        <v>2291</v>
      </c>
      <c r="D1190" s="3" t="s">
        <v>268</v>
      </c>
      <c r="E1190" s="4">
        <v>122</v>
      </c>
      <c r="F1190" s="4">
        <v>22</v>
      </c>
      <c r="I1190" s="7">
        <v>7058995</v>
      </c>
      <c r="J1190" s="7">
        <v>7058985</v>
      </c>
      <c r="K1190" s="7">
        <v>2</v>
      </c>
      <c r="L1190" s="7">
        <v>6</v>
      </c>
      <c r="M1190" s="7">
        <f t="shared" si="126"/>
        <v>0</v>
      </c>
      <c r="N1190" s="8">
        <f t="shared" si="127"/>
        <v>0</v>
      </c>
      <c r="R1190" s="12">
        <v>1</v>
      </c>
    </row>
    <row r="1191" spans="1:18" ht="63.75" x14ac:dyDescent="0.2">
      <c r="A1191" s="1" t="s">
        <v>2292</v>
      </c>
      <c r="C1191" s="2" t="s">
        <v>2293</v>
      </c>
      <c r="D1191" s="3" t="s">
        <v>268</v>
      </c>
      <c r="E1191" s="4">
        <v>10</v>
      </c>
      <c r="F1191" s="4">
        <v>22</v>
      </c>
      <c r="I1191" s="7">
        <v>7058996</v>
      </c>
      <c r="J1191" s="7">
        <v>7058985</v>
      </c>
      <c r="K1191" s="7">
        <v>2</v>
      </c>
      <c r="L1191" s="7">
        <v>6</v>
      </c>
      <c r="M1191" s="7">
        <f t="shared" si="126"/>
        <v>0</v>
      </c>
      <c r="N1191" s="8">
        <f t="shared" si="127"/>
        <v>0</v>
      </c>
      <c r="R1191" s="12">
        <v>1</v>
      </c>
    </row>
    <row r="1192" spans="1:18" ht="25.5" x14ac:dyDescent="0.2">
      <c r="A1192" s="1" t="s">
        <v>2294</v>
      </c>
      <c r="B1192" s="1" t="s">
        <v>233</v>
      </c>
      <c r="C1192" s="2" t="s">
        <v>2295</v>
      </c>
      <c r="D1192" s="3" t="s">
        <v>35</v>
      </c>
      <c r="E1192" s="4">
        <v>0</v>
      </c>
      <c r="F1192" s="4">
        <v>22</v>
      </c>
      <c r="I1192" s="7">
        <v>7058997</v>
      </c>
      <c r="J1192" s="7">
        <v>7058985</v>
      </c>
      <c r="K1192" s="7">
        <v>2</v>
      </c>
      <c r="L1192" s="7">
        <v>6</v>
      </c>
      <c r="M1192" s="7">
        <f t="shared" si="126"/>
        <v>0</v>
      </c>
      <c r="N1192" s="8">
        <f t="shared" si="127"/>
        <v>0</v>
      </c>
      <c r="R1192" s="12">
        <v>1</v>
      </c>
    </row>
    <row r="1193" spans="1:18" ht="51" x14ac:dyDescent="0.2">
      <c r="A1193" s="1" t="s">
        <v>2296</v>
      </c>
      <c r="C1193" s="2" t="s">
        <v>2297</v>
      </c>
      <c r="D1193" s="3" t="s">
        <v>268</v>
      </c>
      <c r="E1193" s="4">
        <v>50</v>
      </c>
      <c r="F1193" s="4">
        <v>22</v>
      </c>
      <c r="I1193" s="7">
        <v>7058998</v>
      </c>
      <c r="J1193" s="7">
        <v>7058985</v>
      </c>
      <c r="K1193" s="7">
        <v>2</v>
      </c>
      <c r="L1193" s="7">
        <v>6</v>
      </c>
      <c r="M1193" s="7">
        <f t="shared" si="126"/>
        <v>0</v>
      </c>
      <c r="N1193" s="8">
        <f t="shared" si="127"/>
        <v>0</v>
      </c>
      <c r="R1193" s="12">
        <v>1</v>
      </c>
    </row>
    <row r="1194" spans="1:18" ht="51" x14ac:dyDescent="0.2">
      <c r="A1194" s="1" t="s">
        <v>2298</v>
      </c>
      <c r="C1194" s="2" t="s">
        <v>2299</v>
      </c>
      <c r="D1194" s="3" t="s">
        <v>268</v>
      </c>
      <c r="E1194" s="4">
        <v>50</v>
      </c>
      <c r="F1194" s="4">
        <v>22</v>
      </c>
      <c r="I1194" s="7">
        <v>7058999</v>
      </c>
      <c r="J1194" s="7">
        <v>7058985</v>
      </c>
      <c r="K1194" s="7">
        <v>2</v>
      </c>
      <c r="L1194" s="7">
        <v>6</v>
      </c>
      <c r="M1194" s="7">
        <f t="shared" si="126"/>
        <v>0</v>
      </c>
      <c r="N1194" s="8">
        <f t="shared" si="127"/>
        <v>0</v>
      </c>
      <c r="R1194" s="12">
        <v>1</v>
      </c>
    </row>
    <row r="1195" spans="1:18" ht="25.5" x14ac:dyDescent="0.2">
      <c r="A1195" s="1" t="s">
        <v>2300</v>
      </c>
      <c r="B1195" s="1" t="s">
        <v>236</v>
      </c>
      <c r="C1195" s="2" t="s">
        <v>2301</v>
      </c>
      <c r="D1195" s="3" t="s">
        <v>35</v>
      </c>
      <c r="E1195" s="4">
        <v>0</v>
      </c>
      <c r="F1195" s="4">
        <v>22</v>
      </c>
      <c r="I1195" s="7">
        <v>7059000</v>
      </c>
      <c r="J1195" s="7">
        <v>7058985</v>
      </c>
      <c r="K1195" s="7">
        <v>2</v>
      </c>
      <c r="L1195" s="7">
        <v>6</v>
      </c>
      <c r="M1195" s="7">
        <f t="shared" si="126"/>
        <v>0</v>
      </c>
      <c r="N1195" s="8">
        <f t="shared" si="127"/>
        <v>0</v>
      </c>
      <c r="R1195" s="12">
        <v>1</v>
      </c>
    </row>
    <row r="1196" spans="1:18" ht="51" x14ac:dyDescent="0.2">
      <c r="A1196" s="1" t="s">
        <v>2302</v>
      </c>
      <c r="C1196" s="2" t="s">
        <v>2303</v>
      </c>
      <c r="D1196" s="3" t="s">
        <v>268</v>
      </c>
      <c r="E1196" s="4">
        <v>1088</v>
      </c>
      <c r="F1196" s="4">
        <v>22</v>
      </c>
      <c r="I1196" s="7">
        <v>7059001</v>
      </c>
      <c r="J1196" s="7">
        <v>7058985</v>
      </c>
      <c r="K1196" s="7">
        <v>2</v>
      </c>
      <c r="L1196" s="7">
        <v>6</v>
      </c>
      <c r="M1196" s="7">
        <f t="shared" si="126"/>
        <v>0</v>
      </c>
      <c r="N1196" s="8">
        <f t="shared" si="127"/>
        <v>0</v>
      </c>
      <c r="R1196" s="12">
        <v>1</v>
      </c>
    </row>
    <row r="1197" spans="1:18" ht="51" x14ac:dyDescent="0.2">
      <c r="A1197" s="1" t="s">
        <v>2304</v>
      </c>
      <c r="C1197" s="2" t="s">
        <v>2305</v>
      </c>
      <c r="D1197" s="3" t="s">
        <v>268</v>
      </c>
      <c r="E1197" s="4">
        <v>50</v>
      </c>
      <c r="F1197" s="4">
        <v>22</v>
      </c>
      <c r="I1197" s="7">
        <v>7059002</v>
      </c>
      <c r="J1197" s="7">
        <v>7058985</v>
      </c>
      <c r="K1197" s="7">
        <v>2</v>
      </c>
      <c r="L1197" s="7">
        <v>6</v>
      </c>
      <c r="M1197" s="7">
        <f t="shared" si="126"/>
        <v>0</v>
      </c>
      <c r="N1197" s="8">
        <f t="shared" si="127"/>
        <v>0</v>
      </c>
      <c r="R1197" s="12">
        <v>1</v>
      </c>
    </row>
    <row r="1198" spans="1:18" ht="25.5" x14ac:dyDescent="0.2">
      <c r="A1198" s="1" t="s">
        <v>2306</v>
      </c>
      <c r="B1198" s="1" t="s">
        <v>239</v>
      </c>
      <c r="C1198" s="2" t="s">
        <v>2307</v>
      </c>
      <c r="D1198" s="3" t="s">
        <v>35</v>
      </c>
      <c r="E1198" s="4">
        <v>0</v>
      </c>
      <c r="F1198" s="4">
        <v>22</v>
      </c>
      <c r="I1198" s="7">
        <v>7059003</v>
      </c>
      <c r="J1198" s="7">
        <v>7058985</v>
      </c>
      <c r="K1198" s="7">
        <v>2</v>
      </c>
      <c r="L1198" s="7">
        <v>6</v>
      </c>
      <c r="M1198" s="7">
        <f t="shared" si="126"/>
        <v>0</v>
      </c>
      <c r="N1198" s="8">
        <f t="shared" si="127"/>
        <v>0</v>
      </c>
      <c r="R1198" s="12">
        <v>1</v>
      </c>
    </row>
    <row r="1199" spans="1:18" ht="51" x14ac:dyDescent="0.2">
      <c r="A1199" s="1" t="s">
        <v>2308</v>
      </c>
      <c r="C1199" s="2" t="s">
        <v>2309</v>
      </c>
      <c r="D1199" s="3" t="s">
        <v>268</v>
      </c>
      <c r="E1199" s="4">
        <v>250</v>
      </c>
      <c r="F1199" s="4">
        <v>22</v>
      </c>
      <c r="I1199" s="7">
        <v>7059004</v>
      </c>
      <c r="J1199" s="7">
        <v>7058985</v>
      </c>
      <c r="K1199" s="7">
        <v>2</v>
      </c>
      <c r="L1199" s="7">
        <v>6</v>
      </c>
      <c r="M1199" s="7">
        <f t="shared" si="126"/>
        <v>0</v>
      </c>
      <c r="N1199" s="8">
        <f t="shared" si="127"/>
        <v>0</v>
      </c>
      <c r="R1199" s="12">
        <v>1</v>
      </c>
    </row>
    <row r="1200" spans="1:18" ht="51" x14ac:dyDescent="0.2">
      <c r="A1200" s="1" t="s">
        <v>2310</v>
      </c>
      <c r="C1200" s="2" t="s">
        <v>2311</v>
      </c>
      <c r="D1200" s="3" t="s">
        <v>268</v>
      </c>
      <c r="E1200" s="4">
        <v>50</v>
      </c>
      <c r="F1200" s="4">
        <v>22</v>
      </c>
      <c r="I1200" s="7">
        <v>7059005</v>
      </c>
      <c r="J1200" s="7">
        <v>7058985</v>
      </c>
      <c r="K1200" s="7">
        <v>2</v>
      </c>
      <c r="L1200" s="7">
        <v>6</v>
      </c>
      <c r="M1200" s="7">
        <f t="shared" si="126"/>
        <v>0</v>
      </c>
      <c r="N1200" s="8">
        <f t="shared" si="127"/>
        <v>0</v>
      </c>
      <c r="R1200" s="12">
        <v>1</v>
      </c>
    </row>
    <row r="1201" spans="1:18" ht="25.5" x14ac:dyDescent="0.2">
      <c r="A1201" s="1" t="s">
        <v>2312</v>
      </c>
      <c r="B1201" s="1" t="s">
        <v>243</v>
      </c>
      <c r="C1201" s="2" t="s">
        <v>304</v>
      </c>
      <c r="D1201" s="3" t="s">
        <v>241</v>
      </c>
      <c r="E1201" s="4">
        <v>1170</v>
      </c>
      <c r="F1201" s="4">
        <v>22</v>
      </c>
      <c r="I1201" s="7">
        <v>7059006</v>
      </c>
      <c r="J1201" s="7">
        <v>7058985</v>
      </c>
      <c r="K1201" s="7">
        <v>2</v>
      </c>
      <c r="L1201" s="7">
        <v>6</v>
      </c>
      <c r="M1201" s="7">
        <f t="shared" si="126"/>
        <v>0</v>
      </c>
      <c r="N1201" s="8">
        <f t="shared" si="127"/>
        <v>0</v>
      </c>
      <c r="R1201" s="12">
        <v>1</v>
      </c>
    </row>
    <row r="1202" spans="1:18" ht="38.25" x14ac:dyDescent="0.2">
      <c r="A1202" s="1" t="s">
        <v>2313</v>
      </c>
      <c r="B1202" s="1" t="s">
        <v>247</v>
      </c>
      <c r="C1202" s="2" t="s">
        <v>2314</v>
      </c>
      <c r="D1202" s="3" t="s">
        <v>268</v>
      </c>
      <c r="E1202" s="4">
        <v>60</v>
      </c>
      <c r="F1202" s="4">
        <v>22</v>
      </c>
      <c r="I1202" s="7">
        <v>7059007</v>
      </c>
      <c r="J1202" s="7">
        <v>7058985</v>
      </c>
      <c r="K1202" s="7">
        <v>2</v>
      </c>
      <c r="L1202" s="7">
        <v>6</v>
      </c>
      <c r="M1202" s="7">
        <f t="shared" si="126"/>
        <v>0</v>
      </c>
      <c r="N1202" s="8">
        <f t="shared" si="127"/>
        <v>0</v>
      </c>
      <c r="R1202" s="12">
        <v>1</v>
      </c>
    </row>
    <row r="1203" spans="1:18" ht="38.25" x14ac:dyDescent="0.2">
      <c r="A1203" s="1" t="s">
        <v>2315</v>
      </c>
      <c r="B1203" s="1" t="s">
        <v>266</v>
      </c>
      <c r="C1203" s="2" t="s">
        <v>2316</v>
      </c>
      <c r="D1203" s="3" t="s">
        <v>268</v>
      </c>
      <c r="E1203" s="4">
        <v>80</v>
      </c>
      <c r="F1203" s="4">
        <v>22</v>
      </c>
      <c r="I1203" s="7">
        <v>7059008</v>
      </c>
      <c r="J1203" s="7">
        <v>7058985</v>
      </c>
      <c r="K1203" s="7">
        <v>2</v>
      </c>
      <c r="L1203" s="7">
        <v>6</v>
      </c>
      <c r="M1203" s="7">
        <f t="shared" si="126"/>
        <v>0</v>
      </c>
      <c r="N1203" s="8">
        <f t="shared" si="127"/>
        <v>0</v>
      </c>
      <c r="R1203" s="12">
        <v>1</v>
      </c>
    </row>
    <row r="1204" spans="1:18" ht="38.25" x14ac:dyDescent="0.2">
      <c r="A1204" s="1" t="s">
        <v>2317</v>
      </c>
      <c r="B1204" s="1" t="s">
        <v>270</v>
      </c>
      <c r="C1204" s="2" t="s">
        <v>2318</v>
      </c>
      <c r="D1204" s="3" t="s">
        <v>268</v>
      </c>
      <c r="E1204" s="4">
        <v>50</v>
      </c>
      <c r="F1204" s="4">
        <v>22</v>
      </c>
      <c r="I1204" s="7">
        <v>7059009</v>
      </c>
      <c r="J1204" s="7">
        <v>7058985</v>
      </c>
      <c r="K1204" s="7">
        <v>2</v>
      </c>
      <c r="L1204" s="7">
        <v>6</v>
      </c>
      <c r="M1204" s="7">
        <f t="shared" si="126"/>
        <v>0</v>
      </c>
      <c r="N1204" s="8">
        <f t="shared" si="127"/>
        <v>0</v>
      </c>
      <c r="R1204" s="12">
        <v>1</v>
      </c>
    </row>
    <row r="1205" spans="1:18" ht="38.25" x14ac:dyDescent="0.2">
      <c r="A1205" s="1" t="s">
        <v>2319</v>
      </c>
      <c r="B1205" s="1" t="s">
        <v>66</v>
      </c>
      <c r="C1205" s="2" t="s">
        <v>2320</v>
      </c>
      <c r="D1205" s="3" t="s">
        <v>268</v>
      </c>
      <c r="E1205" s="4">
        <v>268</v>
      </c>
      <c r="F1205" s="4">
        <v>22</v>
      </c>
      <c r="I1205" s="7">
        <v>7059010</v>
      </c>
      <c r="J1205" s="7">
        <v>7058985</v>
      </c>
      <c r="K1205" s="7">
        <v>2</v>
      </c>
      <c r="L1205" s="7">
        <v>6</v>
      </c>
      <c r="M1205" s="7">
        <f t="shared" si="126"/>
        <v>0</v>
      </c>
      <c r="N1205" s="8">
        <f t="shared" si="127"/>
        <v>0</v>
      </c>
      <c r="R1205" s="12">
        <v>1</v>
      </c>
    </row>
    <row r="1206" spans="1:18" ht="51" x14ac:dyDescent="0.2">
      <c r="A1206" s="1" t="s">
        <v>2321</v>
      </c>
      <c r="B1206" s="1" t="s">
        <v>69</v>
      </c>
      <c r="C1206" s="2" t="s">
        <v>2322</v>
      </c>
      <c r="D1206" s="3" t="s">
        <v>268</v>
      </c>
      <c r="E1206" s="4">
        <v>1300</v>
      </c>
      <c r="F1206" s="4">
        <v>22</v>
      </c>
      <c r="I1206" s="7">
        <v>7059011</v>
      </c>
      <c r="J1206" s="7">
        <v>7058985</v>
      </c>
      <c r="K1206" s="7">
        <v>2</v>
      </c>
      <c r="L1206" s="7">
        <v>6</v>
      </c>
      <c r="M1206" s="7">
        <f t="shared" si="126"/>
        <v>0</v>
      </c>
      <c r="N1206" s="8">
        <f t="shared" si="127"/>
        <v>0</v>
      </c>
      <c r="R1206" s="12">
        <v>1</v>
      </c>
    </row>
    <row r="1207" spans="1:18" x14ac:dyDescent="0.2">
      <c r="A1207" s="1" t="s">
        <v>2323</v>
      </c>
      <c r="B1207" s="1" t="s">
        <v>308</v>
      </c>
      <c r="C1207" s="2" t="s">
        <v>309</v>
      </c>
      <c r="E1207" s="4">
        <v>0</v>
      </c>
      <c r="F1207" s="4">
        <v>22</v>
      </c>
      <c r="H1207" s="167"/>
      <c r="I1207" s="7">
        <v>7059012</v>
      </c>
      <c r="J1207" s="7">
        <v>7058892</v>
      </c>
      <c r="K1207" s="7">
        <v>1</v>
      </c>
      <c r="L1207" s="7">
        <v>5</v>
      </c>
      <c r="M1207" s="7">
        <f>M1208+M1209+M1210+M1211+M1212+M1213+M1214+M1215+M1216+M1217+M1218+M1219+M1220+M1221+M1222+M1223+M1224+M1225+M1226+M1227+M1228+M1229+M1230+M1231+M1232+M1233+M1234+M1235+M1236+M1237+M1238+M1239+M1240+M1241+M1242+M1243+M1244+M1245+M1246+M1247+M1248+M1249+M1250+M1251+M1252+M1253+M1254+M1255+M1256+M1257+M1258+M1259</f>
        <v>0</v>
      </c>
      <c r="N1207" s="8">
        <f>N1208+N1209+N1210+N1211+N1212+N1213+N1214+N1215+N1216+N1217+N1218+N1219+N1220+N1221+N1222+N1223+N1224+N1225+N1226+N1227+N1228+N1229+N1230+N1231+N1232+N1233+N1234+N1235+N1236+N1237+N1238+N1239+N1240+N1241+N1242+N1243+N1244+N1245+N1246+N1247+N1248+N1249+N1250+N1251+N1252+N1253+N1254+N1255+N1256+N1257+N1258+N1259</f>
        <v>0</v>
      </c>
      <c r="R1207" s="12">
        <v>1</v>
      </c>
    </row>
    <row r="1208" spans="1:18" x14ac:dyDescent="0.2">
      <c r="A1208" s="1" t="s">
        <v>2324</v>
      </c>
      <c r="C1208" s="2" t="s">
        <v>286</v>
      </c>
      <c r="D1208" s="3" t="s">
        <v>35</v>
      </c>
      <c r="E1208" s="4">
        <v>0</v>
      </c>
      <c r="F1208" s="4">
        <v>22</v>
      </c>
      <c r="I1208" s="7">
        <v>7059013</v>
      </c>
      <c r="J1208" s="7">
        <v>7059012</v>
      </c>
      <c r="K1208" s="7">
        <v>2</v>
      </c>
      <c r="L1208" s="7">
        <v>6</v>
      </c>
      <c r="M1208" s="7">
        <f t="shared" ref="M1208:M1239" si="128">ROUND(ROUND(H1208,2)*ROUND(E1208,2), 2)</f>
        <v>0</v>
      </c>
      <c r="N1208" s="8">
        <f t="shared" ref="N1208:N1239" si="129">H1208*E1208*(1+F1208/100)</f>
        <v>0</v>
      </c>
      <c r="R1208" s="12">
        <v>1</v>
      </c>
    </row>
    <row r="1209" spans="1:18" ht="25.5" x14ac:dyDescent="0.2">
      <c r="A1209" s="1" t="s">
        <v>2325</v>
      </c>
      <c r="C1209" s="2" t="s">
        <v>896</v>
      </c>
      <c r="D1209" s="3" t="s">
        <v>35</v>
      </c>
      <c r="E1209" s="4">
        <v>0</v>
      </c>
      <c r="F1209" s="4">
        <v>22</v>
      </c>
      <c r="I1209" s="7">
        <v>7059014</v>
      </c>
      <c r="J1209" s="7">
        <v>7059012</v>
      </c>
      <c r="K1209" s="7">
        <v>2</v>
      </c>
      <c r="L1209" s="7">
        <v>6</v>
      </c>
      <c r="M1209" s="7">
        <f t="shared" si="128"/>
        <v>0</v>
      </c>
      <c r="N1209" s="8">
        <f t="shared" si="129"/>
        <v>0</v>
      </c>
      <c r="R1209" s="12">
        <v>1</v>
      </c>
    </row>
    <row r="1210" spans="1:18" ht="25.5" x14ac:dyDescent="0.2">
      <c r="A1210" s="1" t="s">
        <v>2326</v>
      </c>
      <c r="C1210" s="2" t="s">
        <v>898</v>
      </c>
      <c r="D1210" s="3" t="s">
        <v>35</v>
      </c>
      <c r="E1210" s="4">
        <v>0</v>
      </c>
      <c r="F1210" s="4">
        <v>22</v>
      </c>
      <c r="I1210" s="7">
        <v>7059015</v>
      </c>
      <c r="J1210" s="7">
        <v>7059012</v>
      </c>
      <c r="K1210" s="7">
        <v>2</v>
      </c>
      <c r="L1210" s="7">
        <v>6</v>
      </c>
      <c r="M1210" s="7">
        <f t="shared" si="128"/>
        <v>0</v>
      </c>
      <c r="N1210" s="8">
        <f t="shared" si="129"/>
        <v>0</v>
      </c>
      <c r="R1210" s="12">
        <v>1</v>
      </c>
    </row>
    <row r="1211" spans="1:18" ht="25.5" x14ac:dyDescent="0.2">
      <c r="A1211" s="1" t="s">
        <v>2327</v>
      </c>
      <c r="C1211" s="2" t="s">
        <v>970</v>
      </c>
      <c r="D1211" s="3" t="s">
        <v>35</v>
      </c>
      <c r="E1211" s="4">
        <v>0</v>
      </c>
      <c r="F1211" s="4">
        <v>22</v>
      </c>
      <c r="I1211" s="7">
        <v>7059016</v>
      </c>
      <c r="J1211" s="7">
        <v>7059012</v>
      </c>
      <c r="K1211" s="7">
        <v>2</v>
      </c>
      <c r="L1211" s="7">
        <v>6</v>
      </c>
      <c r="M1211" s="7">
        <f t="shared" si="128"/>
        <v>0</v>
      </c>
      <c r="N1211" s="8">
        <f t="shared" si="129"/>
        <v>0</v>
      </c>
      <c r="R1211" s="12">
        <v>1</v>
      </c>
    </row>
    <row r="1212" spans="1:18" x14ac:dyDescent="0.2">
      <c r="A1212" s="1" t="s">
        <v>2328</v>
      </c>
      <c r="B1212" s="1" t="s">
        <v>30</v>
      </c>
      <c r="C1212" s="2" t="s">
        <v>2329</v>
      </c>
      <c r="D1212" s="3" t="s">
        <v>35</v>
      </c>
      <c r="E1212" s="4">
        <v>0</v>
      </c>
      <c r="F1212" s="4">
        <v>22</v>
      </c>
      <c r="I1212" s="7">
        <v>7059017</v>
      </c>
      <c r="J1212" s="7">
        <v>7059012</v>
      </c>
      <c r="K1212" s="7">
        <v>2</v>
      </c>
      <c r="L1212" s="7">
        <v>6</v>
      </c>
      <c r="M1212" s="7">
        <f t="shared" si="128"/>
        <v>0</v>
      </c>
      <c r="N1212" s="8">
        <f t="shared" si="129"/>
        <v>0</v>
      </c>
      <c r="R1212" s="12">
        <v>1</v>
      </c>
    </row>
    <row r="1213" spans="1:18" ht="25.5" x14ac:dyDescent="0.2">
      <c r="A1213" s="1" t="s">
        <v>2330</v>
      </c>
      <c r="C1213" s="2" t="s">
        <v>2331</v>
      </c>
      <c r="D1213" s="3" t="s">
        <v>268</v>
      </c>
      <c r="E1213" s="4">
        <v>3</v>
      </c>
      <c r="F1213" s="4">
        <v>22</v>
      </c>
      <c r="I1213" s="7">
        <v>7059018</v>
      </c>
      <c r="J1213" s="7">
        <v>7059012</v>
      </c>
      <c r="K1213" s="7">
        <v>2</v>
      </c>
      <c r="L1213" s="7">
        <v>6</v>
      </c>
      <c r="M1213" s="7">
        <f t="shared" si="128"/>
        <v>0</v>
      </c>
      <c r="N1213" s="8">
        <f t="shared" si="129"/>
        <v>0</v>
      </c>
      <c r="R1213" s="12">
        <v>1</v>
      </c>
    </row>
    <row r="1214" spans="1:18" ht="25.5" x14ac:dyDescent="0.2">
      <c r="A1214" s="1" t="s">
        <v>2332</v>
      </c>
      <c r="C1214" s="2" t="s">
        <v>2333</v>
      </c>
      <c r="D1214" s="3" t="s">
        <v>268</v>
      </c>
      <c r="E1214" s="4">
        <v>30</v>
      </c>
      <c r="F1214" s="4">
        <v>22</v>
      </c>
      <c r="I1214" s="7">
        <v>7059019</v>
      </c>
      <c r="J1214" s="7">
        <v>7059012</v>
      </c>
      <c r="K1214" s="7">
        <v>2</v>
      </c>
      <c r="L1214" s="7">
        <v>6</v>
      </c>
      <c r="M1214" s="7">
        <f t="shared" si="128"/>
        <v>0</v>
      </c>
      <c r="N1214" s="8">
        <f t="shared" si="129"/>
        <v>0</v>
      </c>
      <c r="R1214" s="12">
        <v>1</v>
      </c>
    </row>
    <row r="1215" spans="1:18" ht="25.5" x14ac:dyDescent="0.2">
      <c r="A1215" s="1" t="s">
        <v>2334</v>
      </c>
      <c r="B1215" s="1" t="s">
        <v>188</v>
      </c>
      <c r="C1215" s="2" t="s">
        <v>622</v>
      </c>
      <c r="D1215" s="3" t="s">
        <v>35</v>
      </c>
      <c r="E1215" s="4">
        <v>0</v>
      </c>
      <c r="F1215" s="4">
        <v>22</v>
      </c>
      <c r="I1215" s="7">
        <v>7059020</v>
      </c>
      <c r="J1215" s="7">
        <v>7059012</v>
      </c>
      <c r="K1215" s="7">
        <v>2</v>
      </c>
      <c r="L1215" s="7">
        <v>6</v>
      </c>
      <c r="M1215" s="7">
        <f t="shared" si="128"/>
        <v>0</v>
      </c>
      <c r="N1215" s="8">
        <f t="shared" si="129"/>
        <v>0</v>
      </c>
      <c r="R1215" s="12">
        <v>1</v>
      </c>
    </row>
    <row r="1216" spans="1:18" ht="38.25" x14ac:dyDescent="0.2">
      <c r="A1216" s="1" t="s">
        <v>2335</v>
      </c>
      <c r="C1216" s="2" t="s">
        <v>2336</v>
      </c>
      <c r="D1216" s="3" t="s">
        <v>268</v>
      </c>
      <c r="E1216" s="4">
        <v>25</v>
      </c>
      <c r="F1216" s="4">
        <v>22</v>
      </c>
      <c r="I1216" s="7">
        <v>7059021</v>
      </c>
      <c r="J1216" s="7">
        <v>7059012</v>
      </c>
      <c r="K1216" s="7">
        <v>2</v>
      </c>
      <c r="L1216" s="7">
        <v>6</v>
      </c>
      <c r="M1216" s="7">
        <f t="shared" si="128"/>
        <v>0</v>
      </c>
      <c r="N1216" s="8">
        <f t="shared" si="129"/>
        <v>0</v>
      </c>
      <c r="R1216" s="12">
        <v>1</v>
      </c>
    </row>
    <row r="1217" spans="1:18" ht="38.25" x14ac:dyDescent="0.2">
      <c r="A1217" s="1" t="s">
        <v>2337</v>
      </c>
      <c r="C1217" s="2" t="s">
        <v>2338</v>
      </c>
      <c r="D1217" s="3" t="s">
        <v>268</v>
      </c>
      <c r="E1217" s="4">
        <v>30</v>
      </c>
      <c r="F1217" s="4">
        <v>22</v>
      </c>
      <c r="I1217" s="7">
        <v>7059022</v>
      </c>
      <c r="J1217" s="7">
        <v>7059012</v>
      </c>
      <c r="K1217" s="7">
        <v>2</v>
      </c>
      <c r="L1217" s="7">
        <v>6</v>
      </c>
      <c r="M1217" s="7">
        <f t="shared" si="128"/>
        <v>0</v>
      </c>
      <c r="N1217" s="8">
        <f t="shared" si="129"/>
        <v>0</v>
      </c>
      <c r="R1217" s="12">
        <v>1</v>
      </c>
    </row>
    <row r="1218" spans="1:18" ht="25.5" x14ac:dyDescent="0.2">
      <c r="A1218" s="1" t="s">
        <v>2339</v>
      </c>
      <c r="B1218" s="1" t="s">
        <v>233</v>
      </c>
      <c r="C1218" s="2" t="s">
        <v>2340</v>
      </c>
      <c r="D1218" s="3" t="s">
        <v>268</v>
      </c>
      <c r="E1218" s="4">
        <v>5</v>
      </c>
      <c r="F1218" s="4">
        <v>22</v>
      </c>
      <c r="I1218" s="7">
        <v>7059023</v>
      </c>
      <c r="J1218" s="7">
        <v>7059012</v>
      </c>
      <c r="K1218" s="7">
        <v>2</v>
      </c>
      <c r="L1218" s="7">
        <v>6</v>
      </c>
      <c r="M1218" s="7">
        <f t="shared" si="128"/>
        <v>0</v>
      </c>
      <c r="N1218" s="8">
        <f t="shared" si="129"/>
        <v>0</v>
      </c>
      <c r="R1218" s="12">
        <v>1</v>
      </c>
    </row>
    <row r="1219" spans="1:18" ht="25.5" x14ac:dyDescent="0.2">
      <c r="A1219" s="1" t="s">
        <v>2341</v>
      </c>
      <c r="B1219" s="1" t="s">
        <v>236</v>
      </c>
      <c r="C1219" s="2" t="s">
        <v>2342</v>
      </c>
      <c r="D1219" s="3" t="s">
        <v>35</v>
      </c>
      <c r="E1219" s="4">
        <v>0</v>
      </c>
      <c r="F1219" s="4">
        <v>22</v>
      </c>
      <c r="I1219" s="7">
        <v>7059024</v>
      </c>
      <c r="J1219" s="7">
        <v>7059012</v>
      </c>
      <c r="K1219" s="7">
        <v>2</v>
      </c>
      <c r="L1219" s="7">
        <v>6</v>
      </c>
      <c r="M1219" s="7">
        <f t="shared" si="128"/>
        <v>0</v>
      </c>
      <c r="N1219" s="8">
        <f t="shared" si="129"/>
        <v>0</v>
      </c>
      <c r="R1219" s="12">
        <v>1</v>
      </c>
    </row>
    <row r="1220" spans="1:18" ht="51" x14ac:dyDescent="0.2">
      <c r="A1220" s="1" t="s">
        <v>2343</v>
      </c>
      <c r="C1220" s="2" t="s">
        <v>2344</v>
      </c>
      <c r="D1220" s="3" t="s">
        <v>268</v>
      </c>
      <c r="E1220" s="4">
        <v>1</v>
      </c>
      <c r="F1220" s="4">
        <v>22</v>
      </c>
      <c r="I1220" s="7">
        <v>7059025</v>
      </c>
      <c r="J1220" s="7">
        <v>7059012</v>
      </c>
      <c r="K1220" s="7">
        <v>2</v>
      </c>
      <c r="L1220" s="7">
        <v>6</v>
      </c>
      <c r="M1220" s="7">
        <f t="shared" si="128"/>
        <v>0</v>
      </c>
      <c r="N1220" s="8">
        <f t="shared" si="129"/>
        <v>0</v>
      </c>
      <c r="R1220" s="12">
        <v>1</v>
      </c>
    </row>
    <row r="1221" spans="1:18" ht="51" x14ac:dyDescent="0.2">
      <c r="A1221" s="1" t="s">
        <v>2345</v>
      </c>
      <c r="C1221" s="2" t="s">
        <v>2346</v>
      </c>
      <c r="D1221" s="3" t="s">
        <v>268</v>
      </c>
      <c r="E1221" s="4">
        <v>16</v>
      </c>
      <c r="F1221" s="4">
        <v>22</v>
      </c>
      <c r="I1221" s="7">
        <v>7059026</v>
      </c>
      <c r="J1221" s="7">
        <v>7059012</v>
      </c>
      <c r="K1221" s="7">
        <v>2</v>
      </c>
      <c r="L1221" s="7">
        <v>6</v>
      </c>
      <c r="M1221" s="7">
        <f t="shared" si="128"/>
        <v>0</v>
      </c>
      <c r="N1221" s="8">
        <f t="shared" si="129"/>
        <v>0</v>
      </c>
      <c r="R1221" s="12">
        <v>1</v>
      </c>
    </row>
    <row r="1222" spans="1:18" ht="38.25" x14ac:dyDescent="0.2">
      <c r="A1222" s="1" t="s">
        <v>2347</v>
      </c>
      <c r="B1222" s="1" t="s">
        <v>239</v>
      </c>
      <c r="C1222" s="2" t="s">
        <v>2348</v>
      </c>
      <c r="D1222" s="3" t="s">
        <v>35</v>
      </c>
      <c r="E1222" s="4">
        <v>0</v>
      </c>
      <c r="F1222" s="4">
        <v>22</v>
      </c>
      <c r="I1222" s="7">
        <v>7059027</v>
      </c>
      <c r="J1222" s="7">
        <v>7059012</v>
      </c>
      <c r="K1222" s="7">
        <v>2</v>
      </c>
      <c r="L1222" s="7">
        <v>6</v>
      </c>
      <c r="M1222" s="7">
        <f t="shared" si="128"/>
        <v>0</v>
      </c>
      <c r="N1222" s="8">
        <f t="shared" si="129"/>
        <v>0</v>
      </c>
      <c r="R1222" s="12">
        <v>1</v>
      </c>
    </row>
    <row r="1223" spans="1:18" ht="51" x14ac:dyDescent="0.2">
      <c r="A1223" s="1" t="s">
        <v>2349</v>
      </c>
      <c r="C1223" s="2" t="s">
        <v>2350</v>
      </c>
      <c r="D1223" s="3" t="s">
        <v>268</v>
      </c>
      <c r="E1223" s="4">
        <v>20</v>
      </c>
      <c r="F1223" s="4">
        <v>22</v>
      </c>
      <c r="I1223" s="7">
        <v>7059028</v>
      </c>
      <c r="J1223" s="7">
        <v>7059012</v>
      </c>
      <c r="K1223" s="7">
        <v>2</v>
      </c>
      <c r="L1223" s="7">
        <v>6</v>
      </c>
      <c r="M1223" s="7">
        <f t="shared" si="128"/>
        <v>0</v>
      </c>
      <c r="N1223" s="8">
        <f t="shared" si="129"/>
        <v>0</v>
      </c>
      <c r="R1223" s="12">
        <v>1</v>
      </c>
    </row>
    <row r="1224" spans="1:18" ht="51" x14ac:dyDescent="0.2">
      <c r="A1224" s="1" t="s">
        <v>2351</v>
      </c>
      <c r="C1224" s="2" t="s">
        <v>2352</v>
      </c>
      <c r="D1224" s="3" t="s">
        <v>268</v>
      </c>
      <c r="E1224" s="4">
        <v>55</v>
      </c>
      <c r="F1224" s="4">
        <v>22</v>
      </c>
      <c r="I1224" s="7">
        <v>7059029</v>
      </c>
      <c r="J1224" s="7">
        <v>7059012</v>
      </c>
      <c r="K1224" s="7">
        <v>2</v>
      </c>
      <c r="L1224" s="7">
        <v>6</v>
      </c>
      <c r="M1224" s="7">
        <f t="shared" si="128"/>
        <v>0</v>
      </c>
      <c r="N1224" s="8">
        <f t="shared" si="129"/>
        <v>0</v>
      </c>
      <c r="R1224" s="12">
        <v>1</v>
      </c>
    </row>
    <row r="1225" spans="1:18" ht="38.25" x14ac:dyDescent="0.2">
      <c r="A1225" s="1" t="s">
        <v>2353</v>
      </c>
      <c r="B1225" s="1" t="s">
        <v>243</v>
      </c>
      <c r="C1225" s="2" t="s">
        <v>2354</v>
      </c>
      <c r="D1225" s="3" t="s">
        <v>35</v>
      </c>
      <c r="E1225" s="4">
        <v>0</v>
      </c>
      <c r="F1225" s="4">
        <v>22</v>
      </c>
      <c r="I1225" s="7">
        <v>7059030</v>
      </c>
      <c r="J1225" s="7">
        <v>7059012</v>
      </c>
      <c r="K1225" s="7">
        <v>2</v>
      </c>
      <c r="L1225" s="7">
        <v>6</v>
      </c>
      <c r="M1225" s="7">
        <f t="shared" si="128"/>
        <v>0</v>
      </c>
      <c r="N1225" s="8">
        <f t="shared" si="129"/>
        <v>0</v>
      </c>
      <c r="R1225" s="12">
        <v>1</v>
      </c>
    </row>
    <row r="1226" spans="1:18" ht="51" x14ac:dyDescent="0.2">
      <c r="A1226" s="1" t="s">
        <v>2355</v>
      </c>
      <c r="C1226" s="2" t="s">
        <v>2356</v>
      </c>
      <c r="D1226" s="3" t="s">
        <v>268</v>
      </c>
      <c r="E1226" s="4">
        <v>6</v>
      </c>
      <c r="F1226" s="4">
        <v>22</v>
      </c>
      <c r="I1226" s="7">
        <v>7059031</v>
      </c>
      <c r="J1226" s="7">
        <v>7059012</v>
      </c>
      <c r="K1226" s="7">
        <v>2</v>
      </c>
      <c r="L1226" s="7">
        <v>6</v>
      </c>
      <c r="M1226" s="7">
        <f t="shared" si="128"/>
        <v>0</v>
      </c>
      <c r="N1226" s="8">
        <f t="shared" si="129"/>
        <v>0</v>
      </c>
      <c r="R1226" s="12">
        <v>1</v>
      </c>
    </row>
    <row r="1227" spans="1:18" ht="51" x14ac:dyDescent="0.2">
      <c r="A1227" s="1" t="s">
        <v>2357</v>
      </c>
      <c r="C1227" s="2" t="s">
        <v>2358</v>
      </c>
      <c r="D1227" s="3" t="s">
        <v>268</v>
      </c>
      <c r="E1227" s="4">
        <v>59</v>
      </c>
      <c r="F1227" s="4">
        <v>22</v>
      </c>
      <c r="I1227" s="7">
        <v>7059032</v>
      </c>
      <c r="J1227" s="7">
        <v>7059012</v>
      </c>
      <c r="K1227" s="7">
        <v>2</v>
      </c>
      <c r="L1227" s="7">
        <v>6</v>
      </c>
      <c r="M1227" s="7">
        <f t="shared" si="128"/>
        <v>0</v>
      </c>
      <c r="N1227" s="8">
        <f t="shared" si="129"/>
        <v>0</v>
      </c>
      <c r="R1227" s="12">
        <v>1</v>
      </c>
    </row>
    <row r="1228" spans="1:18" ht="25.5" x14ac:dyDescent="0.2">
      <c r="A1228" s="1" t="s">
        <v>2359</v>
      </c>
      <c r="B1228" s="1" t="s">
        <v>247</v>
      </c>
      <c r="C1228" s="2" t="s">
        <v>2360</v>
      </c>
      <c r="D1228" s="3" t="s">
        <v>35</v>
      </c>
      <c r="E1228" s="4">
        <v>0</v>
      </c>
      <c r="F1228" s="4">
        <v>22</v>
      </c>
      <c r="I1228" s="7">
        <v>7059033</v>
      </c>
      <c r="J1228" s="7">
        <v>7059012</v>
      </c>
      <c r="K1228" s="7">
        <v>2</v>
      </c>
      <c r="L1228" s="7">
        <v>6</v>
      </c>
      <c r="M1228" s="7">
        <f t="shared" si="128"/>
        <v>0</v>
      </c>
      <c r="N1228" s="8">
        <f t="shared" si="129"/>
        <v>0</v>
      </c>
      <c r="R1228" s="12">
        <v>1</v>
      </c>
    </row>
    <row r="1229" spans="1:18" ht="38.25" x14ac:dyDescent="0.2">
      <c r="A1229" s="1" t="s">
        <v>2361</v>
      </c>
      <c r="C1229" s="2" t="s">
        <v>2362</v>
      </c>
      <c r="D1229" s="3" t="s">
        <v>268</v>
      </c>
      <c r="E1229" s="4">
        <v>8</v>
      </c>
      <c r="F1229" s="4">
        <v>22</v>
      </c>
      <c r="I1229" s="7">
        <v>7059034</v>
      </c>
      <c r="J1229" s="7">
        <v>7059012</v>
      </c>
      <c r="K1229" s="7">
        <v>2</v>
      </c>
      <c r="L1229" s="7">
        <v>6</v>
      </c>
      <c r="M1229" s="7">
        <f t="shared" si="128"/>
        <v>0</v>
      </c>
      <c r="N1229" s="8">
        <f t="shared" si="129"/>
        <v>0</v>
      </c>
      <c r="R1229" s="12">
        <v>1</v>
      </c>
    </row>
    <row r="1230" spans="1:18" ht="38.25" x14ac:dyDescent="0.2">
      <c r="A1230" s="1" t="s">
        <v>2363</v>
      </c>
      <c r="C1230" s="2" t="s">
        <v>2364</v>
      </c>
      <c r="D1230" s="3" t="s">
        <v>268</v>
      </c>
      <c r="E1230" s="4">
        <v>20</v>
      </c>
      <c r="F1230" s="4">
        <v>22</v>
      </c>
      <c r="I1230" s="7">
        <v>7059035</v>
      </c>
      <c r="J1230" s="7">
        <v>7059012</v>
      </c>
      <c r="K1230" s="7">
        <v>2</v>
      </c>
      <c r="L1230" s="7">
        <v>6</v>
      </c>
      <c r="M1230" s="7">
        <f t="shared" si="128"/>
        <v>0</v>
      </c>
      <c r="N1230" s="8">
        <f t="shared" si="129"/>
        <v>0</v>
      </c>
      <c r="R1230" s="12">
        <v>1</v>
      </c>
    </row>
    <row r="1231" spans="1:18" ht="25.5" x14ac:dyDescent="0.2">
      <c r="A1231" s="1" t="s">
        <v>2365</v>
      </c>
      <c r="B1231" s="1" t="s">
        <v>266</v>
      </c>
      <c r="C1231" s="2" t="s">
        <v>2366</v>
      </c>
      <c r="D1231" s="3" t="s">
        <v>35</v>
      </c>
      <c r="E1231" s="4">
        <v>0</v>
      </c>
      <c r="F1231" s="4">
        <v>22</v>
      </c>
      <c r="I1231" s="7">
        <v>7059036</v>
      </c>
      <c r="J1231" s="7">
        <v>7059012</v>
      </c>
      <c r="K1231" s="7">
        <v>2</v>
      </c>
      <c r="L1231" s="7">
        <v>6</v>
      </c>
      <c r="M1231" s="7">
        <f t="shared" si="128"/>
        <v>0</v>
      </c>
      <c r="N1231" s="8">
        <f t="shared" si="129"/>
        <v>0</v>
      </c>
      <c r="R1231" s="12">
        <v>1</v>
      </c>
    </row>
    <row r="1232" spans="1:18" ht="38.25" x14ac:dyDescent="0.2">
      <c r="A1232" s="1" t="s">
        <v>2367</v>
      </c>
      <c r="C1232" s="2" t="s">
        <v>2368</v>
      </c>
      <c r="D1232" s="3" t="s">
        <v>268</v>
      </c>
      <c r="E1232" s="4">
        <v>9</v>
      </c>
      <c r="F1232" s="4">
        <v>22</v>
      </c>
      <c r="I1232" s="7">
        <v>7059037</v>
      </c>
      <c r="J1232" s="7">
        <v>7059012</v>
      </c>
      <c r="K1232" s="7">
        <v>2</v>
      </c>
      <c r="L1232" s="7">
        <v>6</v>
      </c>
      <c r="M1232" s="7">
        <f t="shared" si="128"/>
        <v>0</v>
      </c>
      <c r="N1232" s="8">
        <f t="shared" si="129"/>
        <v>0</v>
      </c>
      <c r="R1232" s="12">
        <v>1</v>
      </c>
    </row>
    <row r="1233" spans="1:18" ht="25.5" x14ac:dyDescent="0.2">
      <c r="A1233" s="1" t="s">
        <v>2369</v>
      </c>
      <c r="B1233" s="1" t="s">
        <v>270</v>
      </c>
      <c r="C1233" s="2" t="s">
        <v>2370</v>
      </c>
      <c r="D1233" s="3" t="s">
        <v>268</v>
      </c>
      <c r="E1233" s="4">
        <v>3</v>
      </c>
      <c r="F1233" s="4">
        <v>22</v>
      </c>
      <c r="I1233" s="7">
        <v>7059038</v>
      </c>
      <c r="J1233" s="7">
        <v>7059012</v>
      </c>
      <c r="K1233" s="7">
        <v>2</v>
      </c>
      <c r="L1233" s="7">
        <v>6</v>
      </c>
      <c r="M1233" s="7">
        <f t="shared" si="128"/>
        <v>0</v>
      </c>
      <c r="N1233" s="8">
        <f t="shared" si="129"/>
        <v>0</v>
      </c>
      <c r="R1233" s="12">
        <v>1</v>
      </c>
    </row>
    <row r="1234" spans="1:18" ht="25.5" x14ac:dyDescent="0.2">
      <c r="A1234" s="1" t="s">
        <v>2371</v>
      </c>
      <c r="B1234" s="1" t="s">
        <v>66</v>
      </c>
      <c r="C1234" s="2" t="s">
        <v>2372</v>
      </c>
      <c r="D1234" s="3" t="s">
        <v>268</v>
      </c>
      <c r="E1234" s="4">
        <v>91</v>
      </c>
      <c r="F1234" s="4">
        <v>22</v>
      </c>
      <c r="I1234" s="7">
        <v>7059039</v>
      </c>
      <c r="J1234" s="7">
        <v>7059012</v>
      </c>
      <c r="K1234" s="7">
        <v>2</v>
      </c>
      <c r="L1234" s="7">
        <v>6</v>
      </c>
      <c r="M1234" s="7">
        <f t="shared" si="128"/>
        <v>0</v>
      </c>
      <c r="N1234" s="8">
        <f t="shared" si="129"/>
        <v>0</v>
      </c>
      <c r="R1234" s="12">
        <v>1</v>
      </c>
    </row>
    <row r="1235" spans="1:18" ht="38.25" x14ac:dyDescent="0.2">
      <c r="A1235" s="1" t="s">
        <v>2373</v>
      </c>
      <c r="B1235" s="1" t="s">
        <v>69</v>
      </c>
      <c r="C1235" s="2" t="s">
        <v>2374</v>
      </c>
      <c r="D1235" s="3" t="s">
        <v>268</v>
      </c>
      <c r="E1235" s="4">
        <v>46</v>
      </c>
      <c r="F1235" s="4">
        <v>22</v>
      </c>
      <c r="I1235" s="7">
        <v>7059040</v>
      </c>
      <c r="J1235" s="7">
        <v>7059012</v>
      </c>
      <c r="K1235" s="7">
        <v>2</v>
      </c>
      <c r="L1235" s="7">
        <v>6</v>
      </c>
      <c r="M1235" s="7">
        <f t="shared" si="128"/>
        <v>0</v>
      </c>
      <c r="N1235" s="8">
        <f t="shared" si="129"/>
        <v>0</v>
      </c>
      <c r="R1235" s="12">
        <v>1</v>
      </c>
    </row>
    <row r="1236" spans="1:18" ht="25.5" x14ac:dyDescent="0.2">
      <c r="A1236" s="1" t="s">
        <v>2375</v>
      </c>
      <c r="B1236" s="1" t="s">
        <v>72</v>
      </c>
      <c r="C1236" s="2" t="s">
        <v>2376</v>
      </c>
      <c r="D1236" s="3" t="s">
        <v>35</v>
      </c>
      <c r="E1236" s="4">
        <v>0</v>
      </c>
      <c r="F1236" s="4">
        <v>22</v>
      </c>
      <c r="I1236" s="7">
        <v>7059041</v>
      </c>
      <c r="J1236" s="7">
        <v>7059012</v>
      </c>
      <c r="K1236" s="7">
        <v>2</v>
      </c>
      <c r="L1236" s="7">
        <v>6</v>
      </c>
      <c r="M1236" s="7">
        <f t="shared" si="128"/>
        <v>0</v>
      </c>
      <c r="N1236" s="8">
        <f t="shared" si="129"/>
        <v>0</v>
      </c>
      <c r="R1236" s="12">
        <v>1</v>
      </c>
    </row>
    <row r="1237" spans="1:18" ht="38.25" x14ac:dyDescent="0.2">
      <c r="A1237" s="1" t="s">
        <v>2377</v>
      </c>
      <c r="C1237" s="2" t="s">
        <v>2378</v>
      </c>
      <c r="D1237" s="3" t="s">
        <v>268</v>
      </c>
      <c r="E1237" s="4">
        <v>17</v>
      </c>
      <c r="F1237" s="4">
        <v>22</v>
      </c>
      <c r="I1237" s="7">
        <v>7059042</v>
      </c>
      <c r="J1237" s="7">
        <v>7059012</v>
      </c>
      <c r="K1237" s="7">
        <v>2</v>
      </c>
      <c r="L1237" s="7">
        <v>6</v>
      </c>
      <c r="M1237" s="7">
        <f t="shared" si="128"/>
        <v>0</v>
      </c>
      <c r="N1237" s="8">
        <f t="shared" si="129"/>
        <v>0</v>
      </c>
      <c r="R1237" s="12">
        <v>1</v>
      </c>
    </row>
    <row r="1238" spans="1:18" ht="38.25" x14ac:dyDescent="0.2">
      <c r="A1238" s="1" t="s">
        <v>2379</v>
      </c>
      <c r="C1238" s="2" t="s">
        <v>2380</v>
      </c>
      <c r="D1238" s="3" t="s">
        <v>268</v>
      </c>
      <c r="E1238" s="4">
        <v>7</v>
      </c>
      <c r="F1238" s="4">
        <v>22</v>
      </c>
      <c r="I1238" s="7">
        <v>7059043</v>
      </c>
      <c r="J1238" s="7">
        <v>7059012</v>
      </c>
      <c r="K1238" s="7">
        <v>2</v>
      </c>
      <c r="L1238" s="7">
        <v>6</v>
      </c>
      <c r="M1238" s="7">
        <f t="shared" si="128"/>
        <v>0</v>
      </c>
      <c r="N1238" s="8">
        <f t="shared" si="129"/>
        <v>0</v>
      </c>
      <c r="R1238" s="12">
        <v>1</v>
      </c>
    </row>
    <row r="1239" spans="1:18" ht="25.5" x14ac:dyDescent="0.2">
      <c r="A1239" s="1" t="s">
        <v>2381</v>
      </c>
      <c r="B1239" s="1" t="s">
        <v>75</v>
      </c>
      <c r="C1239" s="2" t="s">
        <v>2382</v>
      </c>
      <c r="D1239" s="3" t="s">
        <v>35</v>
      </c>
      <c r="E1239" s="4">
        <v>0</v>
      </c>
      <c r="F1239" s="4">
        <v>22</v>
      </c>
      <c r="I1239" s="7">
        <v>7059044</v>
      </c>
      <c r="J1239" s="7">
        <v>7059012</v>
      </c>
      <c r="K1239" s="7">
        <v>2</v>
      </c>
      <c r="L1239" s="7">
        <v>6</v>
      </c>
      <c r="M1239" s="7">
        <f t="shared" si="128"/>
        <v>0</v>
      </c>
      <c r="N1239" s="8">
        <f t="shared" si="129"/>
        <v>0</v>
      </c>
      <c r="R1239" s="12">
        <v>1</v>
      </c>
    </row>
    <row r="1240" spans="1:18" ht="38.25" x14ac:dyDescent="0.2">
      <c r="A1240" s="1" t="s">
        <v>2383</v>
      </c>
      <c r="C1240" s="2" t="s">
        <v>2384</v>
      </c>
      <c r="D1240" s="3" t="s">
        <v>268</v>
      </c>
      <c r="E1240" s="4">
        <v>20</v>
      </c>
      <c r="F1240" s="4">
        <v>22</v>
      </c>
      <c r="I1240" s="7">
        <v>7059045</v>
      </c>
      <c r="J1240" s="7">
        <v>7059012</v>
      </c>
      <c r="K1240" s="7">
        <v>2</v>
      </c>
      <c r="L1240" s="7">
        <v>6</v>
      </c>
      <c r="M1240" s="7">
        <f t="shared" ref="M1240:M1259" si="130">ROUND(ROUND(H1240,2)*ROUND(E1240,2), 2)</f>
        <v>0</v>
      </c>
      <c r="N1240" s="8">
        <f t="shared" ref="N1240:N1259" si="131">H1240*E1240*(1+F1240/100)</f>
        <v>0</v>
      </c>
      <c r="R1240" s="12">
        <v>1</v>
      </c>
    </row>
    <row r="1241" spans="1:18" ht="38.25" x14ac:dyDescent="0.2">
      <c r="A1241" s="1" t="s">
        <v>2385</v>
      </c>
      <c r="B1241" s="1" t="s">
        <v>78</v>
      </c>
      <c r="C1241" s="2" t="s">
        <v>2386</v>
      </c>
      <c r="D1241" s="3" t="s">
        <v>35</v>
      </c>
      <c r="E1241" s="4">
        <v>0</v>
      </c>
      <c r="F1241" s="4">
        <v>22</v>
      </c>
      <c r="I1241" s="7">
        <v>7059046</v>
      </c>
      <c r="J1241" s="7">
        <v>7059012</v>
      </c>
      <c r="K1241" s="7">
        <v>2</v>
      </c>
      <c r="L1241" s="7">
        <v>6</v>
      </c>
      <c r="M1241" s="7">
        <f t="shared" si="130"/>
        <v>0</v>
      </c>
      <c r="N1241" s="8">
        <f t="shared" si="131"/>
        <v>0</v>
      </c>
      <c r="R1241" s="12">
        <v>1</v>
      </c>
    </row>
    <row r="1242" spans="1:18" ht="51" x14ac:dyDescent="0.2">
      <c r="A1242" s="1" t="s">
        <v>2387</v>
      </c>
      <c r="C1242" s="2" t="s">
        <v>2388</v>
      </c>
      <c r="D1242" s="3" t="s">
        <v>268</v>
      </c>
      <c r="E1242" s="4">
        <v>130</v>
      </c>
      <c r="F1242" s="4">
        <v>22</v>
      </c>
      <c r="I1242" s="7">
        <v>7059047</v>
      </c>
      <c r="J1242" s="7">
        <v>7059012</v>
      </c>
      <c r="K1242" s="7">
        <v>2</v>
      </c>
      <c r="L1242" s="7">
        <v>6</v>
      </c>
      <c r="M1242" s="7">
        <f t="shared" si="130"/>
        <v>0</v>
      </c>
      <c r="N1242" s="8">
        <f t="shared" si="131"/>
        <v>0</v>
      </c>
      <c r="R1242" s="12">
        <v>1</v>
      </c>
    </row>
    <row r="1243" spans="1:18" x14ac:dyDescent="0.2">
      <c r="A1243" s="1" t="s">
        <v>2389</v>
      </c>
      <c r="B1243" s="1" t="s">
        <v>81</v>
      </c>
      <c r="C1243" s="2" t="s">
        <v>2390</v>
      </c>
      <c r="D1243" s="3" t="s">
        <v>241</v>
      </c>
      <c r="E1243" s="4">
        <v>23</v>
      </c>
      <c r="F1243" s="4">
        <v>22</v>
      </c>
      <c r="I1243" s="7">
        <v>7059048</v>
      </c>
      <c r="J1243" s="7">
        <v>7059012</v>
      </c>
      <c r="K1243" s="7">
        <v>2</v>
      </c>
      <c r="L1243" s="7">
        <v>6</v>
      </c>
      <c r="M1243" s="7">
        <f t="shared" si="130"/>
        <v>0</v>
      </c>
      <c r="N1243" s="8">
        <f t="shared" si="131"/>
        <v>0</v>
      </c>
      <c r="R1243" s="12">
        <v>1</v>
      </c>
    </row>
    <row r="1244" spans="1:18" ht="25.5" x14ac:dyDescent="0.2">
      <c r="A1244" s="1" t="s">
        <v>2391</v>
      </c>
      <c r="B1244" s="1" t="s">
        <v>84</v>
      </c>
      <c r="C1244" s="2" t="s">
        <v>330</v>
      </c>
      <c r="D1244" s="3" t="s">
        <v>35</v>
      </c>
      <c r="E1244" s="4">
        <v>0</v>
      </c>
      <c r="F1244" s="4">
        <v>22</v>
      </c>
      <c r="I1244" s="7">
        <v>7059049</v>
      </c>
      <c r="J1244" s="7">
        <v>7059012</v>
      </c>
      <c r="K1244" s="7">
        <v>2</v>
      </c>
      <c r="L1244" s="7">
        <v>6</v>
      </c>
      <c r="M1244" s="7">
        <f t="shared" si="130"/>
        <v>0</v>
      </c>
      <c r="N1244" s="8">
        <f t="shared" si="131"/>
        <v>0</v>
      </c>
      <c r="R1244" s="12">
        <v>1</v>
      </c>
    </row>
    <row r="1245" spans="1:18" ht="38.25" x14ac:dyDescent="0.2">
      <c r="A1245" s="1" t="s">
        <v>2392</v>
      </c>
      <c r="C1245" s="2" t="s">
        <v>2393</v>
      </c>
      <c r="D1245" s="3" t="s">
        <v>268</v>
      </c>
      <c r="E1245" s="4">
        <v>5</v>
      </c>
      <c r="F1245" s="4">
        <v>22</v>
      </c>
      <c r="I1245" s="7">
        <v>7059050</v>
      </c>
      <c r="J1245" s="7">
        <v>7059012</v>
      </c>
      <c r="K1245" s="7">
        <v>2</v>
      </c>
      <c r="L1245" s="7">
        <v>6</v>
      </c>
      <c r="M1245" s="7">
        <f t="shared" si="130"/>
        <v>0</v>
      </c>
      <c r="N1245" s="8">
        <f t="shared" si="131"/>
        <v>0</v>
      </c>
      <c r="R1245" s="12">
        <v>1</v>
      </c>
    </row>
    <row r="1246" spans="1:18" ht="38.25" x14ac:dyDescent="0.2">
      <c r="A1246" s="1" t="s">
        <v>2394</v>
      </c>
      <c r="C1246" s="2" t="s">
        <v>2395</v>
      </c>
      <c r="D1246" s="3" t="s">
        <v>268</v>
      </c>
      <c r="E1246" s="4">
        <v>1</v>
      </c>
      <c r="F1246" s="4">
        <v>22</v>
      </c>
      <c r="I1246" s="7">
        <v>7059051</v>
      </c>
      <c r="J1246" s="7">
        <v>7059012</v>
      </c>
      <c r="K1246" s="7">
        <v>2</v>
      </c>
      <c r="L1246" s="7">
        <v>6</v>
      </c>
      <c r="M1246" s="7">
        <f t="shared" si="130"/>
        <v>0</v>
      </c>
      <c r="N1246" s="8">
        <f t="shared" si="131"/>
        <v>0</v>
      </c>
      <c r="R1246" s="12">
        <v>1</v>
      </c>
    </row>
    <row r="1247" spans="1:18" ht="38.25" x14ac:dyDescent="0.2">
      <c r="A1247" s="1" t="s">
        <v>2396</v>
      </c>
      <c r="C1247" s="2" t="s">
        <v>2397</v>
      </c>
      <c r="D1247" s="3" t="s">
        <v>268</v>
      </c>
      <c r="E1247" s="4">
        <v>1</v>
      </c>
      <c r="F1247" s="4">
        <v>22</v>
      </c>
      <c r="I1247" s="7">
        <v>7059052</v>
      </c>
      <c r="J1247" s="7">
        <v>7059012</v>
      </c>
      <c r="K1247" s="7">
        <v>2</v>
      </c>
      <c r="L1247" s="7">
        <v>6</v>
      </c>
      <c r="M1247" s="7">
        <f t="shared" si="130"/>
        <v>0</v>
      </c>
      <c r="N1247" s="8">
        <f t="shared" si="131"/>
        <v>0</v>
      </c>
      <c r="R1247" s="12">
        <v>1</v>
      </c>
    </row>
    <row r="1248" spans="1:18" ht="38.25" x14ac:dyDescent="0.2">
      <c r="A1248" s="1" t="s">
        <v>2398</v>
      </c>
      <c r="C1248" s="2" t="s">
        <v>2399</v>
      </c>
      <c r="D1248" s="3" t="s">
        <v>268</v>
      </c>
      <c r="E1248" s="4">
        <v>1</v>
      </c>
      <c r="F1248" s="4">
        <v>22</v>
      </c>
      <c r="I1248" s="7">
        <v>7059053</v>
      </c>
      <c r="J1248" s="7">
        <v>7059012</v>
      </c>
      <c r="K1248" s="7">
        <v>2</v>
      </c>
      <c r="L1248" s="7">
        <v>6</v>
      </c>
      <c r="M1248" s="7">
        <f t="shared" si="130"/>
        <v>0</v>
      </c>
      <c r="N1248" s="8">
        <f t="shared" si="131"/>
        <v>0</v>
      </c>
      <c r="R1248" s="12">
        <v>1</v>
      </c>
    </row>
    <row r="1249" spans="1:18" ht="25.5" x14ac:dyDescent="0.2">
      <c r="A1249" s="1" t="s">
        <v>2400</v>
      </c>
      <c r="B1249" s="1" t="s">
        <v>87</v>
      </c>
      <c r="C1249" s="2" t="s">
        <v>334</v>
      </c>
      <c r="D1249" s="3" t="s">
        <v>35</v>
      </c>
      <c r="E1249" s="4">
        <v>0</v>
      </c>
      <c r="F1249" s="4">
        <v>22</v>
      </c>
      <c r="I1249" s="7">
        <v>7059054</v>
      </c>
      <c r="J1249" s="7">
        <v>7059012</v>
      </c>
      <c r="K1249" s="7">
        <v>2</v>
      </c>
      <c r="L1249" s="7">
        <v>6</v>
      </c>
      <c r="M1249" s="7">
        <f t="shared" si="130"/>
        <v>0</v>
      </c>
      <c r="N1249" s="8">
        <f t="shared" si="131"/>
        <v>0</v>
      </c>
      <c r="R1249" s="12">
        <v>1</v>
      </c>
    </row>
    <row r="1250" spans="1:18" ht="38.25" x14ac:dyDescent="0.2">
      <c r="A1250" s="1" t="s">
        <v>2401</v>
      </c>
      <c r="C1250" s="2" t="s">
        <v>2402</v>
      </c>
      <c r="D1250" s="3" t="s">
        <v>268</v>
      </c>
      <c r="E1250" s="4">
        <v>5</v>
      </c>
      <c r="F1250" s="4">
        <v>22</v>
      </c>
      <c r="I1250" s="7">
        <v>7059055</v>
      </c>
      <c r="J1250" s="7">
        <v>7059012</v>
      </c>
      <c r="K1250" s="7">
        <v>2</v>
      </c>
      <c r="L1250" s="7">
        <v>6</v>
      </c>
      <c r="M1250" s="7">
        <f t="shared" si="130"/>
        <v>0</v>
      </c>
      <c r="N1250" s="8">
        <f t="shared" si="131"/>
        <v>0</v>
      </c>
      <c r="R1250" s="12">
        <v>1</v>
      </c>
    </row>
    <row r="1251" spans="1:18" ht="38.25" x14ac:dyDescent="0.2">
      <c r="A1251" s="1" t="s">
        <v>2403</v>
      </c>
      <c r="C1251" s="2" t="s">
        <v>2404</v>
      </c>
      <c r="D1251" s="3" t="s">
        <v>268</v>
      </c>
      <c r="E1251" s="4">
        <v>3</v>
      </c>
      <c r="F1251" s="4">
        <v>22</v>
      </c>
      <c r="I1251" s="7">
        <v>7059056</v>
      </c>
      <c r="J1251" s="7">
        <v>7059012</v>
      </c>
      <c r="K1251" s="7">
        <v>2</v>
      </c>
      <c r="L1251" s="7">
        <v>6</v>
      </c>
      <c r="M1251" s="7">
        <f t="shared" si="130"/>
        <v>0</v>
      </c>
      <c r="N1251" s="8">
        <f t="shared" si="131"/>
        <v>0</v>
      </c>
      <c r="R1251" s="12">
        <v>1</v>
      </c>
    </row>
    <row r="1252" spans="1:18" ht="25.5" x14ac:dyDescent="0.2">
      <c r="A1252" s="1" t="s">
        <v>2405</v>
      </c>
      <c r="B1252" s="1" t="s">
        <v>90</v>
      </c>
      <c r="C1252" s="2" t="s">
        <v>2406</v>
      </c>
      <c r="D1252" s="3" t="s">
        <v>268</v>
      </c>
      <c r="E1252" s="4">
        <v>3</v>
      </c>
      <c r="F1252" s="4">
        <v>22</v>
      </c>
      <c r="I1252" s="7">
        <v>7059057</v>
      </c>
      <c r="J1252" s="7">
        <v>7059012</v>
      </c>
      <c r="K1252" s="7">
        <v>2</v>
      </c>
      <c r="L1252" s="7">
        <v>6</v>
      </c>
      <c r="M1252" s="7">
        <f t="shared" si="130"/>
        <v>0</v>
      </c>
      <c r="N1252" s="8">
        <f t="shared" si="131"/>
        <v>0</v>
      </c>
      <c r="R1252" s="12">
        <v>1</v>
      </c>
    </row>
    <row r="1253" spans="1:18" ht="25.5" x14ac:dyDescent="0.2">
      <c r="A1253" s="1" t="s">
        <v>2407</v>
      </c>
      <c r="B1253" s="1" t="s">
        <v>93</v>
      </c>
      <c r="C1253" s="2" t="s">
        <v>2408</v>
      </c>
      <c r="D1253" s="3" t="s">
        <v>268</v>
      </c>
      <c r="E1253" s="4">
        <v>10</v>
      </c>
      <c r="F1253" s="4">
        <v>22</v>
      </c>
      <c r="I1253" s="7">
        <v>7059058</v>
      </c>
      <c r="J1253" s="7">
        <v>7059012</v>
      </c>
      <c r="K1253" s="7">
        <v>2</v>
      </c>
      <c r="L1253" s="7">
        <v>6</v>
      </c>
      <c r="M1253" s="7">
        <f t="shared" si="130"/>
        <v>0</v>
      </c>
      <c r="N1253" s="8">
        <f t="shared" si="131"/>
        <v>0</v>
      </c>
      <c r="R1253" s="12">
        <v>1</v>
      </c>
    </row>
    <row r="1254" spans="1:18" ht="25.5" x14ac:dyDescent="0.2">
      <c r="A1254" s="1" t="s">
        <v>2409</v>
      </c>
      <c r="B1254" s="1" t="s">
        <v>96</v>
      </c>
      <c r="C1254" s="2" t="s">
        <v>2410</v>
      </c>
      <c r="D1254" s="3" t="s">
        <v>268</v>
      </c>
      <c r="E1254" s="4">
        <v>13</v>
      </c>
      <c r="F1254" s="4">
        <v>22</v>
      </c>
      <c r="I1254" s="7">
        <v>7059059</v>
      </c>
      <c r="J1254" s="7">
        <v>7059012</v>
      </c>
      <c r="K1254" s="7">
        <v>2</v>
      </c>
      <c r="L1254" s="7">
        <v>6</v>
      </c>
      <c r="M1254" s="7">
        <f t="shared" si="130"/>
        <v>0</v>
      </c>
      <c r="N1254" s="8">
        <f t="shared" si="131"/>
        <v>0</v>
      </c>
      <c r="R1254" s="12">
        <v>1</v>
      </c>
    </row>
    <row r="1255" spans="1:18" ht="25.5" x14ac:dyDescent="0.2">
      <c r="A1255" s="1" t="s">
        <v>2411</v>
      </c>
      <c r="B1255" s="1" t="s">
        <v>99</v>
      </c>
      <c r="C1255" s="2" t="s">
        <v>2412</v>
      </c>
      <c r="D1255" s="3" t="s">
        <v>245</v>
      </c>
      <c r="E1255" s="4">
        <v>14</v>
      </c>
      <c r="F1255" s="4">
        <v>22</v>
      </c>
      <c r="I1255" s="7">
        <v>7059060</v>
      </c>
      <c r="J1255" s="7">
        <v>7059012</v>
      </c>
      <c r="K1255" s="7">
        <v>2</v>
      </c>
      <c r="L1255" s="7">
        <v>6</v>
      </c>
      <c r="M1255" s="7">
        <f t="shared" si="130"/>
        <v>0</v>
      </c>
      <c r="N1255" s="8">
        <f t="shared" si="131"/>
        <v>0</v>
      </c>
      <c r="R1255" s="12">
        <v>1</v>
      </c>
    </row>
    <row r="1256" spans="1:18" ht="25.5" x14ac:dyDescent="0.2">
      <c r="A1256" s="1" t="s">
        <v>2413</v>
      </c>
      <c r="B1256" s="1" t="s">
        <v>102</v>
      </c>
      <c r="C1256" s="2" t="s">
        <v>2414</v>
      </c>
      <c r="D1256" s="3" t="s">
        <v>35</v>
      </c>
      <c r="E1256" s="4">
        <v>0</v>
      </c>
      <c r="F1256" s="4">
        <v>22</v>
      </c>
      <c r="I1256" s="7">
        <v>7059061</v>
      </c>
      <c r="J1256" s="7">
        <v>7059012</v>
      </c>
      <c r="K1256" s="7">
        <v>2</v>
      </c>
      <c r="L1256" s="7">
        <v>6</v>
      </c>
      <c r="M1256" s="7">
        <f t="shared" si="130"/>
        <v>0</v>
      </c>
      <c r="N1256" s="8">
        <f t="shared" si="131"/>
        <v>0</v>
      </c>
      <c r="R1256" s="12">
        <v>1</v>
      </c>
    </row>
    <row r="1257" spans="1:18" ht="38.25" x14ac:dyDescent="0.2">
      <c r="A1257" s="1" t="s">
        <v>2415</v>
      </c>
      <c r="C1257" s="2" t="s">
        <v>2416</v>
      </c>
      <c r="D1257" s="3" t="s">
        <v>343</v>
      </c>
      <c r="E1257" s="4">
        <v>26000</v>
      </c>
      <c r="F1257" s="4">
        <v>22</v>
      </c>
      <c r="I1257" s="7">
        <v>7059062</v>
      </c>
      <c r="J1257" s="7">
        <v>7059012</v>
      </c>
      <c r="K1257" s="7">
        <v>2</v>
      </c>
      <c r="L1257" s="7">
        <v>6</v>
      </c>
      <c r="M1257" s="7">
        <f t="shared" si="130"/>
        <v>0</v>
      </c>
      <c r="N1257" s="8">
        <f t="shared" si="131"/>
        <v>0</v>
      </c>
      <c r="R1257" s="12">
        <v>1</v>
      </c>
    </row>
    <row r="1258" spans="1:18" ht="38.25" x14ac:dyDescent="0.2">
      <c r="A1258" s="1" t="s">
        <v>2417</v>
      </c>
      <c r="C1258" s="2" t="s">
        <v>2418</v>
      </c>
      <c r="D1258" s="3" t="s">
        <v>343</v>
      </c>
      <c r="E1258" s="4">
        <v>18000</v>
      </c>
      <c r="F1258" s="4">
        <v>22</v>
      </c>
      <c r="I1258" s="7">
        <v>7059063</v>
      </c>
      <c r="J1258" s="7">
        <v>7059012</v>
      </c>
      <c r="K1258" s="7">
        <v>2</v>
      </c>
      <c r="L1258" s="7">
        <v>6</v>
      </c>
      <c r="M1258" s="7">
        <f t="shared" si="130"/>
        <v>0</v>
      </c>
      <c r="N1258" s="8">
        <f t="shared" si="131"/>
        <v>0</v>
      </c>
      <c r="R1258" s="12">
        <v>1</v>
      </c>
    </row>
    <row r="1259" spans="1:18" ht="38.25" x14ac:dyDescent="0.2">
      <c r="A1259" s="1" t="s">
        <v>2419</v>
      </c>
      <c r="C1259" s="2" t="s">
        <v>2420</v>
      </c>
      <c r="D1259" s="3" t="s">
        <v>343</v>
      </c>
      <c r="E1259" s="4">
        <v>50000</v>
      </c>
      <c r="F1259" s="4">
        <v>22</v>
      </c>
      <c r="I1259" s="7">
        <v>7059064</v>
      </c>
      <c r="J1259" s="7">
        <v>7059012</v>
      </c>
      <c r="K1259" s="7">
        <v>2</v>
      </c>
      <c r="L1259" s="7">
        <v>6</v>
      </c>
      <c r="M1259" s="7">
        <f t="shared" si="130"/>
        <v>0</v>
      </c>
      <c r="N1259" s="8">
        <f t="shared" si="131"/>
        <v>0</v>
      </c>
      <c r="R1259" s="12">
        <v>1</v>
      </c>
    </row>
    <row r="1260" spans="1:18" x14ac:dyDescent="0.2">
      <c r="A1260" s="1" t="s">
        <v>2421</v>
      </c>
      <c r="B1260" s="1" t="s">
        <v>345</v>
      </c>
      <c r="C1260" s="2" t="s">
        <v>346</v>
      </c>
      <c r="E1260" s="4">
        <v>0</v>
      </c>
      <c r="F1260" s="4">
        <v>22</v>
      </c>
      <c r="H1260" s="167"/>
      <c r="I1260" s="7">
        <v>7059065</v>
      </c>
      <c r="J1260" s="7">
        <v>7058892</v>
      </c>
      <c r="K1260" s="7">
        <v>1</v>
      </c>
      <c r="L1260" s="7">
        <v>5</v>
      </c>
      <c r="M1260" s="7">
        <f>M1261+M1262+M1263+M1264+M1265+M1266+M1267+M1268+M1269+M1270+M1271+M1272+M1273+M1274+M1275+M1276+M1277+M1278+M1279+M1280+M1281+M1282+M1283+M1284+M1285+M1286+M1287+M1288+M1289+M1290+M1291+M1292+M1293</f>
        <v>0</v>
      </c>
      <c r="N1260" s="8">
        <f>N1261+N1262+N1263+N1264+N1265+N1266+N1267+N1268+N1269+N1270+N1271+N1272+N1273+N1274+N1275+N1276+N1277+N1278+N1279+N1280+N1281+N1282+N1283+N1284+N1285+N1286+N1287+N1288+N1289+N1290+N1291+N1292+N1293</f>
        <v>0</v>
      </c>
      <c r="R1260" s="12">
        <v>1</v>
      </c>
    </row>
    <row r="1261" spans="1:18" x14ac:dyDescent="0.2">
      <c r="A1261" s="1" t="s">
        <v>2422</v>
      </c>
      <c r="C1261" s="2" t="s">
        <v>286</v>
      </c>
      <c r="D1261" s="3" t="s">
        <v>35</v>
      </c>
      <c r="E1261" s="4">
        <v>0</v>
      </c>
      <c r="F1261" s="4">
        <v>22</v>
      </c>
      <c r="I1261" s="7">
        <v>7059066</v>
      </c>
      <c r="J1261" s="7">
        <v>7059065</v>
      </c>
      <c r="K1261" s="7">
        <v>2</v>
      </c>
      <c r="L1261" s="7">
        <v>6</v>
      </c>
      <c r="M1261" s="7">
        <f t="shared" ref="M1261:M1293" si="132">ROUND(ROUND(H1261,2)*ROUND(E1261,2), 2)</f>
        <v>0</v>
      </c>
      <c r="N1261" s="8">
        <f t="shared" ref="N1261:N1293" si="133">H1261*E1261*(1+F1261/100)</f>
        <v>0</v>
      </c>
      <c r="R1261" s="12">
        <v>1</v>
      </c>
    </row>
    <row r="1262" spans="1:18" ht="25.5" x14ac:dyDescent="0.2">
      <c r="A1262" s="1" t="s">
        <v>2423</v>
      </c>
      <c r="C1262" s="2" t="s">
        <v>349</v>
      </c>
      <c r="D1262" s="3" t="s">
        <v>35</v>
      </c>
      <c r="E1262" s="4">
        <v>0</v>
      </c>
      <c r="F1262" s="4">
        <v>22</v>
      </c>
      <c r="I1262" s="7">
        <v>7059067</v>
      </c>
      <c r="J1262" s="7">
        <v>7059065</v>
      </c>
      <c r="K1262" s="7">
        <v>2</v>
      </c>
      <c r="L1262" s="7">
        <v>6</v>
      </c>
      <c r="M1262" s="7">
        <f t="shared" si="132"/>
        <v>0</v>
      </c>
      <c r="N1262" s="8">
        <f t="shared" si="133"/>
        <v>0</v>
      </c>
      <c r="R1262" s="12">
        <v>1</v>
      </c>
    </row>
    <row r="1263" spans="1:18" x14ac:dyDescent="0.2">
      <c r="A1263" s="1" t="s">
        <v>2424</v>
      </c>
      <c r="C1263" s="2" t="s">
        <v>351</v>
      </c>
      <c r="D1263" s="3" t="s">
        <v>35</v>
      </c>
      <c r="E1263" s="4">
        <v>0</v>
      </c>
      <c r="F1263" s="4">
        <v>22</v>
      </c>
      <c r="I1263" s="7">
        <v>7059068</v>
      </c>
      <c r="J1263" s="7">
        <v>7059065</v>
      </c>
      <c r="K1263" s="7">
        <v>2</v>
      </c>
      <c r="L1263" s="7">
        <v>6</v>
      </c>
      <c r="M1263" s="7">
        <f t="shared" si="132"/>
        <v>0</v>
      </c>
      <c r="N1263" s="8">
        <f t="shared" si="133"/>
        <v>0</v>
      </c>
      <c r="R1263" s="12">
        <v>1</v>
      </c>
    </row>
    <row r="1264" spans="1:18" x14ac:dyDescent="0.2">
      <c r="A1264" s="1" t="s">
        <v>2425</v>
      </c>
      <c r="C1264" s="2" t="s">
        <v>880</v>
      </c>
      <c r="D1264" s="3" t="s">
        <v>35</v>
      </c>
      <c r="E1264" s="4">
        <v>0</v>
      </c>
      <c r="F1264" s="4">
        <v>22</v>
      </c>
      <c r="I1264" s="7">
        <v>7059069</v>
      </c>
      <c r="J1264" s="7">
        <v>7059065</v>
      </c>
      <c r="K1264" s="7">
        <v>2</v>
      </c>
      <c r="L1264" s="7">
        <v>6</v>
      </c>
      <c r="M1264" s="7">
        <f t="shared" si="132"/>
        <v>0</v>
      </c>
      <c r="N1264" s="8">
        <f t="shared" si="133"/>
        <v>0</v>
      </c>
      <c r="R1264" s="12">
        <v>1</v>
      </c>
    </row>
    <row r="1265" spans="1:18" x14ac:dyDescent="0.2">
      <c r="A1265" s="1" t="s">
        <v>2426</v>
      </c>
      <c r="C1265" s="2" t="s">
        <v>882</v>
      </c>
      <c r="D1265" s="3" t="s">
        <v>35</v>
      </c>
      <c r="E1265" s="4">
        <v>0</v>
      </c>
      <c r="F1265" s="4">
        <v>22</v>
      </c>
      <c r="I1265" s="7">
        <v>7059070</v>
      </c>
      <c r="J1265" s="7">
        <v>7059065</v>
      </c>
      <c r="K1265" s="7">
        <v>2</v>
      </c>
      <c r="L1265" s="7">
        <v>6</v>
      </c>
      <c r="M1265" s="7">
        <f t="shared" si="132"/>
        <v>0</v>
      </c>
      <c r="N1265" s="8">
        <f t="shared" si="133"/>
        <v>0</v>
      </c>
      <c r="R1265" s="12">
        <v>1</v>
      </c>
    </row>
    <row r="1266" spans="1:18" ht="25.5" x14ac:dyDescent="0.2">
      <c r="A1266" s="1" t="s">
        <v>2427</v>
      </c>
      <c r="C1266" s="2" t="s">
        <v>884</v>
      </c>
      <c r="D1266" s="3" t="s">
        <v>35</v>
      </c>
      <c r="E1266" s="4">
        <v>0</v>
      </c>
      <c r="F1266" s="4">
        <v>22</v>
      </c>
      <c r="I1266" s="7">
        <v>7059071</v>
      </c>
      <c r="J1266" s="7">
        <v>7059065</v>
      </c>
      <c r="K1266" s="7">
        <v>2</v>
      </c>
      <c r="L1266" s="7">
        <v>6</v>
      </c>
      <c r="M1266" s="7">
        <f t="shared" si="132"/>
        <v>0</v>
      </c>
      <c r="N1266" s="8">
        <f t="shared" si="133"/>
        <v>0</v>
      </c>
      <c r="R1266" s="12">
        <v>1</v>
      </c>
    </row>
    <row r="1267" spans="1:18" x14ac:dyDescent="0.2">
      <c r="A1267" s="1" t="s">
        <v>2428</v>
      </c>
      <c r="C1267" s="2" t="s">
        <v>974</v>
      </c>
      <c r="D1267" s="3" t="s">
        <v>35</v>
      </c>
      <c r="E1267" s="4">
        <v>0</v>
      </c>
      <c r="F1267" s="4">
        <v>22</v>
      </c>
      <c r="I1267" s="7">
        <v>7059072</v>
      </c>
      <c r="J1267" s="7">
        <v>7059065</v>
      </c>
      <c r="K1267" s="7">
        <v>2</v>
      </c>
      <c r="L1267" s="7">
        <v>6</v>
      </c>
      <c r="M1267" s="7">
        <f t="shared" si="132"/>
        <v>0</v>
      </c>
      <c r="N1267" s="8">
        <f t="shared" si="133"/>
        <v>0</v>
      </c>
      <c r="R1267" s="12">
        <v>1</v>
      </c>
    </row>
    <row r="1268" spans="1:18" ht="38.25" x14ac:dyDescent="0.2">
      <c r="A1268" s="1" t="s">
        <v>2429</v>
      </c>
      <c r="B1268" s="1" t="s">
        <v>30</v>
      </c>
      <c r="C1268" s="2" t="s">
        <v>2430</v>
      </c>
      <c r="D1268" s="3" t="s">
        <v>35</v>
      </c>
      <c r="E1268" s="4">
        <v>0</v>
      </c>
      <c r="F1268" s="4">
        <v>22</v>
      </c>
      <c r="I1268" s="7">
        <v>7059073</v>
      </c>
      <c r="J1268" s="7">
        <v>7059065</v>
      </c>
      <c r="K1268" s="7">
        <v>2</v>
      </c>
      <c r="L1268" s="7">
        <v>6</v>
      </c>
      <c r="M1268" s="7">
        <f t="shared" si="132"/>
        <v>0</v>
      </c>
      <c r="N1268" s="8">
        <f t="shared" si="133"/>
        <v>0</v>
      </c>
      <c r="R1268" s="12">
        <v>1</v>
      </c>
    </row>
    <row r="1269" spans="1:18" ht="51" x14ac:dyDescent="0.2">
      <c r="A1269" s="1" t="s">
        <v>2431</v>
      </c>
      <c r="C1269" s="2" t="s">
        <v>2432</v>
      </c>
      <c r="D1269" s="3" t="s">
        <v>245</v>
      </c>
      <c r="E1269" s="4">
        <v>96</v>
      </c>
      <c r="F1269" s="4">
        <v>22</v>
      </c>
      <c r="I1269" s="7">
        <v>7059074</v>
      </c>
      <c r="J1269" s="7">
        <v>7059065</v>
      </c>
      <c r="K1269" s="7">
        <v>2</v>
      </c>
      <c r="L1269" s="7">
        <v>6</v>
      </c>
      <c r="M1269" s="7">
        <f t="shared" si="132"/>
        <v>0</v>
      </c>
      <c r="N1269" s="8">
        <f t="shared" si="133"/>
        <v>0</v>
      </c>
      <c r="R1269" s="12">
        <v>1</v>
      </c>
    </row>
    <row r="1270" spans="1:18" ht="51" x14ac:dyDescent="0.2">
      <c r="A1270" s="1" t="s">
        <v>2433</v>
      </c>
      <c r="C1270" s="2" t="s">
        <v>2434</v>
      </c>
      <c r="D1270" s="3" t="s">
        <v>245</v>
      </c>
      <c r="E1270" s="4">
        <v>59</v>
      </c>
      <c r="F1270" s="4">
        <v>22</v>
      </c>
      <c r="I1270" s="7">
        <v>7059075</v>
      </c>
      <c r="J1270" s="7">
        <v>7059065</v>
      </c>
      <c r="K1270" s="7">
        <v>2</v>
      </c>
      <c r="L1270" s="7">
        <v>6</v>
      </c>
      <c r="M1270" s="7">
        <f t="shared" si="132"/>
        <v>0</v>
      </c>
      <c r="N1270" s="8">
        <f t="shared" si="133"/>
        <v>0</v>
      </c>
      <c r="R1270" s="12">
        <v>1</v>
      </c>
    </row>
    <row r="1271" spans="1:18" ht="63.75" x14ac:dyDescent="0.2">
      <c r="A1271" s="1" t="s">
        <v>2435</v>
      </c>
      <c r="B1271" s="1" t="s">
        <v>188</v>
      </c>
      <c r="C1271" s="2" t="s">
        <v>2436</v>
      </c>
      <c r="D1271" s="3" t="s">
        <v>241</v>
      </c>
      <c r="E1271" s="4">
        <v>216</v>
      </c>
      <c r="F1271" s="4">
        <v>22</v>
      </c>
      <c r="I1271" s="7">
        <v>7059076</v>
      </c>
      <c r="J1271" s="7">
        <v>7059065</v>
      </c>
      <c r="K1271" s="7">
        <v>2</v>
      </c>
      <c r="L1271" s="7">
        <v>6</v>
      </c>
      <c r="M1271" s="7">
        <f t="shared" si="132"/>
        <v>0</v>
      </c>
      <c r="N1271" s="8">
        <f t="shared" si="133"/>
        <v>0</v>
      </c>
      <c r="R1271" s="12">
        <v>1</v>
      </c>
    </row>
    <row r="1272" spans="1:18" ht="140.25" x14ac:dyDescent="0.2">
      <c r="A1272" s="1" t="s">
        <v>2437</v>
      </c>
      <c r="B1272" s="1" t="s">
        <v>233</v>
      </c>
      <c r="C1272" s="2" t="s">
        <v>2438</v>
      </c>
      <c r="D1272" s="3" t="s">
        <v>245</v>
      </c>
      <c r="E1272" s="4">
        <v>207</v>
      </c>
      <c r="F1272" s="4">
        <v>22</v>
      </c>
      <c r="I1272" s="7">
        <v>7059077</v>
      </c>
      <c r="J1272" s="7">
        <v>7059065</v>
      </c>
      <c r="K1272" s="7">
        <v>2</v>
      </c>
      <c r="L1272" s="7">
        <v>6</v>
      </c>
      <c r="M1272" s="7">
        <f t="shared" si="132"/>
        <v>0</v>
      </c>
      <c r="N1272" s="8">
        <f t="shared" si="133"/>
        <v>0</v>
      </c>
      <c r="R1272" s="12">
        <v>1</v>
      </c>
    </row>
    <row r="1273" spans="1:18" ht="25.5" x14ac:dyDescent="0.2">
      <c r="A1273" s="1" t="s">
        <v>2439</v>
      </c>
      <c r="B1273" s="1" t="s">
        <v>236</v>
      </c>
      <c r="C1273" s="2" t="s">
        <v>2440</v>
      </c>
      <c r="D1273" s="3" t="s">
        <v>245</v>
      </c>
      <c r="E1273" s="4">
        <v>550</v>
      </c>
      <c r="F1273" s="4">
        <v>22</v>
      </c>
      <c r="I1273" s="7">
        <v>7059078</v>
      </c>
      <c r="J1273" s="7">
        <v>7059065</v>
      </c>
      <c r="K1273" s="7">
        <v>2</v>
      </c>
      <c r="L1273" s="7">
        <v>6</v>
      </c>
      <c r="M1273" s="7">
        <f t="shared" si="132"/>
        <v>0</v>
      </c>
      <c r="N1273" s="8">
        <f t="shared" si="133"/>
        <v>0</v>
      </c>
      <c r="R1273" s="12">
        <v>1</v>
      </c>
    </row>
    <row r="1274" spans="1:18" ht="25.5" x14ac:dyDescent="0.2">
      <c r="A1274" s="1" t="s">
        <v>2441</v>
      </c>
      <c r="B1274" s="1" t="s">
        <v>239</v>
      </c>
      <c r="C1274" s="2" t="s">
        <v>2442</v>
      </c>
      <c r="D1274" s="3" t="s">
        <v>241</v>
      </c>
      <c r="E1274" s="4">
        <v>790</v>
      </c>
      <c r="F1274" s="4">
        <v>22</v>
      </c>
      <c r="I1274" s="7">
        <v>7059079</v>
      </c>
      <c r="J1274" s="7">
        <v>7059065</v>
      </c>
      <c r="K1274" s="7">
        <v>2</v>
      </c>
      <c r="L1274" s="7">
        <v>6</v>
      </c>
      <c r="M1274" s="7">
        <f t="shared" si="132"/>
        <v>0</v>
      </c>
      <c r="N1274" s="8">
        <f t="shared" si="133"/>
        <v>0</v>
      </c>
      <c r="R1274" s="12">
        <v>1</v>
      </c>
    </row>
    <row r="1275" spans="1:18" ht="38.25" x14ac:dyDescent="0.2">
      <c r="A1275" s="1" t="s">
        <v>2443</v>
      </c>
      <c r="B1275" s="1" t="s">
        <v>243</v>
      </c>
      <c r="C1275" s="2" t="s">
        <v>2444</v>
      </c>
      <c r="D1275" s="3" t="s">
        <v>245</v>
      </c>
      <c r="E1275" s="4">
        <v>1097</v>
      </c>
      <c r="F1275" s="4">
        <v>22</v>
      </c>
      <c r="I1275" s="7">
        <v>7059080</v>
      </c>
      <c r="J1275" s="7">
        <v>7059065</v>
      </c>
      <c r="K1275" s="7">
        <v>2</v>
      </c>
      <c r="L1275" s="7">
        <v>6</v>
      </c>
      <c r="M1275" s="7">
        <f t="shared" si="132"/>
        <v>0</v>
      </c>
      <c r="N1275" s="8">
        <f t="shared" si="133"/>
        <v>0</v>
      </c>
      <c r="R1275" s="12">
        <v>1</v>
      </c>
    </row>
    <row r="1276" spans="1:18" ht="25.5" x14ac:dyDescent="0.2">
      <c r="A1276" s="1" t="s">
        <v>2445</v>
      </c>
      <c r="B1276" s="1" t="s">
        <v>247</v>
      </c>
      <c r="C1276" s="2" t="s">
        <v>2446</v>
      </c>
      <c r="D1276" s="3" t="s">
        <v>245</v>
      </c>
      <c r="E1276" s="4">
        <v>414</v>
      </c>
      <c r="F1276" s="4">
        <v>22</v>
      </c>
      <c r="I1276" s="7">
        <v>7059081</v>
      </c>
      <c r="J1276" s="7">
        <v>7059065</v>
      </c>
      <c r="K1276" s="7">
        <v>2</v>
      </c>
      <c r="L1276" s="7">
        <v>6</v>
      </c>
      <c r="M1276" s="7">
        <f t="shared" si="132"/>
        <v>0</v>
      </c>
      <c r="N1276" s="8">
        <f t="shared" si="133"/>
        <v>0</v>
      </c>
      <c r="R1276" s="12">
        <v>1</v>
      </c>
    </row>
    <row r="1277" spans="1:18" ht="25.5" x14ac:dyDescent="0.2">
      <c r="A1277" s="1" t="s">
        <v>2447</v>
      </c>
      <c r="B1277" s="1" t="s">
        <v>266</v>
      </c>
      <c r="C1277" s="2" t="s">
        <v>2448</v>
      </c>
      <c r="D1277" s="3" t="s">
        <v>231</v>
      </c>
      <c r="E1277" s="4">
        <v>700</v>
      </c>
      <c r="F1277" s="4">
        <v>22</v>
      </c>
      <c r="I1277" s="7">
        <v>7059082</v>
      </c>
      <c r="J1277" s="7">
        <v>7059065</v>
      </c>
      <c r="K1277" s="7">
        <v>2</v>
      </c>
      <c r="L1277" s="7">
        <v>6</v>
      </c>
      <c r="M1277" s="7">
        <f t="shared" si="132"/>
        <v>0</v>
      </c>
      <c r="N1277" s="8">
        <f t="shared" si="133"/>
        <v>0</v>
      </c>
      <c r="R1277" s="12">
        <v>1</v>
      </c>
    </row>
    <row r="1278" spans="1:18" ht="25.5" x14ac:dyDescent="0.2">
      <c r="A1278" s="1" t="s">
        <v>2449</v>
      </c>
      <c r="B1278" s="1" t="s">
        <v>270</v>
      </c>
      <c r="C1278" s="2" t="s">
        <v>2450</v>
      </c>
      <c r="D1278" s="3" t="s">
        <v>231</v>
      </c>
      <c r="E1278" s="4">
        <v>150</v>
      </c>
      <c r="F1278" s="4">
        <v>22</v>
      </c>
      <c r="I1278" s="7">
        <v>7059083</v>
      </c>
      <c r="J1278" s="7">
        <v>7059065</v>
      </c>
      <c r="K1278" s="7">
        <v>2</v>
      </c>
      <c r="L1278" s="7">
        <v>6</v>
      </c>
      <c r="M1278" s="7">
        <f t="shared" si="132"/>
        <v>0</v>
      </c>
      <c r="N1278" s="8">
        <f t="shared" si="133"/>
        <v>0</v>
      </c>
      <c r="R1278" s="12">
        <v>1</v>
      </c>
    </row>
    <row r="1279" spans="1:18" ht="25.5" x14ac:dyDescent="0.2">
      <c r="A1279" s="1" t="s">
        <v>2451</v>
      </c>
      <c r="B1279" s="1" t="s">
        <v>66</v>
      </c>
      <c r="C1279" s="2" t="s">
        <v>2452</v>
      </c>
      <c r="D1279" s="3" t="s">
        <v>231</v>
      </c>
      <c r="E1279" s="4">
        <v>420</v>
      </c>
      <c r="F1279" s="4">
        <v>22</v>
      </c>
      <c r="I1279" s="7">
        <v>7059084</v>
      </c>
      <c r="J1279" s="7">
        <v>7059065</v>
      </c>
      <c r="K1279" s="7">
        <v>2</v>
      </c>
      <c r="L1279" s="7">
        <v>6</v>
      </c>
      <c r="M1279" s="7">
        <f t="shared" si="132"/>
        <v>0</v>
      </c>
      <c r="N1279" s="8">
        <f t="shared" si="133"/>
        <v>0</v>
      </c>
      <c r="R1279" s="12">
        <v>1</v>
      </c>
    </row>
    <row r="1280" spans="1:18" ht="25.5" x14ac:dyDescent="0.2">
      <c r="A1280" s="1" t="s">
        <v>2453</v>
      </c>
      <c r="B1280" s="1" t="s">
        <v>69</v>
      </c>
      <c r="C1280" s="2" t="s">
        <v>2454</v>
      </c>
      <c r="D1280" s="3" t="s">
        <v>231</v>
      </c>
      <c r="E1280" s="4">
        <v>150</v>
      </c>
      <c r="F1280" s="4">
        <v>22</v>
      </c>
      <c r="I1280" s="7">
        <v>7059085</v>
      </c>
      <c r="J1280" s="7">
        <v>7059065</v>
      </c>
      <c r="K1280" s="7">
        <v>2</v>
      </c>
      <c r="L1280" s="7">
        <v>6</v>
      </c>
      <c r="M1280" s="7">
        <f t="shared" si="132"/>
        <v>0</v>
      </c>
      <c r="N1280" s="8">
        <f t="shared" si="133"/>
        <v>0</v>
      </c>
      <c r="R1280" s="12">
        <v>1</v>
      </c>
    </row>
    <row r="1281" spans="1:18" ht="51" x14ac:dyDescent="0.2">
      <c r="A1281" s="1" t="s">
        <v>2455</v>
      </c>
      <c r="B1281" s="1" t="s">
        <v>72</v>
      </c>
      <c r="C1281" s="2" t="s">
        <v>2456</v>
      </c>
      <c r="D1281" s="3" t="s">
        <v>231</v>
      </c>
      <c r="E1281" s="4">
        <v>85</v>
      </c>
      <c r="F1281" s="4">
        <v>22</v>
      </c>
      <c r="I1281" s="7">
        <v>7059086</v>
      </c>
      <c r="J1281" s="7">
        <v>7059065</v>
      </c>
      <c r="K1281" s="7">
        <v>2</v>
      </c>
      <c r="L1281" s="7">
        <v>6</v>
      </c>
      <c r="M1281" s="7">
        <f t="shared" si="132"/>
        <v>0</v>
      </c>
      <c r="N1281" s="8">
        <f t="shared" si="133"/>
        <v>0</v>
      </c>
      <c r="R1281" s="12">
        <v>1</v>
      </c>
    </row>
    <row r="1282" spans="1:18" ht="38.25" x14ac:dyDescent="0.2">
      <c r="A1282" s="1" t="s">
        <v>2457</v>
      </c>
      <c r="B1282" s="1" t="s">
        <v>75</v>
      </c>
      <c r="C1282" s="2" t="s">
        <v>2458</v>
      </c>
      <c r="D1282" s="3" t="s">
        <v>231</v>
      </c>
      <c r="E1282" s="4">
        <v>120</v>
      </c>
      <c r="F1282" s="4">
        <v>22</v>
      </c>
      <c r="I1282" s="7">
        <v>7059087</v>
      </c>
      <c r="J1282" s="7">
        <v>7059065</v>
      </c>
      <c r="K1282" s="7">
        <v>2</v>
      </c>
      <c r="L1282" s="7">
        <v>6</v>
      </c>
      <c r="M1282" s="7">
        <f t="shared" si="132"/>
        <v>0</v>
      </c>
      <c r="N1282" s="8">
        <f t="shared" si="133"/>
        <v>0</v>
      </c>
      <c r="R1282" s="12">
        <v>1</v>
      </c>
    </row>
    <row r="1283" spans="1:18" ht="38.25" x14ac:dyDescent="0.2">
      <c r="A1283" s="1" t="s">
        <v>2459</v>
      </c>
      <c r="B1283" s="1" t="s">
        <v>78</v>
      </c>
      <c r="C1283" s="2" t="s">
        <v>2460</v>
      </c>
      <c r="D1283" s="3" t="s">
        <v>231</v>
      </c>
      <c r="E1283" s="4">
        <v>1050</v>
      </c>
      <c r="F1283" s="4">
        <v>22</v>
      </c>
      <c r="I1283" s="7">
        <v>7059088</v>
      </c>
      <c r="J1283" s="7">
        <v>7059065</v>
      </c>
      <c r="K1283" s="7">
        <v>2</v>
      </c>
      <c r="L1283" s="7">
        <v>6</v>
      </c>
      <c r="M1283" s="7">
        <f t="shared" si="132"/>
        <v>0</v>
      </c>
      <c r="N1283" s="8">
        <f t="shared" si="133"/>
        <v>0</v>
      </c>
      <c r="R1283" s="12">
        <v>1</v>
      </c>
    </row>
    <row r="1284" spans="1:18" ht="25.5" x14ac:dyDescent="0.2">
      <c r="A1284" s="1" t="s">
        <v>2461</v>
      </c>
      <c r="B1284" s="1" t="s">
        <v>81</v>
      </c>
      <c r="C1284" s="2" t="s">
        <v>2462</v>
      </c>
      <c r="D1284" s="3" t="s">
        <v>231</v>
      </c>
      <c r="E1284" s="4">
        <v>530</v>
      </c>
      <c r="F1284" s="4">
        <v>22</v>
      </c>
      <c r="I1284" s="7">
        <v>7059089</v>
      </c>
      <c r="J1284" s="7">
        <v>7059065</v>
      </c>
      <c r="K1284" s="7">
        <v>2</v>
      </c>
      <c r="L1284" s="7">
        <v>6</v>
      </c>
      <c r="M1284" s="7">
        <f t="shared" si="132"/>
        <v>0</v>
      </c>
      <c r="N1284" s="8">
        <f t="shared" si="133"/>
        <v>0</v>
      </c>
      <c r="R1284" s="12">
        <v>1</v>
      </c>
    </row>
    <row r="1285" spans="1:18" ht="25.5" x14ac:dyDescent="0.2">
      <c r="A1285" s="1" t="s">
        <v>2463</v>
      </c>
      <c r="B1285" s="1" t="s">
        <v>84</v>
      </c>
      <c r="C1285" s="2" t="s">
        <v>2464</v>
      </c>
      <c r="D1285" s="3" t="s">
        <v>231</v>
      </c>
      <c r="E1285" s="4">
        <v>15</v>
      </c>
      <c r="F1285" s="4">
        <v>22</v>
      </c>
      <c r="I1285" s="7">
        <v>7059090</v>
      </c>
      <c r="J1285" s="7">
        <v>7059065</v>
      </c>
      <c r="K1285" s="7">
        <v>2</v>
      </c>
      <c r="L1285" s="7">
        <v>6</v>
      </c>
      <c r="M1285" s="7">
        <f t="shared" si="132"/>
        <v>0</v>
      </c>
      <c r="N1285" s="8">
        <f t="shared" si="133"/>
        <v>0</v>
      </c>
      <c r="R1285" s="12">
        <v>1</v>
      </c>
    </row>
    <row r="1286" spans="1:18" ht="25.5" x14ac:dyDescent="0.2">
      <c r="A1286" s="1" t="s">
        <v>2465</v>
      </c>
      <c r="B1286" s="1" t="s">
        <v>87</v>
      </c>
      <c r="C1286" s="2" t="s">
        <v>2466</v>
      </c>
      <c r="D1286" s="3" t="s">
        <v>245</v>
      </c>
      <c r="E1286" s="4">
        <v>130</v>
      </c>
      <c r="F1286" s="4">
        <v>22</v>
      </c>
      <c r="I1286" s="7">
        <v>7059091</v>
      </c>
      <c r="J1286" s="7">
        <v>7059065</v>
      </c>
      <c r="K1286" s="7">
        <v>2</v>
      </c>
      <c r="L1286" s="7">
        <v>6</v>
      </c>
      <c r="M1286" s="7">
        <f t="shared" si="132"/>
        <v>0</v>
      </c>
      <c r="N1286" s="8">
        <f t="shared" si="133"/>
        <v>0</v>
      </c>
      <c r="R1286" s="12">
        <v>1</v>
      </c>
    </row>
    <row r="1287" spans="1:18" ht="51" x14ac:dyDescent="0.2">
      <c r="A1287" s="1" t="s">
        <v>2467</v>
      </c>
      <c r="B1287" s="1" t="s">
        <v>90</v>
      </c>
      <c r="C1287" s="2" t="s">
        <v>2468</v>
      </c>
      <c r="D1287" s="3" t="s">
        <v>245</v>
      </c>
      <c r="E1287" s="4">
        <v>230</v>
      </c>
      <c r="F1287" s="4">
        <v>22</v>
      </c>
      <c r="I1287" s="7">
        <v>7059092</v>
      </c>
      <c r="J1287" s="7">
        <v>7059065</v>
      </c>
      <c r="K1287" s="7">
        <v>2</v>
      </c>
      <c r="L1287" s="7">
        <v>6</v>
      </c>
      <c r="M1287" s="7">
        <f t="shared" si="132"/>
        <v>0</v>
      </c>
      <c r="N1287" s="8">
        <f t="shared" si="133"/>
        <v>0</v>
      </c>
      <c r="R1287" s="12">
        <v>1</v>
      </c>
    </row>
    <row r="1288" spans="1:18" x14ac:dyDescent="0.2">
      <c r="A1288" s="1" t="s">
        <v>2469</v>
      </c>
      <c r="B1288" s="1" t="s">
        <v>93</v>
      </c>
      <c r="C1288" s="2" t="s">
        <v>2470</v>
      </c>
      <c r="D1288" s="3" t="s">
        <v>245</v>
      </c>
      <c r="E1288" s="4">
        <v>60</v>
      </c>
      <c r="F1288" s="4">
        <v>22</v>
      </c>
      <c r="I1288" s="7">
        <v>7059093</v>
      </c>
      <c r="J1288" s="7">
        <v>7059065</v>
      </c>
      <c r="K1288" s="7">
        <v>2</v>
      </c>
      <c r="L1288" s="7">
        <v>6</v>
      </c>
      <c r="M1288" s="7">
        <f t="shared" si="132"/>
        <v>0</v>
      </c>
      <c r="N1288" s="8">
        <f t="shared" si="133"/>
        <v>0</v>
      </c>
      <c r="R1288" s="12">
        <v>1</v>
      </c>
    </row>
    <row r="1289" spans="1:18" ht="25.5" x14ac:dyDescent="0.2">
      <c r="A1289" s="1" t="s">
        <v>2471</v>
      </c>
      <c r="B1289" s="1" t="s">
        <v>96</v>
      </c>
      <c r="C1289" s="2" t="s">
        <v>364</v>
      </c>
      <c r="D1289" s="3" t="s">
        <v>268</v>
      </c>
      <c r="E1289" s="4">
        <v>2</v>
      </c>
      <c r="F1289" s="4">
        <v>22</v>
      </c>
      <c r="I1289" s="7">
        <v>7059094</v>
      </c>
      <c r="J1289" s="7">
        <v>7059065</v>
      </c>
      <c r="K1289" s="7">
        <v>2</v>
      </c>
      <c r="L1289" s="7">
        <v>6</v>
      </c>
      <c r="M1289" s="7">
        <f t="shared" si="132"/>
        <v>0</v>
      </c>
      <c r="N1289" s="8">
        <f t="shared" si="133"/>
        <v>0</v>
      </c>
      <c r="R1289" s="12">
        <v>1</v>
      </c>
    </row>
    <row r="1290" spans="1:18" ht="38.25" x14ac:dyDescent="0.2">
      <c r="A1290" s="1" t="s">
        <v>2472</v>
      </c>
      <c r="B1290" s="1" t="s">
        <v>99</v>
      </c>
      <c r="C1290" s="2" t="s">
        <v>2473</v>
      </c>
      <c r="D1290" s="3" t="s">
        <v>241</v>
      </c>
      <c r="E1290" s="4">
        <v>10</v>
      </c>
      <c r="F1290" s="4">
        <v>22</v>
      </c>
      <c r="I1290" s="7">
        <v>7059095</v>
      </c>
      <c r="J1290" s="7">
        <v>7059065</v>
      </c>
      <c r="K1290" s="7">
        <v>2</v>
      </c>
      <c r="L1290" s="7">
        <v>6</v>
      </c>
      <c r="M1290" s="7">
        <f t="shared" si="132"/>
        <v>0</v>
      </c>
      <c r="N1290" s="8">
        <f t="shared" si="133"/>
        <v>0</v>
      </c>
      <c r="R1290" s="12">
        <v>1</v>
      </c>
    </row>
    <row r="1291" spans="1:18" ht="216.75" x14ac:dyDescent="0.2">
      <c r="A1291" s="1" t="s">
        <v>2474</v>
      </c>
      <c r="B1291" s="1" t="s">
        <v>102</v>
      </c>
      <c r="C1291" s="2" t="s">
        <v>2475</v>
      </c>
      <c r="D1291" s="3" t="s">
        <v>241</v>
      </c>
      <c r="E1291" s="4">
        <v>924</v>
      </c>
      <c r="F1291" s="4">
        <v>22</v>
      </c>
      <c r="I1291" s="7">
        <v>7059096</v>
      </c>
      <c r="J1291" s="7">
        <v>7059065</v>
      </c>
      <c r="K1291" s="7">
        <v>2</v>
      </c>
      <c r="L1291" s="7">
        <v>6</v>
      </c>
      <c r="M1291" s="7">
        <f t="shared" si="132"/>
        <v>0</v>
      </c>
      <c r="N1291" s="8">
        <f t="shared" si="133"/>
        <v>0</v>
      </c>
      <c r="R1291" s="12">
        <v>1</v>
      </c>
    </row>
    <row r="1292" spans="1:18" ht="204" x14ac:dyDescent="0.2">
      <c r="A1292" s="1" t="s">
        <v>2476</v>
      </c>
      <c r="B1292" s="1" t="s">
        <v>105</v>
      </c>
      <c r="C1292" s="2" t="s">
        <v>2477</v>
      </c>
      <c r="D1292" s="3" t="s">
        <v>241</v>
      </c>
      <c r="E1292" s="4">
        <v>593</v>
      </c>
      <c r="F1292" s="4">
        <v>22</v>
      </c>
      <c r="I1292" s="7">
        <v>7059097</v>
      </c>
      <c r="J1292" s="7">
        <v>7059065</v>
      </c>
      <c r="K1292" s="7">
        <v>2</v>
      </c>
      <c r="L1292" s="7">
        <v>6</v>
      </c>
      <c r="M1292" s="7">
        <f t="shared" si="132"/>
        <v>0</v>
      </c>
      <c r="N1292" s="8">
        <f t="shared" si="133"/>
        <v>0</v>
      </c>
      <c r="R1292" s="12">
        <v>1</v>
      </c>
    </row>
    <row r="1293" spans="1:18" ht="51" x14ac:dyDescent="0.2">
      <c r="A1293" s="1" t="s">
        <v>2478</v>
      </c>
      <c r="B1293" s="1" t="s">
        <v>108</v>
      </c>
      <c r="C1293" s="2" t="s">
        <v>886</v>
      </c>
      <c r="D1293" s="3" t="s">
        <v>245</v>
      </c>
      <c r="E1293" s="4">
        <v>9</v>
      </c>
      <c r="F1293" s="4">
        <v>22</v>
      </c>
      <c r="I1293" s="7">
        <v>7059098</v>
      </c>
      <c r="J1293" s="7">
        <v>7059065</v>
      </c>
      <c r="K1293" s="7">
        <v>2</v>
      </c>
      <c r="L1293" s="7">
        <v>6</v>
      </c>
      <c r="M1293" s="7">
        <f t="shared" si="132"/>
        <v>0</v>
      </c>
      <c r="N1293" s="8">
        <f t="shared" si="133"/>
        <v>0</v>
      </c>
      <c r="R1293" s="12">
        <v>1</v>
      </c>
    </row>
    <row r="1294" spans="1:18" x14ac:dyDescent="0.2">
      <c r="A1294" s="1" t="s">
        <v>2479</v>
      </c>
      <c r="B1294" s="1" t="s">
        <v>366</v>
      </c>
      <c r="C1294" s="2" t="s">
        <v>367</v>
      </c>
      <c r="E1294" s="4">
        <v>0</v>
      </c>
      <c r="F1294" s="4">
        <v>22</v>
      </c>
      <c r="H1294" s="167"/>
      <c r="I1294" s="7">
        <v>7059099</v>
      </c>
      <c r="J1294" s="7">
        <v>7058892</v>
      </c>
      <c r="K1294" s="7">
        <v>1</v>
      </c>
      <c r="L1294" s="7">
        <v>5</v>
      </c>
      <c r="M1294" s="7">
        <f>M1295+M1296+M1297+M1298+M1299+M1300+M1301+M1302+M1303+M1304+M1305+M1306+M1307+M1308+M1309+M1310+M1311+M1312+M1313+M1314+M1315+M1316+M1317+M1318+M1319+M1320+M1321+M1322+M1323+M1324+M1325+M1326+M1327+M1328+M1329+M1330+M1331+M1332+M1333+M1334</f>
        <v>0</v>
      </c>
      <c r="N1294" s="8">
        <f>N1295+N1296+N1297+N1298+N1299+N1300+N1301+N1302+N1303+N1304+N1305+N1306+N1307+N1308+N1309+N1310+N1311+N1312+N1313+N1314+N1315+N1316+N1317+N1318+N1319+N1320+N1321+N1322+N1323+N1324+N1325+N1326+N1327+N1328+N1329+N1330+N1331+N1332+N1333+N1334</f>
        <v>0</v>
      </c>
      <c r="R1294" s="12">
        <v>1</v>
      </c>
    </row>
    <row r="1295" spans="1:18" x14ac:dyDescent="0.2">
      <c r="A1295" s="1" t="s">
        <v>2480</v>
      </c>
      <c r="C1295" s="2" t="s">
        <v>205</v>
      </c>
      <c r="D1295" s="3" t="s">
        <v>35</v>
      </c>
      <c r="E1295" s="4">
        <v>0</v>
      </c>
      <c r="F1295" s="4">
        <v>22</v>
      </c>
      <c r="I1295" s="7">
        <v>7059100</v>
      </c>
      <c r="J1295" s="7">
        <v>7059099</v>
      </c>
      <c r="K1295" s="7">
        <v>2</v>
      </c>
      <c r="L1295" s="7">
        <v>6</v>
      </c>
      <c r="M1295" s="7">
        <f t="shared" ref="M1295:M1334" si="134">ROUND(ROUND(H1295,2)*ROUND(E1295,2), 2)</f>
        <v>0</v>
      </c>
      <c r="N1295" s="8">
        <f t="shared" ref="N1295:N1334" si="135">H1295*E1295*(1+F1295/100)</f>
        <v>0</v>
      </c>
      <c r="R1295" s="12">
        <v>1</v>
      </c>
    </row>
    <row r="1296" spans="1:18" ht="25.5" x14ac:dyDescent="0.2">
      <c r="A1296" s="1" t="s">
        <v>2481</v>
      </c>
      <c r="C1296" s="2" t="s">
        <v>2482</v>
      </c>
      <c r="D1296" s="3" t="s">
        <v>35</v>
      </c>
      <c r="E1296" s="4">
        <v>0</v>
      </c>
      <c r="F1296" s="4">
        <v>22</v>
      </c>
      <c r="I1296" s="7">
        <v>7059101</v>
      </c>
      <c r="J1296" s="7">
        <v>7059099</v>
      </c>
      <c r="K1296" s="7">
        <v>2</v>
      </c>
      <c r="L1296" s="7">
        <v>6</v>
      </c>
      <c r="M1296" s="7">
        <f t="shared" si="134"/>
        <v>0</v>
      </c>
      <c r="N1296" s="8">
        <f t="shared" si="135"/>
        <v>0</v>
      </c>
      <c r="R1296" s="12">
        <v>1</v>
      </c>
    </row>
    <row r="1297" spans="1:18" ht="25.5" x14ac:dyDescent="0.2">
      <c r="A1297" s="1" t="s">
        <v>2483</v>
      </c>
      <c r="C1297" s="2" t="s">
        <v>884</v>
      </c>
      <c r="D1297" s="3" t="s">
        <v>35</v>
      </c>
      <c r="E1297" s="4">
        <v>0</v>
      </c>
      <c r="F1297" s="4">
        <v>22</v>
      </c>
      <c r="I1297" s="7">
        <v>7059102</v>
      </c>
      <c r="J1297" s="7">
        <v>7059099</v>
      </c>
      <c r="K1297" s="7">
        <v>2</v>
      </c>
      <c r="L1297" s="7">
        <v>6</v>
      </c>
      <c r="M1297" s="7">
        <f t="shared" si="134"/>
        <v>0</v>
      </c>
      <c r="N1297" s="8">
        <f t="shared" si="135"/>
        <v>0</v>
      </c>
      <c r="R1297" s="12">
        <v>1</v>
      </c>
    </row>
    <row r="1298" spans="1:18" ht="38.25" x14ac:dyDescent="0.2">
      <c r="A1298" s="1" t="s">
        <v>2484</v>
      </c>
      <c r="B1298" s="1" t="s">
        <v>30</v>
      </c>
      <c r="C1298" s="2" t="s">
        <v>2485</v>
      </c>
      <c r="D1298" s="3" t="s">
        <v>241</v>
      </c>
      <c r="E1298" s="4">
        <v>88</v>
      </c>
      <c r="F1298" s="4">
        <v>22</v>
      </c>
      <c r="I1298" s="7">
        <v>7059103</v>
      </c>
      <c r="J1298" s="7">
        <v>7059099</v>
      </c>
      <c r="K1298" s="7">
        <v>2</v>
      </c>
      <c r="L1298" s="7">
        <v>6</v>
      </c>
      <c r="M1298" s="7">
        <f t="shared" si="134"/>
        <v>0</v>
      </c>
      <c r="N1298" s="8">
        <f t="shared" si="135"/>
        <v>0</v>
      </c>
      <c r="R1298" s="12">
        <v>1</v>
      </c>
    </row>
    <row r="1299" spans="1:18" ht="51" x14ac:dyDescent="0.2">
      <c r="A1299" s="1" t="s">
        <v>2486</v>
      </c>
      <c r="B1299" s="1" t="s">
        <v>188</v>
      </c>
      <c r="C1299" s="2" t="s">
        <v>624</v>
      </c>
      <c r="D1299" s="3" t="s">
        <v>241</v>
      </c>
      <c r="E1299" s="4">
        <v>1211</v>
      </c>
      <c r="F1299" s="4">
        <v>22</v>
      </c>
      <c r="I1299" s="7">
        <v>7059104</v>
      </c>
      <c r="J1299" s="7">
        <v>7059099</v>
      </c>
      <c r="K1299" s="7">
        <v>2</v>
      </c>
      <c r="L1299" s="7">
        <v>6</v>
      </c>
      <c r="M1299" s="7">
        <f t="shared" si="134"/>
        <v>0</v>
      </c>
      <c r="N1299" s="8">
        <f t="shared" si="135"/>
        <v>0</v>
      </c>
      <c r="R1299" s="12">
        <v>1</v>
      </c>
    </row>
    <row r="1300" spans="1:18" ht="51" x14ac:dyDescent="0.2">
      <c r="A1300" s="1" t="s">
        <v>2487</v>
      </c>
      <c r="B1300" s="1" t="s">
        <v>233</v>
      </c>
      <c r="C1300" s="2" t="s">
        <v>2488</v>
      </c>
      <c r="D1300" s="3" t="s">
        <v>241</v>
      </c>
      <c r="E1300" s="4">
        <v>495</v>
      </c>
      <c r="F1300" s="4">
        <v>22</v>
      </c>
      <c r="I1300" s="7">
        <v>7059105</v>
      </c>
      <c r="J1300" s="7">
        <v>7059099</v>
      </c>
      <c r="K1300" s="7">
        <v>2</v>
      </c>
      <c r="L1300" s="7">
        <v>6</v>
      </c>
      <c r="M1300" s="7">
        <f t="shared" si="134"/>
        <v>0</v>
      </c>
      <c r="N1300" s="8">
        <f t="shared" si="135"/>
        <v>0</v>
      </c>
      <c r="R1300" s="12">
        <v>1</v>
      </c>
    </row>
    <row r="1301" spans="1:18" ht="51" x14ac:dyDescent="0.2">
      <c r="A1301" s="1" t="s">
        <v>2489</v>
      </c>
      <c r="B1301" s="1" t="s">
        <v>236</v>
      </c>
      <c r="C1301" s="2" t="s">
        <v>2490</v>
      </c>
      <c r="D1301" s="3" t="s">
        <v>241</v>
      </c>
      <c r="E1301" s="4">
        <v>154</v>
      </c>
      <c r="F1301" s="4">
        <v>22</v>
      </c>
      <c r="I1301" s="7">
        <v>7059106</v>
      </c>
      <c r="J1301" s="7">
        <v>7059099</v>
      </c>
      <c r="K1301" s="7">
        <v>2</v>
      </c>
      <c r="L1301" s="7">
        <v>6</v>
      </c>
      <c r="M1301" s="7">
        <f t="shared" si="134"/>
        <v>0</v>
      </c>
      <c r="N1301" s="8">
        <f t="shared" si="135"/>
        <v>0</v>
      </c>
      <c r="R1301" s="12">
        <v>1</v>
      </c>
    </row>
    <row r="1302" spans="1:18" ht="25.5" x14ac:dyDescent="0.2">
      <c r="A1302" s="1" t="s">
        <v>2491</v>
      </c>
      <c r="B1302" s="1" t="s">
        <v>239</v>
      </c>
      <c r="C1302" s="2" t="s">
        <v>2492</v>
      </c>
      <c r="D1302" s="3" t="s">
        <v>241</v>
      </c>
      <c r="E1302" s="4">
        <v>321</v>
      </c>
      <c r="F1302" s="4">
        <v>22</v>
      </c>
      <c r="I1302" s="7">
        <v>7059107</v>
      </c>
      <c r="J1302" s="7">
        <v>7059099</v>
      </c>
      <c r="K1302" s="7">
        <v>2</v>
      </c>
      <c r="L1302" s="7">
        <v>6</v>
      </c>
      <c r="M1302" s="7">
        <f t="shared" si="134"/>
        <v>0</v>
      </c>
      <c r="N1302" s="8">
        <f t="shared" si="135"/>
        <v>0</v>
      </c>
      <c r="R1302" s="12">
        <v>1</v>
      </c>
    </row>
    <row r="1303" spans="1:18" ht="25.5" x14ac:dyDescent="0.2">
      <c r="A1303" s="1" t="s">
        <v>2493</v>
      </c>
      <c r="B1303" s="1" t="s">
        <v>243</v>
      </c>
      <c r="C1303" s="2" t="s">
        <v>2494</v>
      </c>
      <c r="D1303" s="3" t="s">
        <v>241</v>
      </c>
      <c r="E1303" s="4">
        <v>269</v>
      </c>
      <c r="F1303" s="4">
        <v>22</v>
      </c>
      <c r="I1303" s="7">
        <v>7059108</v>
      </c>
      <c r="J1303" s="7">
        <v>7059099</v>
      </c>
      <c r="K1303" s="7">
        <v>2</v>
      </c>
      <c r="L1303" s="7">
        <v>6</v>
      </c>
      <c r="M1303" s="7">
        <f t="shared" si="134"/>
        <v>0</v>
      </c>
      <c r="N1303" s="8">
        <f t="shared" si="135"/>
        <v>0</v>
      </c>
      <c r="R1303" s="12">
        <v>1</v>
      </c>
    </row>
    <row r="1304" spans="1:18" ht="25.5" x14ac:dyDescent="0.2">
      <c r="A1304" s="1" t="s">
        <v>2495</v>
      </c>
      <c r="B1304" s="1" t="s">
        <v>247</v>
      </c>
      <c r="C1304" s="2" t="s">
        <v>2496</v>
      </c>
      <c r="D1304" s="3" t="s">
        <v>241</v>
      </c>
      <c r="E1304" s="4">
        <v>17</v>
      </c>
      <c r="F1304" s="4">
        <v>22</v>
      </c>
      <c r="I1304" s="7">
        <v>7059109</v>
      </c>
      <c r="J1304" s="7">
        <v>7059099</v>
      </c>
      <c r="K1304" s="7">
        <v>2</v>
      </c>
      <c r="L1304" s="7">
        <v>6</v>
      </c>
      <c r="M1304" s="7">
        <f t="shared" si="134"/>
        <v>0</v>
      </c>
      <c r="N1304" s="8">
        <f t="shared" si="135"/>
        <v>0</v>
      </c>
      <c r="R1304" s="12">
        <v>1</v>
      </c>
    </row>
    <row r="1305" spans="1:18" ht="25.5" x14ac:dyDescent="0.2">
      <c r="A1305" s="1" t="s">
        <v>2497</v>
      </c>
      <c r="B1305" s="1" t="s">
        <v>266</v>
      </c>
      <c r="C1305" s="2" t="s">
        <v>2498</v>
      </c>
      <c r="D1305" s="3" t="s">
        <v>35</v>
      </c>
      <c r="E1305" s="4">
        <v>0</v>
      </c>
      <c r="F1305" s="4">
        <v>22</v>
      </c>
      <c r="I1305" s="7">
        <v>7059110</v>
      </c>
      <c r="J1305" s="7">
        <v>7059099</v>
      </c>
      <c r="K1305" s="7">
        <v>2</v>
      </c>
      <c r="L1305" s="7">
        <v>6</v>
      </c>
      <c r="M1305" s="7">
        <f t="shared" si="134"/>
        <v>0</v>
      </c>
      <c r="N1305" s="8">
        <f t="shared" si="135"/>
        <v>0</v>
      </c>
      <c r="R1305" s="12">
        <v>1</v>
      </c>
    </row>
    <row r="1306" spans="1:18" ht="38.25" x14ac:dyDescent="0.2">
      <c r="A1306" s="1" t="s">
        <v>2499</v>
      </c>
      <c r="C1306" s="2" t="s">
        <v>2500</v>
      </c>
      <c r="D1306" s="3" t="s">
        <v>241</v>
      </c>
      <c r="E1306" s="4">
        <v>80</v>
      </c>
      <c r="F1306" s="4">
        <v>22</v>
      </c>
      <c r="I1306" s="7">
        <v>7059111</v>
      </c>
      <c r="J1306" s="7">
        <v>7059099</v>
      </c>
      <c r="K1306" s="7">
        <v>2</v>
      </c>
      <c r="L1306" s="7">
        <v>6</v>
      </c>
      <c r="M1306" s="7">
        <f t="shared" si="134"/>
        <v>0</v>
      </c>
      <c r="N1306" s="8">
        <f t="shared" si="135"/>
        <v>0</v>
      </c>
      <c r="R1306" s="12">
        <v>1</v>
      </c>
    </row>
    <row r="1307" spans="1:18" ht="38.25" x14ac:dyDescent="0.2">
      <c r="A1307" s="1" t="s">
        <v>2501</v>
      </c>
      <c r="C1307" s="2" t="s">
        <v>2502</v>
      </c>
      <c r="D1307" s="3" t="s">
        <v>241</v>
      </c>
      <c r="E1307" s="4">
        <v>97</v>
      </c>
      <c r="F1307" s="4">
        <v>22</v>
      </c>
      <c r="I1307" s="7">
        <v>7059112</v>
      </c>
      <c r="J1307" s="7">
        <v>7059099</v>
      </c>
      <c r="K1307" s="7">
        <v>2</v>
      </c>
      <c r="L1307" s="7">
        <v>6</v>
      </c>
      <c r="M1307" s="7">
        <f t="shared" si="134"/>
        <v>0</v>
      </c>
      <c r="N1307" s="8">
        <f t="shared" si="135"/>
        <v>0</v>
      </c>
      <c r="R1307" s="12">
        <v>1</v>
      </c>
    </row>
    <row r="1308" spans="1:18" ht="25.5" x14ac:dyDescent="0.2">
      <c r="A1308" s="1" t="s">
        <v>2503</v>
      </c>
      <c r="B1308" s="1" t="s">
        <v>270</v>
      </c>
      <c r="C1308" s="2" t="s">
        <v>626</v>
      </c>
      <c r="D1308" s="3" t="s">
        <v>245</v>
      </c>
      <c r="E1308" s="4">
        <v>303</v>
      </c>
      <c r="F1308" s="4">
        <v>22</v>
      </c>
      <c r="I1308" s="7">
        <v>7059113</v>
      </c>
      <c r="J1308" s="7">
        <v>7059099</v>
      </c>
      <c r="K1308" s="7">
        <v>2</v>
      </c>
      <c r="L1308" s="7">
        <v>6</v>
      </c>
      <c r="M1308" s="7">
        <f t="shared" si="134"/>
        <v>0</v>
      </c>
      <c r="N1308" s="8">
        <f t="shared" si="135"/>
        <v>0</v>
      </c>
      <c r="R1308" s="12">
        <v>1</v>
      </c>
    </row>
    <row r="1309" spans="1:18" ht="38.25" x14ac:dyDescent="0.2">
      <c r="A1309" s="1" t="s">
        <v>2504</v>
      </c>
      <c r="B1309" s="1" t="s">
        <v>66</v>
      </c>
      <c r="C1309" s="2" t="s">
        <v>2505</v>
      </c>
      <c r="D1309" s="3" t="s">
        <v>245</v>
      </c>
      <c r="E1309" s="4">
        <v>23</v>
      </c>
      <c r="F1309" s="4">
        <v>22</v>
      </c>
      <c r="I1309" s="7">
        <v>7059114</v>
      </c>
      <c r="J1309" s="7">
        <v>7059099</v>
      </c>
      <c r="K1309" s="7">
        <v>2</v>
      </c>
      <c r="L1309" s="7">
        <v>6</v>
      </c>
      <c r="M1309" s="7">
        <f t="shared" si="134"/>
        <v>0</v>
      </c>
      <c r="N1309" s="8">
        <f t="shared" si="135"/>
        <v>0</v>
      </c>
      <c r="R1309" s="12">
        <v>1</v>
      </c>
    </row>
    <row r="1310" spans="1:18" ht="38.25" x14ac:dyDescent="0.2">
      <c r="A1310" s="1" t="s">
        <v>2506</v>
      </c>
      <c r="B1310" s="1" t="s">
        <v>69</v>
      </c>
      <c r="C1310" s="2" t="s">
        <v>2507</v>
      </c>
      <c r="D1310" s="3" t="s">
        <v>245</v>
      </c>
      <c r="E1310" s="4">
        <v>106</v>
      </c>
      <c r="F1310" s="4">
        <v>22</v>
      </c>
      <c r="I1310" s="7">
        <v>7059115</v>
      </c>
      <c r="J1310" s="7">
        <v>7059099</v>
      </c>
      <c r="K1310" s="7">
        <v>2</v>
      </c>
      <c r="L1310" s="7">
        <v>6</v>
      </c>
      <c r="M1310" s="7">
        <f t="shared" si="134"/>
        <v>0</v>
      </c>
      <c r="N1310" s="8">
        <f t="shared" si="135"/>
        <v>0</v>
      </c>
      <c r="R1310" s="12">
        <v>1</v>
      </c>
    </row>
    <row r="1311" spans="1:18" ht="38.25" x14ac:dyDescent="0.2">
      <c r="A1311" s="1" t="s">
        <v>2508</v>
      </c>
      <c r="B1311" s="1" t="s">
        <v>72</v>
      </c>
      <c r="C1311" s="2" t="s">
        <v>2509</v>
      </c>
      <c r="D1311" s="3" t="s">
        <v>245</v>
      </c>
      <c r="E1311" s="4">
        <v>6</v>
      </c>
      <c r="F1311" s="4">
        <v>22</v>
      </c>
      <c r="I1311" s="7">
        <v>7059116</v>
      </c>
      <c r="J1311" s="7">
        <v>7059099</v>
      </c>
      <c r="K1311" s="7">
        <v>2</v>
      </c>
      <c r="L1311" s="7">
        <v>6</v>
      </c>
      <c r="M1311" s="7">
        <f t="shared" si="134"/>
        <v>0</v>
      </c>
      <c r="N1311" s="8">
        <f t="shared" si="135"/>
        <v>0</v>
      </c>
      <c r="R1311" s="12">
        <v>1</v>
      </c>
    </row>
    <row r="1312" spans="1:18" ht="25.5" x14ac:dyDescent="0.2">
      <c r="A1312" s="1" t="s">
        <v>2510</v>
      </c>
      <c r="B1312" s="1" t="s">
        <v>75</v>
      </c>
      <c r="C1312" s="2" t="s">
        <v>2511</v>
      </c>
      <c r="D1312" s="3" t="s">
        <v>268</v>
      </c>
      <c r="E1312" s="4">
        <v>11</v>
      </c>
      <c r="F1312" s="4">
        <v>22</v>
      </c>
      <c r="I1312" s="7">
        <v>7059117</v>
      </c>
      <c r="J1312" s="7">
        <v>7059099</v>
      </c>
      <c r="K1312" s="7">
        <v>2</v>
      </c>
      <c r="L1312" s="7">
        <v>6</v>
      </c>
      <c r="M1312" s="7">
        <f t="shared" si="134"/>
        <v>0</v>
      </c>
      <c r="N1312" s="8">
        <f t="shared" si="135"/>
        <v>0</v>
      </c>
      <c r="R1312" s="12">
        <v>1</v>
      </c>
    </row>
    <row r="1313" spans="1:18" ht="38.25" x14ac:dyDescent="0.2">
      <c r="A1313" s="1" t="s">
        <v>2512</v>
      </c>
      <c r="B1313" s="1" t="s">
        <v>78</v>
      </c>
      <c r="C1313" s="2" t="s">
        <v>2513</v>
      </c>
      <c r="D1313" s="3" t="s">
        <v>241</v>
      </c>
      <c r="E1313" s="4">
        <v>34</v>
      </c>
      <c r="F1313" s="4">
        <v>22</v>
      </c>
      <c r="I1313" s="7">
        <v>7059118</v>
      </c>
      <c r="J1313" s="7">
        <v>7059099</v>
      </c>
      <c r="K1313" s="7">
        <v>2</v>
      </c>
      <c r="L1313" s="7">
        <v>6</v>
      </c>
      <c r="M1313" s="7">
        <f t="shared" si="134"/>
        <v>0</v>
      </c>
      <c r="N1313" s="8">
        <f t="shared" si="135"/>
        <v>0</v>
      </c>
      <c r="R1313" s="12">
        <v>1</v>
      </c>
    </row>
    <row r="1314" spans="1:18" ht="25.5" x14ac:dyDescent="0.2">
      <c r="A1314" s="1" t="s">
        <v>2514</v>
      </c>
      <c r="B1314" s="1" t="s">
        <v>81</v>
      </c>
      <c r="C1314" s="2" t="s">
        <v>376</v>
      </c>
      <c r="D1314" s="3" t="s">
        <v>268</v>
      </c>
      <c r="E1314" s="4">
        <v>19</v>
      </c>
      <c r="F1314" s="4">
        <v>22</v>
      </c>
      <c r="I1314" s="7">
        <v>7059119</v>
      </c>
      <c r="J1314" s="7">
        <v>7059099</v>
      </c>
      <c r="K1314" s="7">
        <v>2</v>
      </c>
      <c r="L1314" s="7">
        <v>6</v>
      </c>
      <c r="M1314" s="7">
        <f t="shared" si="134"/>
        <v>0</v>
      </c>
      <c r="N1314" s="8">
        <f t="shared" si="135"/>
        <v>0</v>
      </c>
      <c r="R1314" s="12">
        <v>1</v>
      </c>
    </row>
    <row r="1315" spans="1:18" ht="25.5" x14ac:dyDescent="0.2">
      <c r="A1315" s="1" t="s">
        <v>2515</v>
      </c>
      <c r="B1315" s="1" t="s">
        <v>84</v>
      </c>
      <c r="C1315" s="2" t="s">
        <v>2516</v>
      </c>
      <c r="D1315" s="3" t="s">
        <v>268</v>
      </c>
      <c r="E1315" s="4">
        <v>8</v>
      </c>
      <c r="F1315" s="4">
        <v>22</v>
      </c>
      <c r="I1315" s="7">
        <v>7059120</v>
      </c>
      <c r="J1315" s="7">
        <v>7059099</v>
      </c>
      <c r="K1315" s="7">
        <v>2</v>
      </c>
      <c r="L1315" s="7">
        <v>6</v>
      </c>
      <c r="M1315" s="7">
        <f t="shared" si="134"/>
        <v>0</v>
      </c>
      <c r="N1315" s="8">
        <f t="shared" si="135"/>
        <v>0</v>
      </c>
      <c r="R1315" s="12">
        <v>1</v>
      </c>
    </row>
    <row r="1316" spans="1:18" ht="25.5" x14ac:dyDescent="0.2">
      <c r="A1316" s="1" t="s">
        <v>2517</v>
      </c>
      <c r="B1316" s="1" t="s">
        <v>87</v>
      </c>
      <c r="C1316" s="2" t="s">
        <v>2518</v>
      </c>
      <c r="D1316" s="3" t="s">
        <v>241</v>
      </c>
      <c r="E1316" s="4">
        <v>130</v>
      </c>
      <c r="F1316" s="4">
        <v>22</v>
      </c>
      <c r="I1316" s="7">
        <v>7059121</v>
      </c>
      <c r="J1316" s="7">
        <v>7059099</v>
      </c>
      <c r="K1316" s="7">
        <v>2</v>
      </c>
      <c r="L1316" s="7">
        <v>6</v>
      </c>
      <c r="M1316" s="7">
        <f t="shared" si="134"/>
        <v>0</v>
      </c>
      <c r="N1316" s="8">
        <f t="shared" si="135"/>
        <v>0</v>
      </c>
      <c r="R1316" s="12">
        <v>1</v>
      </c>
    </row>
    <row r="1317" spans="1:18" ht="38.25" x14ac:dyDescent="0.2">
      <c r="A1317" s="1" t="s">
        <v>2519</v>
      </c>
      <c r="B1317" s="1" t="s">
        <v>90</v>
      </c>
      <c r="C1317" s="2" t="s">
        <v>2520</v>
      </c>
      <c r="D1317" s="3" t="s">
        <v>241</v>
      </c>
      <c r="E1317" s="4">
        <v>3927</v>
      </c>
      <c r="F1317" s="4">
        <v>22</v>
      </c>
      <c r="I1317" s="7">
        <v>7059122</v>
      </c>
      <c r="J1317" s="7">
        <v>7059099</v>
      </c>
      <c r="K1317" s="7">
        <v>2</v>
      </c>
      <c r="L1317" s="7">
        <v>6</v>
      </c>
      <c r="M1317" s="7">
        <f t="shared" si="134"/>
        <v>0</v>
      </c>
      <c r="N1317" s="8">
        <f t="shared" si="135"/>
        <v>0</v>
      </c>
      <c r="R1317" s="12">
        <v>1</v>
      </c>
    </row>
    <row r="1318" spans="1:18" ht="25.5" x14ac:dyDescent="0.2">
      <c r="A1318" s="1" t="s">
        <v>2521</v>
      </c>
      <c r="B1318" s="1" t="s">
        <v>93</v>
      </c>
      <c r="C1318" s="2" t="s">
        <v>2522</v>
      </c>
      <c r="D1318" s="3" t="s">
        <v>241</v>
      </c>
      <c r="E1318" s="4">
        <v>1780</v>
      </c>
      <c r="F1318" s="4">
        <v>22</v>
      </c>
      <c r="I1318" s="7">
        <v>7059123</v>
      </c>
      <c r="J1318" s="7">
        <v>7059099</v>
      </c>
      <c r="K1318" s="7">
        <v>2</v>
      </c>
      <c r="L1318" s="7">
        <v>6</v>
      </c>
      <c r="M1318" s="7">
        <f t="shared" si="134"/>
        <v>0</v>
      </c>
      <c r="N1318" s="8">
        <f t="shared" si="135"/>
        <v>0</v>
      </c>
      <c r="R1318" s="12">
        <v>1</v>
      </c>
    </row>
    <row r="1319" spans="1:18" x14ac:dyDescent="0.2">
      <c r="A1319" s="1" t="s">
        <v>2523</v>
      </c>
      <c r="B1319" s="1" t="s">
        <v>96</v>
      </c>
      <c r="C1319" s="2" t="s">
        <v>2524</v>
      </c>
      <c r="D1319" s="3" t="s">
        <v>241</v>
      </c>
      <c r="E1319" s="4">
        <v>36</v>
      </c>
      <c r="F1319" s="4">
        <v>22</v>
      </c>
      <c r="I1319" s="7">
        <v>7059124</v>
      </c>
      <c r="J1319" s="7">
        <v>7059099</v>
      </c>
      <c r="K1319" s="7">
        <v>2</v>
      </c>
      <c r="L1319" s="7">
        <v>6</v>
      </c>
      <c r="M1319" s="7">
        <f t="shared" si="134"/>
        <v>0</v>
      </c>
      <c r="N1319" s="8">
        <f t="shared" si="135"/>
        <v>0</v>
      </c>
      <c r="R1319" s="12">
        <v>1</v>
      </c>
    </row>
    <row r="1320" spans="1:18" ht="25.5" x14ac:dyDescent="0.2">
      <c r="A1320" s="1" t="s">
        <v>2525</v>
      </c>
      <c r="B1320" s="1" t="s">
        <v>99</v>
      </c>
      <c r="C1320" s="2" t="s">
        <v>908</v>
      </c>
      <c r="D1320" s="3" t="s">
        <v>241</v>
      </c>
      <c r="E1320" s="4">
        <v>1284</v>
      </c>
      <c r="F1320" s="4">
        <v>22</v>
      </c>
      <c r="I1320" s="7">
        <v>7059125</v>
      </c>
      <c r="J1320" s="7">
        <v>7059099</v>
      </c>
      <c r="K1320" s="7">
        <v>2</v>
      </c>
      <c r="L1320" s="7">
        <v>6</v>
      </c>
      <c r="M1320" s="7">
        <f t="shared" si="134"/>
        <v>0</v>
      </c>
      <c r="N1320" s="8">
        <f t="shared" si="135"/>
        <v>0</v>
      </c>
      <c r="R1320" s="12">
        <v>1</v>
      </c>
    </row>
    <row r="1321" spans="1:18" x14ac:dyDescent="0.2">
      <c r="A1321" s="1" t="s">
        <v>2526</v>
      </c>
      <c r="B1321" s="1" t="s">
        <v>102</v>
      </c>
      <c r="C1321" s="2" t="s">
        <v>2527</v>
      </c>
      <c r="D1321" s="3" t="s">
        <v>241</v>
      </c>
      <c r="E1321" s="4">
        <v>46</v>
      </c>
      <c r="F1321" s="4">
        <v>22</v>
      </c>
      <c r="I1321" s="7">
        <v>7059126</v>
      </c>
      <c r="J1321" s="7">
        <v>7059099</v>
      </c>
      <c r="K1321" s="7">
        <v>2</v>
      </c>
      <c r="L1321" s="7">
        <v>6</v>
      </c>
      <c r="M1321" s="7">
        <f t="shared" si="134"/>
        <v>0</v>
      </c>
      <c r="N1321" s="8">
        <f t="shared" si="135"/>
        <v>0</v>
      </c>
      <c r="R1321" s="12">
        <v>1</v>
      </c>
    </row>
    <row r="1322" spans="1:18" ht="25.5" x14ac:dyDescent="0.2">
      <c r="A1322" s="1" t="s">
        <v>2528</v>
      </c>
      <c r="B1322" s="1" t="s">
        <v>105</v>
      </c>
      <c r="C1322" s="2" t="s">
        <v>2529</v>
      </c>
      <c r="D1322" s="3" t="s">
        <v>245</v>
      </c>
      <c r="E1322" s="4">
        <v>890</v>
      </c>
      <c r="F1322" s="4">
        <v>22</v>
      </c>
      <c r="I1322" s="7">
        <v>7059127</v>
      </c>
      <c r="J1322" s="7">
        <v>7059099</v>
      </c>
      <c r="K1322" s="7">
        <v>2</v>
      </c>
      <c r="L1322" s="7">
        <v>6</v>
      </c>
      <c r="M1322" s="7">
        <f t="shared" si="134"/>
        <v>0</v>
      </c>
      <c r="N1322" s="8">
        <f t="shared" si="135"/>
        <v>0</v>
      </c>
      <c r="R1322" s="12">
        <v>1</v>
      </c>
    </row>
    <row r="1323" spans="1:18" x14ac:dyDescent="0.2">
      <c r="A1323" s="1" t="s">
        <v>2530</v>
      </c>
      <c r="B1323" s="1" t="s">
        <v>108</v>
      </c>
      <c r="C1323" s="2" t="s">
        <v>2531</v>
      </c>
      <c r="D1323" s="3" t="s">
        <v>231</v>
      </c>
      <c r="E1323" s="4">
        <v>10</v>
      </c>
      <c r="F1323" s="4">
        <v>22</v>
      </c>
      <c r="I1323" s="7">
        <v>7059128</v>
      </c>
      <c r="J1323" s="7">
        <v>7059099</v>
      </c>
      <c r="K1323" s="7">
        <v>2</v>
      </c>
      <c r="L1323" s="7">
        <v>6</v>
      </c>
      <c r="M1323" s="7">
        <f t="shared" si="134"/>
        <v>0</v>
      </c>
      <c r="N1323" s="8">
        <f t="shared" si="135"/>
        <v>0</v>
      </c>
      <c r="R1323" s="12">
        <v>1</v>
      </c>
    </row>
    <row r="1324" spans="1:18" x14ac:dyDescent="0.2">
      <c r="A1324" s="1" t="s">
        <v>2532</v>
      </c>
      <c r="B1324" s="1" t="s">
        <v>111</v>
      </c>
      <c r="C1324" s="2" t="s">
        <v>380</v>
      </c>
      <c r="D1324" s="3" t="s">
        <v>231</v>
      </c>
      <c r="E1324" s="4">
        <v>40</v>
      </c>
      <c r="F1324" s="4">
        <v>22</v>
      </c>
      <c r="I1324" s="7">
        <v>7059129</v>
      </c>
      <c r="J1324" s="7">
        <v>7059099</v>
      </c>
      <c r="K1324" s="7">
        <v>2</v>
      </c>
      <c r="L1324" s="7">
        <v>6</v>
      </c>
      <c r="M1324" s="7">
        <f t="shared" si="134"/>
        <v>0</v>
      </c>
      <c r="N1324" s="8">
        <f t="shared" si="135"/>
        <v>0</v>
      </c>
      <c r="R1324" s="12">
        <v>1</v>
      </c>
    </row>
    <row r="1325" spans="1:18" x14ac:dyDescent="0.2">
      <c r="A1325" s="1" t="s">
        <v>2533</v>
      </c>
      <c r="B1325" s="1" t="s">
        <v>114</v>
      </c>
      <c r="C1325" s="2" t="s">
        <v>2534</v>
      </c>
      <c r="D1325" s="3" t="s">
        <v>245</v>
      </c>
      <c r="E1325" s="4">
        <v>35</v>
      </c>
      <c r="F1325" s="4">
        <v>22</v>
      </c>
      <c r="I1325" s="7">
        <v>7059130</v>
      </c>
      <c r="J1325" s="7">
        <v>7059099</v>
      </c>
      <c r="K1325" s="7">
        <v>2</v>
      </c>
      <c r="L1325" s="7">
        <v>6</v>
      </c>
      <c r="M1325" s="7">
        <f t="shared" si="134"/>
        <v>0</v>
      </c>
      <c r="N1325" s="8">
        <f t="shared" si="135"/>
        <v>0</v>
      </c>
      <c r="R1325" s="12">
        <v>1</v>
      </c>
    </row>
    <row r="1326" spans="1:18" x14ac:dyDescent="0.2">
      <c r="A1326" s="1" t="s">
        <v>2535</v>
      </c>
      <c r="B1326" s="1" t="s">
        <v>117</v>
      </c>
      <c r="C1326" s="2" t="s">
        <v>382</v>
      </c>
      <c r="D1326" s="3" t="s">
        <v>245</v>
      </c>
      <c r="E1326" s="4">
        <v>400</v>
      </c>
      <c r="F1326" s="4">
        <v>22</v>
      </c>
      <c r="I1326" s="7">
        <v>7059131</v>
      </c>
      <c r="J1326" s="7">
        <v>7059099</v>
      </c>
      <c r="K1326" s="7">
        <v>2</v>
      </c>
      <c r="L1326" s="7">
        <v>6</v>
      </c>
      <c r="M1326" s="7">
        <f t="shared" si="134"/>
        <v>0</v>
      </c>
      <c r="N1326" s="8">
        <f t="shared" si="135"/>
        <v>0</v>
      </c>
      <c r="R1326" s="12">
        <v>1</v>
      </c>
    </row>
    <row r="1327" spans="1:18" ht="25.5" x14ac:dyDescent="0.2">
      <c r="A1327" s="1" t="s">
        <v>2536</v>
      </c>
      <c r="B1327" s="1" t="s">
        <v>120</v>
      </c>
      <c r="C1327" s="2" t="s">
        <v>384</v>
      </c>
      <c r="D1327" s="3" t="s">
        <v>245</v>
      </c>
      <c r="E1327" s="4">
        <v>350</v>
      </c>
      <c r="F1327" s="4">
        <v>22</v>
      </c>
      <c r="I1327" s="7">
        <v>7059132</v>
      </c>
      <c r="J1327" s="7">
        <v>7059099</v>
      </c>
      <c r="K1327" s="7">
        <v>2</v>
      </c>
      <c r="L1327" s="7">
        <v>6</v>
      </c>
      <c r="M1327" s="7">
        <f t="shared" si="134"/>
        <v>0</v>
      </c>
      <c r="N1327" s="8">
        <f t="shared" si="135"/>
        <v>0</v>
      </c>
      <c r="R1327" s="12">
        <v>1</v>
      </c>
    </row>
    <row r="1328" spans="1:18" ht="25.5" x14ac:dyDescent="0.2">
      <c r="A1328" s="1" t="s">
        <v>2537</v>
      </c>
      <c r="B1328" s="1" t="s">
        <v>123</v>
      </c>
      <c r="C1328" s="2" t="s">
        <v>386</v>
      </c>
      <c r="D1328" s="3" t="s">
        <v>245</v>
      </c>
      <c r="E1328" s="4">
        <v>250</v>
      </c>
      <c r="F1328" s="4">
        <v>22</v>
      </c>
      <c r="I1328" s="7">
        <v>7059133</v>
      </c>
      <c r="J1328" s="7">
        <v>7059099</v>
      </c>
      <c r="K1328" s="7">
        <v>2</v>
      </c>
      <c r="L1328" s="7">
        <v>6</v>
      </c>
      <c r="M1328" s="7">
        <f t="shared" si="134"/>
        <v>0</v>
      </c>
      <c r="N1328" s="8">
        <f t="shared" si="135"/>
        <v>0</v>
      </c>
      <c r="R1328" s="12">
        <v>1</v>
      </c>
    </row>
    <row r="1329" spans="1:18" x14ac:dyDescent="0.2">
      <c r="A1329" s="1" t="s">
        <v>2538</v>
      </c>
      <c r="B1329" s="1" t="s">
        <v>126</v>
      </c>
      <c r="C1329" s="2" t="s">
        <v>388</v>
      </c>
      <c r="D1329" s="3" t="s">
        <v>35</v>
      </c>
      <c r="E1329" s="4">
        <v>0</v>
      </c>
      <c r="F1329" s="4">
        <v>22</v>
      </c>
      <c r="I1329" s="7">
        <v>7059134</v>
      </c>
      <c r="J1329" s="7">
        <v>7059099</v>
      </c>
      <c r="K1329" s="7">
        <v>2</v>
      </c>
      <c r="L1329" s="7">
        <v>6</v>
      </c>
      <c r="M1329" s="7">
        <f t="shared" si="134"/>
        <v>0</v>
      </c>
      <c r="N1329" s="8">
        <f t="shared" si="135"/>
        <v>0</v>
      </c>
      <c r="R1329" s="12">
        <v>1</v>
      </c>
    </row>
    <row r="1330" spans="1:18" ht="25.5" x14ac:dyDescent="0.2">
      <c r="A1330" s="1" t="s">
        <v>2539</v>
      </c>
      <c r="C1330" s="2" t="s">
        <v>2540</v>
      </c>
      <c r="D1330" s="3" t="s">
        <v>231</v>
      </c>
      <c r="E1330" s="4">
        <v>2</v>
      </c>
      <c r="F1330" s="4">
        <v>22</v>
      </c>
      <c r="I1330" s="7">
        <v>7059135</v>
      </c>
      <c r="J1330" s="7">
        <v>7059099</v>
      </c>
      <c r="K1330" s="7">
        <v>2</v>
      </c>
      <c r="L1330" s="7">
        <v>6</v>
      </c>
      <c r="M1330" s="7">
        <f t="shared" si="134"/>
        <v>0</v>
      </c>
      <c r="N1330" s="8">
        <f t="shared" si="135"/>
        <v>0</v>
      </c>
      <c r="R1330" s="12">
        <v>1</v>
      </c>
    </row>
    <row r="1331" spans="1:18" ht="25.5" x14ac:dyDescent="0.2">
      <c r="A1331" s="1" t="s">
        <v>2541</v>
      </c>
      <c r="C1331" s="2" t="s">
        <v>2542</v>
      </c>
      <c r="D1331" s="3" t="s">
        <v>231</v>
      </c>
      <c r="E1331" s="4">
        <v>2</v>
      </c>
      <c r="F1331" s="4">
        <v>22</v>
      </c>
      <c r="I1331" s="7">
        <v>7059136</v>
      </c>
      <c r="J1331" s="7">
        <v>7059099</v>
      </c>
      <c r="K1331" s="7">
        <v>2</v>
      </c>
      <c r="L1331" s="7">
        <v>6</v>
      </c>
      <c r="M1331" s="7">
        <f t="shared" si="134"/>
        <v>0</v>
      </c>
      <c r="N1331" s="8">
        <f t="shared" si="135"/>
        <v>0</v>
      </c>
      <c r="R1331" s="12">
        <v>1</v>
      </c>
    </row>
    <row r="1332" spans="1:18" x14ac:dyDescent="0.2">
      <c r="A1332" s="1" t="s">
        <v>2543</v>
      </c>
      <c r="B1332" s="1" t="s">
        <v>129</v>
      </c>
      <c r="C1332" s="2" t="s">
        <v>394</v>
      </c>
      <c r="D1332" s="3" t="s">
        <v>35</v>
      </c>
      <c r="E1332" s="4">
        <v>0</v>
      </c>
      <c r="F1332" s="4">
        <v>22</v>
      </c>
      <c r="I1332" s="7">
        <v>7059137</v>
      </c>
      <c r="J1332" s="7">
        <v>7059099</v>
      </c>
      <c r="K1332" s="7">
        <v>2</v>
      </c>
      <c r="L1332" s="7">
        <v>6</v>
      </c>
      <c r="M1332" s="7">
        <f t="shared" si="134"/>
        <v>0</v>
      </c>
      <c r="N1332" s="8">
        <f t="shared" si="135"/>
        <v>0</v>
      </c>
      <c r="R1332" s="12">
        <v>1</v>
      </c>
    </row>
    <row r="1333" spans="1:18" ht="25.5" x14ac:dyDescent="0.2">
      <c r="A1333" s="1" t="s">
        <v>2544</v>
      </c>
      <c r="C1333" s="2" t="s">
        <v>396</v>
      </c>
      <c r="D1333" s="3" t="s">
        <v>397</v>
      </c>
      <c r="E1333" s="4">
        <v>250</v>
      </c>
      <c r="F1333" s="4">
        <v>22</v>
      </c>
      <c r="I1333" s="7">
        <v>7059138</v>
      </c>
      <c r="J1333" s="7">
        <v>7059099</v>
      </c>
      <c r="K1333" s="7">
        <v>2</v>
      </c>
      <c r="L1333" s="7">
        <v>6</v>
      </c>
      <c r="M1333" s="7">
        <f t="shared" si="134"/>
        <v>0</v>
      </c>
      <c r="N1333" s="8">
        <f t="shared" si="135"/>
        <v>0</v>
      </c>
      <c r="R1333" s="12">
        <v>1</v>
      </c>
    </row>
    <row r="1334" spans="1:18" ht="25.5" x14ac:dyDescent="0.2">
      <c r="A1334" s="1" t="s">
        <v>2545</v>
      </c>
      <c r="C1334" s="2" t="s">
        <v>399</v>
      </c>
      <c r="D1334" s="3" t="s">
        <v>397</v>
      </c>
      <c r="E1334" s="4">
        <v>250</v>
      </c>
      <c r="F1334" s="4">
        <v>22</v>
      </c>
      <c r="I1334" s="7">
        <v>7059139</v>
      </c>
      <c r="J1334" s="7">
        <v>7059099</v>
      </c>
      <c r="K1334" s="7">
        <v>2</v>
      </c>
      <c r="L1334" s="7">
        <v>6</v>
      </c>
      <c r="M1334" s="7">
        <f t="shared" si="134"/>
        <v>0</v>
      </c>
      <c r="N1334" s="8">
        <f t="shared" si="135"/>
        <v>0</v>
      </c>
      <c r="R1334" s="12">
        <v>1</v>
      </c>
    </row>
    <row r="1335" spans="1:18" x14ac:dyDescent="0.2">
      <c r="A1335" s="1" t="s">
        <v>2546</v>
      </c>
      <c r="B1335" s="1" t="s">
        <v>416</v>
      </c>
      <c r="C1335" s="2" t="s">
        <v>913</v>
      </c>
      <c r="E1335" s="4">
        <v>0</v>
      </c>
      <c r="F1335" s="4">
        <v>22</v>
      </c>
      <c r="H1335" s="167"/>
      <c r="I1335" s="7">
        <v>7059140</v>
      </c>
      <c r="J1335" s="7">
        <v>7058892</v>
      </c>
      <c r="K1335" s="7">
        <v>1</v>
      </c>
      <c r="L1335" s="7">
        <v>5</v>
      </c>
      <c r="M1335" s="7">
        <f>M1336+M1337+M1338+M1339+M1340+M1341+M1342+M1343+M1344+M1345+M1346+M1347+M1348+M1349+M1350+M1351+M1352+M1353+M1354+M1355+M1356+M1357+M1358+M1359+M1360+M1361+M1362+M1363+M1364+M1365+M1366+M1367+M1368+M1369+M1370+M1371+M1372+M1373+M1374+M1375+M1376+M1377+M1378+M1379+M1380+M1381+M1382+M1383+M1384+M1385+M1386+M1387+M1388+M1389+M1390</f>
        <v>0</v>
      </c>
      <c r="N1335" s="8">
        <f>N1336+N1337+N1338+N1339+N1340+N1341+N1342+N1343+N1344+N1345+N1346+N1347+N1348+N1349+N1350+N1351+N1352+N1353+N1354+N1355+N1356+N1357+N1358+N1359+N1360+N1361+N1362+N1363+N1364+N1365+N1366+N1367+N1368+N1369+N1370+N1371+N1372+N1373+N1374+N1375+N1376+N1377+N1378+N1379+N1380+N1381+N1382+N1383+N1384+N1385+N1386+N1387+N1388+N1389+N1390</f>
        <v>0</v>
      </c>
      <c r="R1335" s="12">
        <v>1</v>
      </c>
    </row>
    <row r="1336" spans="1:18" x14ac:dyDescent="0.2">
      <c r="A1336" s="1" t="s">
        <v>2547</v>
      </c>
      <c r="C1336" s="2" t="s">
        <v>205</v>
      </c>
      <c r="D1336" s="3" t="s">
        <v>35</v>
      </c>
      <c r="E1336" s="4">
        <v>0</v>
      </c>
      <c r="F1336" s="4">
        <v>22</v>
      </c>
      <c r="I1336" s="7">
        <v>7059141</v>
      </c>
      <c r="J1336" s="7">
        <v>7059140</v>
      </c>
      <c r="K1336" s="7">
        <v>2</v>
      </c>
      <c r="L1336" s="7">
        <v>6</v>
      </c>
      <c r="M1336" s="7">
        <f t="shared" ref="M1336:M1367" si="136">ROUND(ROUND(H1336,2)*ROUND(E1336,2), 2)</f>
        <v>0</v>
      </c>
      <c r="N1336" s="8">
        <f t="shared" ref="N1336:N1367" si="137">H1336*E1336*(1+F1336/100)</f>
        <v>0</v>
      </c>
      <c r="R1336" s="12">
        <v>1</v>
      </c>
    </row>
    <row r="1337" spans="1:18" x14ac:dyDescent="0.2">
      <c r="A1337" s="1" t="s">
        <v>2548</v>
      </c>
      <c r="C1337" s="2" t="s">
        <v>351</v>
      </c>
      <c r="D1337" s="3" t="s">
        <v>35</v>
      </c>
      <c r="E1337" s="4">
        <v>0</v>
      </c>
      <c r="F1337" s="4">
        <v>22</v>
      </c>
      <c r="I1337" s="7">
        <v>7059142</v>
      </c>
      <c r="J1337" s="7">
        <v>7059140</v>
      </c>
      <c r="K1337" s="7">
        <v>2</v>
      </c>
      <c r="L1337" s="7">
        <v>6</v>
      </c>
      <c r="M1337" s="7">
        <f t="shared" si="136"/>
        <v>0</v>
      </c>
      <c r="N1337" s="8">
        <f t="shared" si="137"/>
        <v>0</v>
      </c>
      <c r="R1337" s="12">
        <v>1</v>
      </c>
    </row>
    <row r="1338" spans="1:18" x14ac:dyDescent="0.2">
      <c r="A1338" s="1" t="s">
        <v>2549</v>
      </c>
      <c r="C1338" s="2" t="s">
        <v>2550</v>
      </c>
      <c r="D1338" s="3" t="s">
        <v>35</v>
      </c>
      <c r="E1338" s="4">
        <v>0</v>
      </c>
      <c r="F1338" s="4">
        <v>22</v>
      </c>
      <c r="I1338" s="7">
        <v>7059143</v>
      </c>
      <c r="J1338" s="7">
        <v>7059140</v>
      </c>
      <c r="K1338" s="7">
        <v>2</v>
      </c>
      <c r="L1338" s="7">
        <v>6</v>
      </c>
      <c r="M1338" s="7">
        <f t="shared" si="136"/>
        <v>0</v>
      </c>
      <c r="N1338" s="8">
        <f t="shared" si="137"/>
        <v>0</v>
      </c>
      <c r="R1338" s="12">
        <v>1</v>
      </c>
    </row>
    <row r="1339" spans="1:18" ht="25.5" x14ac:dyDescent="0.2">
      <c r="A1339" s="1" t="s">
        <v>2551</v>
      </c>
      <c r="C1339" s="2" t="s">
        <v>884</v>
      </c>
      <c r="D1339" s="3" t="s">
        <v>35</v>
      </c>
      <c r="E1339" s="4">
        <v>0</v>
      </c>
      <c r="F1339" s="4">
        <v>22</v>
      </c>
      <c r="I1339" s="7">
        <v>7059144</v>
      </c>
      <c r="J1339" s="7">
        <v>7059140</v>
      </c>
      <c r="K1339" s="7">
        <v>2</v>
      </c>
      <c r="L1339" s="7">
        <v>6</v>
      </c>
      <c r="M1339" s="7">
        <f t="shared" si="136"/>
        <v>0</v>
      </c>
      <c r="N1339" s="8">
        <f t="shared" si="137"/>
        <v>0</v>
      </c>
      <c r="R1339" s="12">
        <v>1</v>
      </c>
    </row>
    <row r="1340" spans="1:18" x14ac:dyDescent="0.2">
      <c r="A1340" s="1" t="s">
        <v>2552</v>
      </c>
      <c r="B1340" s="1" t="s">
        <v>30</v>
      </c>
      <c r="C1340" s="2" t="s">
        <v>2553</v>
      </c>
      <c r="D1340" s="3" t="s">
        <v>241</v>
      </c>
      <c r="E1340" s="4">
        <v>60</v>
      </c>
      <c r="F1340" s="4">
        <v>22</v>
      </c>
      <c r="I1340" s="7">
        <v>7059145</v>
      </c>
      <c r="J1340" s="7">
        <v>7059140</v>
      </c>
      <c r="K1340" s="7">
        <v>2</v>
      </c>
      <c r="L1340" s="7">
        <v>6</v>
      </c>
      <c r="M1340" s="7">
        <f t="shared" si="136"/>
        <v>0</v>
      </c>
      <c r="N1340" s="8">
        <f t="shared" si="137"/>
        <v>0</v>
      </c>
      <c r="R1340" s="12">
        <v>1</v>
      </c>
    </row>
    <row r="1341" spans="1:18" x14ac:dyDescent="0.2">
      <c r="A1341" s="1" t="s">
        <v>2554</v>
      </c>
      <c r="B1341" s="1" t="s">
        <v>188</v>
      </c>
      <c r="C1341" s="2" t="s">
        <v>2555</v>
      </c>
      <c r="D1341" s="3" t="s">
        <v>241</v>
      </c>
      <c r="E1341" s="4">
        <v>216</v>
      </c>
      <c r="F1341" s="4">
        <v>22</v>
      </c>
      <c r="I1341" s="7">
        <v>7059146</v>
      </c>
      <c r="J1341" s="7">
        <v>7059140</v>
      </c>
      <c r="K1341" s="7">
        <v>2</v>
      </c>
      <c r="L1341" s="7">
        <v>6</v>
      </c>
      <c r="M1341" s="7">
        <f t="shared" si="136"/>
        <v>0</v>
      </c>
      <c r="N1341" s="8">
        <f t="shared" si="137"/>
        <v>0</v>
      </c>
      <c r="R1341" s="12">
        <v>1</v>
      </c>
    </row>
    <row r="1342" spans="1:18" x14ac:dyDescent="0.2">
      <c r="A1342" s="1" t="s">
        <v>2556</v>
      </c>
      <c r="B1342" s="1" t="s">
        <v>233</v>
      </c>
      <c r="C1342" s="2" t="s">
        <v>2557</v>
      </c>
      <c r="D1342" s="3" t="s">
        <v>241</v>
      </c>
      <c r="E1342" s="4">
        <v>30</v>
      </c>
      <c r="F1342" s="4">
        <v>22</v>
      </c>
      <c r="I1342" s="7">
        <v>7059147</v>
      </c>
      <c r="J1342" s="7">
        <v>7059140</v>
      </c>
      <c r="K1342" s="7">
        <v>2</v>
      </c>
      <c r="L1342" s="7">
        <v>6</v>
      </c>
      <c r="M1342" s="7">
        <f t="shared" si="136"/>
        <v>0</v>
      </c>
      <c r="N1342" s="8">
        <f t="shared" si="137"/>
        <v>0</v>
      </c>
      <c r="R1342" s="12">
        <v>1</v>
      </c>
    </row>
    <row r="1343" spans="1:18" x14ac:dyDescent="0.2">
      <c r="A1343" s="1" t="s">
        <v>2558</v>
      </c>
      <c r="B1343" s="1" t="s">
        <v>236</v>
      </c>
      <c r="C1343" s="2" t="s">
        <v>2559</v>
      </c>
      <c r="D1343" s="3" t="s">
        <v>241</v>
      </c>
      <c r="E1343" s="4">
        <v>30</v>
      </c>
      <c r="F1343" s="4">
        <v>22</v>
      </c>
      <c r="I1343" s="7">
        <v>7059148</v>
      </c>
      <c r="J1343" s="7">
        <v>7059140</v>
      </c>
      <c r="K1343" s="7">
        <v>2</v>
      </c>
      <c r="L1343" s="7">
        <v>6</v>
      </c>
      <c r="M1343" s="7">
        <f t="shared" si="136"/>
        <v>0</v>
      </c>
      <c r="N1343" s="8">
        <f t="shared" si="137"/>
        <v>0</v>
      </c>
      <c r="R1343" s="12">
        <v>1</v>
      </c>
    </row>
    <row r="1344" spans="1:18" x14ac:dyDescent="0.2">
      <c r="A1344" s="1" t="s">
        <v>2560</v>
      </c>
      <c r="B1344" s="1" t="s">
        <v>239</v>
      </c>
      <c r="C1344" s="2" t="s">
        <v>2561</v>
      </c>
      <c r="D1344" s="3" t="s">
        <v>245</v>
      </c>
      <c r="E1344" s="4">
        <v>8</v>
      </c>
      <c r="F1344" s="4">
        <v>22</v>
      </c>
      <c r="I1344" s="7">
        <v>7059149</v>
      </c>
      <c r="J1344" s="7">
        <v>7059140</v>
      </c>
      <c r="K1344" s="7">
        <v>2</v>
      </c>
      <c r="L1344" s="7">
        <v>6</v>
      </c>
      <c r="M1344" s="7">
        <f t="shared" si="136"/>
        <v>0</v>
      </c>
      <c r="N1344" s="8">
        <f t="shared" si="137"/>
        <v>0</v>
      </c>
      <c r="R1344" s="12">
        <v>1</v>
      </c>
    </row>
    <row r="1345" spans="1:18" x14ac:dyDescent="0.2">
      <c r="A1345" s="1" t="s">
        <v>2562</v>
      </c>
      <c r="B1345" s="1" t="s">
        <v>243</v>
      </c>
      <c r="C1345" s="2" t="s">
        <v>2563</v>
      </c>
      <c r="D1345" s="3" t="s">
        <v>245</v>
      </c>
      <c r="E1345" s="4">
        <v>67</v>
      </c>
      <c r="F1345" s="4">
        <v>22</v>
      </c>
      <c r="I1345" s="7">
        <v>7059150</v>
      </c>
      <c r="J1345" s="7">
        <v>7059140</v>
      </c>
      <c r="K1345" s="7">
        <v>2</v>
      </c>
      <c r="L1345" s="7">
        <v>6</v>
      </c>
      <c r="M1345" s="7">
        <f t="shared" si="136"/>
        <v>0</v>
      </c>
      <c r="N1345" s="8">
        <f t="shared" si="137"/>
        <v>0</v>
      </c>
      <c r="R1345" s="12">
        <v>1</v>
      </c>
    </row>
    <row r="1346" spans="1:18" x14ac:dyDescent="0.2">
      <c r="A1346" s="1" t="s">
        <v>2564</v>
      </c>
      <c r="B1346" s="1" t="s">
        <v>247</v>
      </c>
      <c r="C1346" s="2" t="s">
        <v>2565</v>
      </c>
      <c r="D1346" s="3" t="s">
        <v>241</v>
      </c>
      <c r="E1346" s="4">
        <v>42</v>
      </c>
      <c r="F1346" s="4">
        <v>22</v>
      </c>
      <c r="I1346" s="7">
        <v>7059151</v>
      </c>
      <c r="J1346" s="7">
        <v>7059140</v>
      </c>
      <c r="K1346" s="7">
        <v>2</v>
      </c>
      <c r="L1346" s="7">
        <v>6</v>
      </c>
      <c r="M1346" s="7">
        <f t="shared" si="136"/>
        <v>0</v>
      </c>
      <c r="N1346" s="8">
        <f t="shared" si="137"/>
        <v>0</v>
      </c>
      <c r="R1346" s="12">
        <v>1</v>
      </c>
    </row>
    <row r="1347" spans="1:18" ht="25.5" x14ac:dyDescent="0.2">
      <c r="A1347" s="1" t="s">
        <v>2566</v>
      </c>
      <c r="B1347" s="1" t="s">
        <v>266</v>
      </c>
      <c r="C1347" s="2" t="s">
        <v>2567</v>
      </c>
      <c r="D1347" s="3" t="s">
        <v>241</v>
      </c>
      <c r="E1347" s="4">
        <v>300</v>
      </c>
      <c r="F1347" s="4">
        <v>22</v>
      </c>
      <c r="I1347" s="7">
        <v>7059152</v>
      </c>
      <c r="J1347" s="7">
        <v>7059140</v>
      </c>
      <c r="K1347" s="7">
        <v>2</v>
      </c>
      <c r="L1347" s="7">
        <v>6</v>
      </c>
      <c r="M1347" s="7">
        <f t="shared" si="136"/>
        <v>0</v>
      </c>
      <c r="N1347" s="8">
        <f t="shared" si="137"/>
        <v>0</v>
      </c>
      <c r="R1347" s="12">
        <v>1</v>
      </c>
    </row>
    <row r="1348" spans="1:18" ht="25.5" x14ac:dyDescent="0.2">
      <c r="A1348" s="1" t="s">
        <v>2568</v>
      </c>
      <c r="B1348" s="1" t="s">
        <v>270</v>
      </c>
      <c r="C1348" s="2" t="s">
        <v>2569</v>
      </c>
      <c r="D1348" s="3" t="s">
        <v>245</v>
      </c>
      <c r="E1348" s="4">
        <v>20</v>
      </c>
      <c r="F1348" s="4">
        <v>22</v>
      </c>
      <c r="I1348" s="7">
        <v>7059153</v>
      </c>
      <c r="J1348" s="7">
        <v>7059140</v>
      </c>
      <c r="K1348" s="7">
        <v>2</v>
      </c>
      <c r="L1348" s="7">
        <v>6</v>
      </c>
      <c r="M1348" s="7">
        <f t="shared" si="136"/>
        <v>0</v>
      </c>
      <c r="N1348" s="8">
        <f t="shared" si="137"/>
        <v>0</v>
      </c>
      <c r="R1348" s="12">
        <v>1</v>
      </c>
    </row>
    <row r="1349" spans="1:18" ht="25.5" x14ac:dyDescent="0.2">
      <c r="A1349" s="1" t="s">
        <v>2570</v>
      </c>
      <c r="B1349" s="1" t="s">
        <v>66</v>
      </c>
      <c r="C1349" s="2" t="s">
        <v>2571</v>
      </c>
      <c r="D1349" s="3" t="s">
        <v>241</v>
      </c>
      <c r="E1349" s="4">
        <v>40</v>
      </c>
      <c r="F1349" s="4">
        <v>22</v>
      </c>
      <c r="I1349" s="7">
        <v>7059154</v>
      </c>
      <c r="J1349" s="7">
        <v>7059140</v>
      </c>
      <c r="K1349" s="7">
        <v>2</v>
      </c>
      <c r="L1349" s="7">
        <v>6</v>
      </c>
      <c r="M1349" s="7">
        <f t="shared" si="136"/>
        <v>0</v>
      </c>
      <c r="N1349" s="8">
        <f t="shared" si="137"/>
        <v>0</v>
      </c>
      <c r="R1349" s="12">
        <v>1</v>
      </c>
    </row>
    <row r="1350" spans="1:18" ht="25.5" x14ac:dyDescent="0.2">
      <c r="A1350" s="1" t="s">
        <v>2572</v>
      </c>
      <c r="B1350" s="1" t="s">
        <v>69</v>
      </c>
      <c r="C1350" s="2" t="s">
        <v>2573</v>
      </c>
      <c r="D1350" s="3" t="s">
        <v>241</v>
      </c>
      <c r="E1350" s="4">
        <v>610</v>
      </c>
      <c r="F1350" s="4">
        <v>22</v>
      </c>
      <c r="I1350" s="7">
        <v>7059155</v>
      </c>
      <c r="J1350" s="7">
        <v>7059140</v>
      </c>
      <c r="K1350" s="7">
        <v>2</v>
      </c>
      <c r="L1350" s="7">
        <v>6</v>
      </c>
      <c r="M1350" s="7">
        <f t="shared" si="136"/>
        <v>0</v>
      </c>
      <c r="N1350" s="8">
        <f t="shared" si="137"/>
        <v>0</v>
      </c>
      <c r="R1350" s="12">
        <v>1</v>
      </c>
    </row>
    <row r="1351" spans="1:18" ht="25.5" x14ac:dyDescent="0.2">
      <c r="A1351" s="1" t="s">
        <v>2574</v>
      </c>
      <c r="B1351" s="1" t="s">
        <v>72</v>
      </c>
      <c r="C1351" s="2" t="s">
        <v>2575</v>
      </c>
      <c r="D1351" s="3" t="s">
        <v>241</v>
      </c>
      <c r="E1351" s="4">
        <v>132</v>
      </c>
      <c r="F1351" s="4">
        <v>22</v>
      </c>
      <c r="I1351" s="7">
        <v>7059156</v>
      </c>
      <c r="J1351" s="7">
        <v>7059140</v>
      </c>
      <c r="K1351" s="7">
        <v>2</v>
      </c>
      <c r="L1351" s="7">
        <v>6</v>
      </c>
      <c r="M1351" s="7">
        <f t="shared" si="136"/>
        <v>0</v>
      </c>
      <c r="N1351" s="8">
        <f t="shared" si="137"/>
        <v>0</v>
      </c>
      <c r="R1351" s="12">
        <v>1</v>
      </c>
    </row>
    <row r="1352" spans="1:18" ht="25.5" x14ac:dyDescent="0.2">
      <c r="A1352" s="1" t="s">
        <v>2576</v>
      </c>
      <c r="B1352" s="1" t="s">
        <v>75</v>
      </c>
      <c r="C1352" s="2" t="s">
        <v>2577</v>
      </c>
      <c r="D1352" s="3" t="s">
        <v>241</v>
      </c>
      <c r="E1352" s="4">
        <v>374</v>
      </c>
      <c r="F1352" s="4">
        <v>22</v>
      </c>
      <c r="I1352" s="7">
        <v>7059157</v>
      </c>
      <c r="J1352" s="7">
        <v>7059140</v>
      </c>
      <c r="K1352" s="7">
        <v>2</v>
      </c>
      <c r="L1352" s="7">
        <v>6</v>
      </c>
      <c r="M1352" s="7">
        <f t="shared" si="136"/>
        <v>0</v>
      </c>
      <c r="N1352" s="8">
        <f t="shared" si="137"/>
        <v>0</v>
      </c>
      <c r="R1352" s="12">
        <v>1</v>
      </c>
    </row>
    <row r="1353" spans="1:18" x14ac:dyDescent="0.2">
      <c r="A1353" s="1" t="s">
        <v>2578</v>
      </c>
      <c r="B1353" s="1" t="s">
        <v>78</v>
      </c>
      <c r="C1353" s="2" t="s">
        <v>412</v>
      </c>
      <c r="D1353" s="3" t="s">
        <v>241</v>
      </c>
      <c r="E1353" s="4">
        <v>70</v>
      </c>
      <c r="F1353" s="4">
        <v>22</v>
      </c>
      <c r="I1353" s="7">
        <v>7059158</v>
      </c>
      <c r="J1353" s="7">
        <v>7059140</v>
      </c>
      <c r="K1353" s="7">
        <v>2</v>
      </c>
      <c r="L1353" s="7">
        <v>6</v>
      </c>
      <c r="M1353" s="7">
        <f t="shared" si="136"/>
        <v>0</v>
      </c>
      <c r="N1353" s="8">
        <f t="shared" si="137"/>
        <v>0</v>
      </c>
      <c r="R1353" s="12">
        <v>1</v>
      </c>
    </row>
    <row r="1354" spans="1:18" x14ac:dyDescent="0.2">
      <c r="A1354" s="1" t="s">
        <v>2579</v>
      </c>
      <c r="B1354" s="1" t="s">
        <v>81</v>
      </c>
      <c r="C1354" s="2" t="s">
        <v>2580</v>
      </c>
      <c r="D1354" s="3" t="s">
        <v>35</v>
      </c>
      <c r="E1354" s="4">
        <v>0</v>
      </c>
      <c r="F1354" s="4">
        <v>22</v>
      </c>
      <c r="I1354" s="7">
        <v>7059159</v>
      </c>
      <c r="J1354" s="7">
        <v>7059140</v>
      </c>
      <c r="K1354" s="7">
        <v>2</v>
      </c>
      <c r="L1354" s="7">
        <v>6</v>
      </c>
      <c r="M1354" s="7">
        <f t="shared" si="136"/>
        <v>0</v>
      </c>
      <c r="N1354" s="8">
        <f t="shared" si="137"/>
        <v>0</v>
      </c>
      <c r="R1354" s="12">
        <v>1</v>
      </c>
    </row>
    <row r="1355" spans="1:18" ht="25.5" x14ac:dyDescent="0.2">
      <c r="A1355" s="1" t="s">
        <v>2581</v>
      </c>
      <c r="C1355" s="2" t="s">
        <v>2582</v>
      </c>
      <c r="D1355" s="3" t="s">
        <v>241</v>
      </c>
      <c r="E1355" s="4">
        <v>509</v>
      </c>
      <c r="F1355" s="4">
        <v>22</v>
      </c>
      <c r="I1355" s="7">
        <v>7059160</v>
      </c>
      <c r="J1355" s="7">
        <v>7059140</v>
      </c>
      <c r="K1355" s="7">
        <v>2</v>
      </c>
      <c r="L1355" s="7">
        <v>6</v>
      </c>
      <c r="M1355" s="7">
        <f t="shared" si="136"/>
        <v>0</v>
      </c>
      <c r="N1355" s="8">
        <f t="shared" si="137"/>
        <v>0</v>
      </c>
      <c r="R1355" s="12">
        <v>1</v>
      </c>
    </row>
    <row r="1356" spans="1:18" ht="25.5" x14ac:dyDescent="0.2">
      <c r="A1356" s="1" t="s">
        <v>2583</v>
      </c>
      <c r="C1356" s="2" t="s">
        <v>2584</v>
      </c>
      <c r="D1356" s="3" t="s">
        <v>241</v>
      </c>
      <c r="E1356" s="4">
        <v>401</v>
      </c>
      <c r="F1356" s="4">
        <v>22</v>
      </c>
      <c r="I1356" s="7">
        <v>7059161</v>
      </c>
      <c r="J1356" s="7">
        <v>7059140</v>
      </c>
      <c r="K1356" s="7">
        <v>2</v>
      </c>
      <c r="L1356" s="7">
        <v>6</v>
      </c>
      <c r="M1356" s="7">
        <f t="shared" si="136"/>
        <v>0</v>
      </c>
      <c r="N1356" s="8">
        <f t="shared" si="137"/>
        <v>0</v>
      </c>
      <c r="R1356" s="12">
        <v>1</v>
      </c>
    </row>
    <row r="1357" spans="1:18" x14ac:dyDescent="0.2">
      <c r="A1357" s="1" t="s">
        <v>2585</v>
      </c>
      <c r="B1357" s="1" t="s">
        <v>84</v>
      </c>
      <c r="C1357" s="2" t="s">
        <v>2586</v>
      </c>
      <c r="D1357" s="3" t="s">
        <v>241</v>
      </c>
      <c r="E1357" s="4">
        <v>224</v>
      </c>
      <c r="F1357" s="4">
        <v>22</v>
      </c>
      <c r="I1357" s="7">
        <v>7059162</v>
      </c>
      <c r="J1357" s="7">
        <v>7059140</v>
      </c>
      <c r="K1357" s="7">
        <v>2</v>
      </c>
      <c r="L1357" s="7">
        <v>6</v>
      </c>
      <c r="M1357" s="7">
        <f t="shared" si="136"/>
        <v>0</v>
      </c>
      <c r="N1357" s="8">
        <f t="shared" si="137"/>
        <v>0</v>
      </c>
      <c r="R1357" s="12">
        <v>1</v>
      </c>
    </row>
    <row r="1358" spans="1:18" x14ac:dyDescent="0.2">
      <c r="A1358" s="1" t="s">
        <v>2587</v>
      </c>
      <c r="B1358" s="1" t="s">
        <v>87</v>
      </c>
      <c r="C1358" s="2" t="s">
        <v>2588</v>
      </c>
      <c r="D1358" s="3" t="s">
        <v>241</v>
      </c>
      <c r="E1358" s="4">
        <v>10</v>
      </c>
      <c r="F1358" s="4">
        <v>22</v>
      </c>
      <c r="I1358" s="7">
        <v>7059163</v>
      </c>
      <c r="J1358" s="7">
        <v>7059140</v>
      </c>
      <c r="K1358" s="7">
        <v>2</v>
      </c>
      <c r="L1358" s="7">
        <v>6</v>
      </c>
      <c r="M1358" s="7">
        <f t="shared" si="136"/>
        <v>0</v>
      </c>
      <c r="N1358" s="8">
        <f t="shared" si="137"/>
        <v>0</v>
      </c>
      <c r="R1358" s="12">
        <v>1</v>
      </c>
    </row>
    <row r="1359" spans="1:18" ht="25.5" x14ac:dyDescent="0.2">
      <c r="A1359" s="1" t="s">
        <v>2589</v>
      </c>
      <c r="B1359" s="1" t="s">
        <v>90</v>
      </c>
      <c r="C1359" s="2" t="s">
        <v>2590</v>
      </c>
      <c r="D1359" s="3" t="s">
        <v>241</v>
      </c>
      <c r="E1359" s="4">
        <v>10</v>
      </c>
      <c r="F1359" s="4">
        <v>22</v>
      </c>
      <c r="I1359" s="7">
        <v>7059164</v>
      </c>
      <c r="J1359" s="7">
        <v>7059140</v>
      </c>
      <c r="K1359" s="7">
        <v>2</v>
      </c>
      <c r="L1359" s="7">
        <v>6</v>
      </c>
      <c r="M1359" s="7">
        <f t="shared" si="136"/>
        <v>0</v>
      </c>
      <c r="N1359" s="8">
        <f t="shared" si="137"/>
        <v>0</v>
      </c>
      <c r="R1359" s="12">
        <v>1</v>
      </c>
    </row>
    <row r="1360" spans="1:18" x14ac:dyDescent="0.2">
      <c r="A1360" s="1" t="s">
        <v>2591</v>
      </c>
      <c r="B1360" s="1" t="s">
        <v>93</v>
      </c>
      <c r="C1360" s="2" t="s">
        <v>2592</v>
      </c>
      <c r="D1360" s="3" t="s">
        <v>35</v>
      </c>
      <c r="E1360" s="4">
        <v>0</v>
      </c>
      <c r="F1360" s="4">
        <v>22</v>
      </c>
      <c r="I1360" s="7">
        <v>7059165</v>
      </c>
      <c r="J1360" s="7">
        <v>7059140</v>
      </c>
      <c r="K1360" s="7">
        <v>2</v>
      </c>
      <c r="L1360" s="7">
        <v>6</v>
      </c>
      <c r="M1360" s="7">
        <f t="shared" si="136"/>
        <v>0</v>
      </c>
      <c r="N1360" s="8">
        <f t="shared" si="137"/>
        <v>0</v>
      </c>
      <c r="R1360" s="12">
        <v>1</v>
      </c>
    </row>
    <row r="1361" spans="1:18" ht="25.5" x14ac:dyDescent="0.2">
      <c r="A1361" s="1" t="s">
        <v>2593</v>
      </c>
      <c r="C1361" s="2" t="s">
        <v>2594</v>
      </c>
      <c r="D1361" s="3" t="s">
        <v>245</v>
      </c>
      <c r="E1361" s="4">
        <v>68</v>
      </c>
      <c r="F1361" s="4">
        <v>22</v>
      </c>
      <c r="I1361" s="7">
        <v>7059166</v>
      </c>
      <c r="J1361" s="7">
        <v>7059140</v>
      </c>
      <c r="K1361" s="7">
        <v>2</v>
      </c>
      <c r="L1361" s="7">
        <v>6</v>
      </c>
      <c r="M1361" s="7">
        <f t="shared" si="136"/>
        <v>0</v>
      </c>
      <c r="N1361" s="8">
        <f t="shared" si="137"/>
        <v>0</v>
      </c>
      <c r="R1361" s="12">
        <v>1</v>
      </c>
    </row>
    <row r="1362" spans="1:18" ht="25.5" x14ac:dyDescent="0.2">
      <c r="A1362" s="1" t="s">
        <v>2595</v>
      </c>
      <c r="B1362" s="1" t="s">
        <v>96</v>
      </c>
      <c r="C1362" s="2" t="s">
        <v>2596</v>
      </c>
      <c r="D1362" s="3" t="s">
        <v>245</v>
      </c>
      <c r="E1362" s="4">
        <v>50</v>
      </c>
      <c r="F1362" s="4">
        <v>22</v>
      </c>
      <c r="I1362" s="7">
        <v>7059167</v>
      </c>
      <c r="J1362" s="7">
        <v>7059140</v>
      </c>
      <c r="K1362" s="7">
        <v>2</v>
      </c>
      <c r="L1362" s="7">
        <v>6</v>
      </c>
      <c r="M1362" s="7">
        <f t="shared" si="136"/>
        <v>0</v>
      </c>
      <c r="N1362" s="8">
        <f t="shared" si="137"/>
        <v>0</v>
      </c>
      <c r="R1362" s="12">
        <v>1</v>
      </c>
    </row>
    <row r="1363" spans="1:18" ht="25.5" x14ac:dyDescent="0.2">
      <c r="A1363" s="1" t="s">
        <v>2597</v>
      </c>
      <c r="B1363" s="1" t="s">
        <v>99</v>
      </c>
      <c r="C1363" s="2" t="s">
        <v>2598</v>
      </c>
      <c r="D1363" s="3" t="s">
        <v>245</v>
      </c>
      <c r="E1363" s="4">
        <v>50</v>
      </c>
      <c r="F1363" s="4">
        <v>22</v>
      </c>
      <c r="I1363" s="7">
        <v>7059168</v>
      </c>
      <c r="J1363" s="7">
        <v>7059140</v>
      </c>
      <c r="K1363" s="7">
        <v>2</v>
      </c>
      <c r="L1363" s="7">
        <v>6</v>
      </c>
      <c r="M1363" s="7">
        <f t="shared" si="136"/>
        <v>0</v>
      </c>
      <c r="N1363" s="8">
        <f t="shared" si="137"/>
        <v>0</v>
      </c>
      <c r="R1363" s="12">
        <v>1</v>
      </c>
    </row>
    <row r="1364" spans="1:18" ht="25.5" x14ac:dyDescent="0.2">
      <c r="A1364" s="1" t="s">
        <v>2599</v>
      </c>
      <c r="B1364" s="1" t="s">
        <v>102</v>
      </c>
      <c r="C1364" s="2" t="s">
        <v>2600</v>
      </c>
      <c r="D1364" s="3" t="s">
        <v>241</v>
      </c>
      <c r="E1364" s="4">
        <v>38</v>
      </c>
      <c r="F1364" s="4">
        <v>22</v>
      </c>
      <c r="I1364" s="7">
        <v>7059169</v>
      </c>
      <c r="J1364" s="7">
        <v>7059140</v>
      </c>
      <c r="K1364" s="7">
        <v>2</v>
      </c>
      <c r="L1364" s="7">
        <v>6</v>
      </c>
      <c r="M1364" s="7">
        <f t="shared" si="136"/>
        <v>0</v>
      </c>
      <c r="N1364" s="8">
        <f t="shared" si="137"/>
        <v>0</v>
      </c>
      <c r="R1364" s="12">
        <v>1</v>
      </c>
    </row>
    <row r="1365" spans="1:18" x14ac:dyDescent="0.2">
      <c r="A1365" s="1" t="s">
        <v>2601</v>
      </c>
      <c r="B1365" s="1" t="s">
        <v>105</v>
      </c>
      <c r="C1365" s="2" t="s">
        <v>2602</v>
      </c>
      <c r="D1365" s="3" t="s">
        <v>241</v>
      </c>
      <c r="E1365" s="4">
        <v>10</v>
      </c>
      <c r="F1365" s="4">
        <v>22</v>
      </c>
      <c r="I1365" s="7">
        <v>7059170</v>
      </c>
      <c r="J1365" s="7">
        <v>7059140</v>
      </c>
      <c r="K1365" s="7">
        <v>2</v>
      </c>
      <c r="L1365" s="7">
        <v>6</v>
      </c>
      <c r="M1365" s="7">
        <f t="shared" si="136"/>
        <v>0</v>
      </c>
      <c r="N1365" s="8">
        <f t="shared" si="137"/>
        <v>0</v>
      </c>
      <c r="R1365" s="12">
        <v>1</v>
      </c>
    </row>
    <row r="1366" spans="1:18" x14ac:dyDescent="0.2">
      <c r="A1366" s="1" t="s">
        <v>2603</v>
      </c>
      <c r="B1366" s="1" t="s">
        <v>108</v>
      </c>
      <c r="C1366" s="2" t="s">
        <v>2604</v>
      </c>
      <c r="D1366" s="3" t="s">
        <v>241</v>
      </c>
      <c r="E1366" s="4">
        <v>48</v>
      </c>
      <c r="F1366" s="4">
        <v>22</v>
      </c>
      <c r="I1366" s="7">
        <v>7059171</v>
      </c>
      <c r="J1366" s="7">
        <v>7059140</v>
      </c>
      <c r="K1366" s="7">
        <v>2</v>
      </c>
      <c r="L1366" s="7">
        <v>6</v>
      </c>
      <c r="M1366" s="7">
        <f t="shared" si="136"/>
        <v>0</v>
      </c>
      <c r="N1366" s="8">
        <f t="shared" si="137"/>
        <v>0</v>
      </c>
      <c r="R1366" s="12">
        <v>1</v>
      </c>
    </row>
    <row r="1367" spans="1:18" x14ac:dyDescent="0.2">
      <c r="A1367" s="1" t="s">
        <v>2605</v>
      </c>
      <c r="B1367" s="1" t="s">
        <v>111</v>
      </c>
      <c r="C1367" s="2" t="s">
        <v>2606</v>
      </c>
      <c r="D1367" s="3" t="s">
        <v>241</v>
      </c>
      <c r="E1367" s="4">
        <v>85</v>
      </c>
      <c r="F1367" s="4">
        <v>22</v>
      </c>
      <c r="I1367" s="7">
        <v>7059172</v>
      </c>
      <c r="J1367" s="7">
        <v>7059140</v>
      </c>
      <c r="K1367" s="7">
        <v>2</v>
      </c>
      <c r="L1367" s="7">
        <v>6</v>
      </c>
      <c r="M1367" s="7">
        <f t="shared" si="136"/>
        <v>0</v>
      </c>
      <c r="N1367" s="8">
        <f t="shared" si="137"/>
        <v>0</v>
      </c>
      <c r="R1367" s="12">
        <v>1</v>
      </c>
    </row>
    <row r="1368" spans="1:18" x14ac:dyDescent="0.2">
      <c r="A1368" s="1" t="s">
        <v>2607</v>
      </c>
      <c r="B1368" s="1" t="s">
        <v>114</v>
      </c>
      <c r="C1368" s="2" t="s">
        <v>2608</v>
      </c>
      <c r="D1368" s="3" t="s">
        <v>241</v>
      </c>
      <c r="E1368" s="4">
        <v>10</v>
      </c>
      <c r="F1368" s="4">
        <v>22</v>
      </c>
      <c r="I1368" s="7">
        <v>7059173</v>
      </c>
      <c r="J1368" s="7">
        <v>7059140</v>
      </c>
      <c r="K1368" s="7">
        <v>2</v>
      </c>
      <c r="L1368" s="7">
        <v>6</v>
      </c>
      <c r="M1368" s="7">
        <f t="shared" ref="M1368:M1390" si="138">ROUND(ROUND(H1368,2)*ROUND(E1368,2), 2)</f>
        <v>0</v>
      </c>
      <c r="N1368" s="8">
        <f t="shared" ref="N1368:N1390" si="139">H1368*E1368*(1+F1368/100)</f>
        <v>0</v>
      </c>
      <c r="R1368" s="12">
        <v>1</v>
      </c>
    </row>
    <row r="1369" spans="1:18" x14ac:dyDescent="0.2">
      <c r="A1369" s="1" t="s">
        <v>2609</v>
      </c>
      <c r="B1369" s="1" t="s">
        <v>117</v>
      </c>
      <c r="C1369" s="2" t="s">
        <v>2610</v>
      </c>
      <c r="D1369" s="3" t="s">
        <v>35</v>
      </c>
      <c r="E1369" s="4">
        <v>0</v>
      </c>
      <c r="F1369" s="4">
        <v>22</v>
      </c>
      <c r="I1369" s="7">
        <v>7059174</v>
      </c>
      <c r="J1369" s="7">
        <v>7059140</v>
      </c>
      <c r="K1369" s="7">
        <v>2</v>
      </c>
      <c r="L1369" s="7">
        <v>6</v>
      </c>
      <c r="M1369" s="7">
        <f t="shared" si="138"/>
        <v>0</v>
      </c>
      <c r="N1369" s="8">
        <f t="shared" si="139"/>
        <v>0</v>
      </c>
      <c r="R1369" s="12">
        <v>1</v>
      </c>
    </row>
    <row r="1370" spans="1:18" ht="25.5" x14ac:dyDescent="0.2">
      <c r="A1370" s="1" t="s">
        <v>2611</v>
      </c>
      <c r="C1370" s="2" t="s">
        <v>2612</v>
      </c>
      <c r="D1370" s="3" t="s">
        <v>231</v>
      </c>
      <c r="E1370" s="4">
        <v>32</v>
      </c>
      <c r="F1370" s="4">
        <v>22</v>
      </c>
      <c r="I1370" s="7">
        <v>7059175</v>
      </c>
      <c r="J1370" s="7">
        <v>7059140</v>
      </c>
      <c r="K1370" s="7">
        <v>2</v>
      </c>
      <c r="L1370" s="7">
        <v>6</v>
      </c>
      <c r="M1370" s="7">
        <f t="shared" si="138"/>
        <v>0</v>
      </c>
      <c r="N1370" s="8">
        <f t="shared" si="139"/>
        <v>0</v>
      </c>
      <c r="R1370" s="12">
        <v>1</v>
      </c>
    </row>
    <row r="1371" spans="1:18" ht="25.5" x14ac:dyDescent="0.2">
      <c r="A1371" s="1" t="s">
        <v>2613</v>
      </c>
      <c r="C1371" s="2" t="s">
        <v>2614</v>
      </c>
      <c r="D1371" s="3" t="s">
        <v>231</v>
      </c>
      <c r="E1371" s="4">
        <v>10</v>
      </c>
      <c r="F1371" s="4">
        <v>22</v>
      </c>
      <c r="I1371" s="7">
        <v>7059176</v>
      </c>
      <c r="J1371" s="7">
        <v>7059140</v>
      </c>
      <c r="K1371" s="7">
        <v>2</v>
      </c>
      <c r="L1371" s="7">
        <v>6</v>
      </c>
      <c r="M1371" s="7">
        <f t="shared" si="138"/>
        <v>0</v>
      </c>
      <c r="N1371" s="8">
        <f t="shared" si="139"/>
        <v>0</v>
      </c>
      <c r="R1371" s="12">
        <v>1</v>
      </c>
    </row>
    <row r="1372" spans="1:18" ht="25.5" x14ac:dyDescent="0.2">
      <c r="A1372" s="1" t="s">
        <v>2615</v>
      </c>
      <c r="C1372" s="2" t="s">
        <v>2616</v>
      </c>
      <c r="D1372" s="3" t="s">
        <v>231</v>
      </c>
      <c r="E1372" s="4">
        <v>7</v>
      </c>
      <c r="F1372" s="4">
        <v>22</v>
      </c>
      <c r="I1372" s="7">
        <v>7059177</v>
      </c>
      <c r="J1372" s="7">
        <v>7059140</v>
      </c>
      <c r="K1372" s="7">
        <v>2</v>
      </c>
      <c r="L1372" s="7">
        <v>6</v>
      </c>
      <c r="M1372" s="7">
        <f t="shared" si="138"/>
        <v>0</v>
      </c>
      <c r="N1372" s="8">
        <f t="shared" si="139"/>
        <v>0</v>
      </c>
      <c r="R1372" s="12">
        <v>1</v>
      </c>
    </row>
    <row r="1373" spans="1:18" x14ac:dyDescent="0.2">
      <c r="A1373" s="1" t="s">
        <v>2617</v>
      </c>
      <c r="B1373" s="1" t="s">
        <v>120</v>
      </c>
      <c r="C1373" s="2" t="s">
        <v>2618</v>
      </c>
      <c r="D1373" s="3" t="s">
        <v>35</v>
      </c>
      <c r="E1373" s="4">
        <v>0</v>
      </c>
      <c r="F1373" s="4">
        <v>22</v>
      </c>
      <c r="I1373" s="7">
        <v>7059178</v>
      </c>
      <c r="J1373" s="7">
        <v>7059140</v>
      </c>
      <c r="K1373" s="7">
        <v>2</v>
      </c>
      <c r="L1373" s="7">
        <v>6</v>
      </c>
      <c r="M1373" s="7">
        <f t="shared" si="138"/>
        <v>0</v>
      </c>
      <c r="N1373" s="8">
        <f t="shared" si="139"/>
        <v>0</v>
      </c>
      <c r="R1373" s="12">
        <v>1</v>
      </c>
    </row>
    <row r="1374" spans="1:18" ht="25.5" x14ac:dyDescent="0.2">
      <c r="A1374" s="1" t="s">
        <v>2619</v>
      </c>
      <c r="C1374" s="2" t="s">
        <v>2620</v>
      </c>
      <c r="D1374" s="3" t="s">
        <v>231</v>
      </c>
      <c r="E1374" s="4">
        <v>1</v>
      </c>
      <c r="F1374" s="4">
        <v>22</v>
      </c>
      <c r="I1374" s="7">
        <v>7059179</v>
      </c>
      <c r="J1374" s="7">
        <v>7059140</v>
      </c>
      <c r="K1374" s="7">
        <v>2</v>
      </c>
      <c r="L1374" s="7">
        <v>6</v>
      </c>
      <c r="M1374" s="7">
        <f t="shared" si="138"/>
        <v>0</v>
      </c>
      <c r="N1374" s="8">
        <f t="shared" si="139"/>
        <v>0</v>
      </c>
      <c r="R1374" s="12">
        <v>1</v>
      </c>
    </row>
    <row r="1375" spans="1:18" ht="25.5" x14ac:dyDescent="0.2">
      <c r="A1375" s="1" t="s">
        <v>2621</v>
      </c>
      <c r="C1375" s="2" t="s">
        <v>2622</v>
      </c>
      <c r="D1375" s="3" t="s">
        <v>231</v>
      </c>
      <c r="E1375" s="4">
        <v>1</v>
      </c>
      <c r="F1375" s="4">
        <v>22</v>
      </c>
      <c r="I1375" s="7">
        <v>7059180</v>
      </c>
      <c r="J1375" s="7">
        <v>7059140</v>
      </c>
      <c r="K1375" s="7">
        <v>2</v>
      </c>
      <c r="L1375" s="7">
        <v>6</v>
      </c>
      <c r="M1375" s="7">
        <f t="shared" si="138"/>
        <v>0</v>
      </c>
      <c r="N1375" s="8">
        <f t="shared" si="139"/>
        <v>0</v>
      </c>
      <c r="R1375" s="12">
        <v>1</v>
      </c>
    </row>
    <row r="1376" spans="1:18" ht="25.5" x14ac:dyDescent="0.2">
      <c r="A1376" s="1" t="s">
        <v>2623</v>
      </c>
      <c r="C1376" s="2" t="s">
        <v>2624</v>
      </c>
      <c r="D1376" s="3" t="s">
        <v>231</v>
      </c>
      <c r="E1376" s="4">
        <v>1</v>
      </c>
      <c r="F1376" s="4">
        <v>22</v>
      </c>
      <c r="I1376" s="7">
        <v>7059181</v>
      </c>
      <c r="J1376" s="7">
        <v>7059140</v>
      </c>
      <c r="K1376" s="7">
        <v>2</v>
      </c>
      <c r="L1376" s="7">
        <v>6</v>
      </c>
      <c r="M1376" s="7">
        <f t="shared" si="138"/>
        <v>0</v>
      </c>
      <c r="N1376" s="8">
        <f t="shared" si="139"/>
        <v>0</v>
      </c>
      <c r="R1376" s="12">
        <v>1</v>
      </c>
    </row>
    <row r="1377" spans="1:18" ht="25.5" x14ac:dyDescent="0.2">
      <c r="A1377" s="1" t="s">
        <v>2625</v>
      </c>
      <c r="C1377" s="2" t="s">
        <v>2626</v>
      </c>
      <c r="D1377" s="3" t="s">
        <v>231</v>
      </c>
      <c r="E1377" s="4">
        <v>1</v>
      </c>
      <c r="F1377" s="4">
        <v>22</v>
      </c>
      <c r="I1377" s="7">
        <v>7059182</v>
      </c>
      <c r="J1377" s="7">
        <v>7059140</v>
      </c>
      <c r="K1377" s="7">
        <v>2</v>
      </c>
      <c r="L1377" s="7">
        <v>6</v>
      </c>
      <c r="M1377" s="7">
        <f t="shared" si="138"/>
        <v>0</v>
      </c>
      <c r="N1377" s="8">
        <f t="shared" si="139"/>
        <v>0</v>
      </c>
      <c r="R1377" s="12">
        <v>1</v>
      </c>
    </row>
    <row r="1378" spans="1:18" ht="25.5" x14ac:dyDescent="0.2">
      <c r="A1378" s="1" t="s">
        <v>2627</v>
      </c>
      <c r="C1378" s="2" t="s">
        <v>2628</v>
      </c>
      <c r="D1378" s="3" t="s">
        <v>231</v>
      </c>
      <c r="E1378" s="4">
        <v>1</v>
      </c>
      <c r="F1378" s="4">
        <v>22</v>
      </c>
      <c r="I1378" s="7">
        <v>7059183</v>
      </c>
      <c r="J1378" s="7">
        <v>7059140</v>
      </c>
      <c r="K1378" s="7">
        <v>2</v>
      </c>
      <c r="L1378" s="7">
        <v>6</v>
      </c>
      <c r="M1378" s="7">
        <f t="shared" si="138"/>
        <v>0</v>
      </c>
      <c r="N1378" s="8">
        <f t="shared" si="139"/>
        <v>0</v>
      </c>
      <c r="R1378" s="12">
        <v>1</v>
      </c>
    </row>
    <row r="1379" spans="1:18" ht="25.5" x14ac:dyDescent="0.2">
      <c r="A1379" s="1" t="s">
        <v>2629</v>
      </c>
      <c r="C1379" s="2" t="s">
        <v>2630</v>
      </c>
      <c r="D1379" s="3" t="s">
        <v>231</v>
      </c>
      <c r="E1379" s="4">
        <v>1</v>
      </c>
      <c r="F1379" s="4">
        <v>22</v>
      </c>
      <c r="I1379" s="7">
        <v>7059184</v>
      </c>
      <c r="J1379" s="7">
        <v>7059140</v>
      </c>
      <c r="K1379" s="7">
        <v>2</v>
      </c>
      <c r="L1379" s="7">
        <v>6</v>
      </c>
      <c r="M1379" s="7">
        <f t="shared" si="138"/>
        <v>0</v>
      </c>
      <c r="N1379" s="8">
        <f t="shared" si="139"/>
        <v>0</v>
      </c>
      <c r="R1379" s="12">
        <v>1</v>
      </c>
    </row>
    <row r="1380" spans="1:18" ht="25.5" x14ac:dyDescent="0.2">
      <c r="A1380" s="1" t="s">
        <v>2631</v>
      </c>
      <c r="C1380" s="2" t="s">
        <v>2632</v>
      </c>
      <c r="D1380" s="3" t="s">
        <v>231</v>
      </c>
      <c r="E1380" s="4">
        <v>1</v>
      </c>
      <c r="F1380" s="4">
        <v>22</v>
      </c>
      <c r="I1380" s="7">
        <v>7059185</v>
      </c>
      <c r="J1380" s="7">
        <v>7059140</v>
      </c>
      <c r="K1380" s="7">
        <v>2</v>
      </c>
      <c r="L1380" s="7">
        <v>6</v>
      </c>
      <c r="M1380" s="7">
        <f t="shared" si="138"/>
        <v>0</v>
      </c>
      <c r="N1380" s="8">
        <f t="shared" si="139"/>
        <v>0</v>
      </c>
      <c r="R1380" s="12">
        <v>1</v>
      </c>
    </row>
    <row r="1381" spans="1:18" ht="25.5" x14ac:dyDescent="0.2">
      <c r="A1381" s="1" t="s">
        <v>2633</v>
      </c>
      <c r="C1381" s="2" t="s">
        <v>2634</v>
      </c>
      <c r="D1381" s="3" t="s">
        <v>231</v>
      </c>
      <c r="E1381" s="4">
        <v>1</v>
      </c>
      <c r="F1381" s="4">
        <v>22</v>
      </c>
      <c r="I1381" s="7">
        <v>7059186</v>
      </c>
      <c r="J1381" s="7">
        <v>7059140</v>
      </c>
      <c r="K1381" s="7">
        <v>2</v>
      </c>
      <c r="L1381" s="7">
        <v>6</v>
      </c>
      <c r="M1381" s="7">
        <f t="shared" si="138"/>
        <v>0</v>
      </c>
      <c r="N1381" s="8">
        <f t="shared" si="139"/>
        <v>0</v>
      </c>
      <c r="R1381" s="12">
        <v>1</v>
      </c>
    </row>
    <row r="1382" spans="1:18" ht="25.5" x14ac:dyDescent="0.2">
      <c r="A1382" s="1" t="s">
        <v>2635</v>
      </c>
      <c r="C1382" s="2" t="s">
        <v>2636</v>
      </c>
      <c r="D1382" s="3" t="s">
        <v>231</v>
      </c>
      <c r="E1382" s="4">
        <v>2</v>
      </c>
      <c r="F1382" s="4">
        <v>22</v>
      </c>
      <c r="I1382" s="7">
        <v>7059187</v>
      </c>
      <c r="J1382" s="7">
        <v>7059140</v>
      </c>
      <c r="K1382" s="7">
        <v>2</v>
      </c>
      <c r="L1382" s="7">
        <v>6</v>
      </c>
      <c r="M1382" s="7">
        <f t="shared" si="138"/>
        <v>0</v>
      </c>
      <c r="N1382" s="8">
        <f t="shared" si="139"/>
        <v>0</v>
      </c>
      <c r="R1382" s="12">
        <v>1</v>
      </c>
    </row>
    <row r="1383" spans="1:18" ht="25.5" x14ac:dyDescent="0.2">
      <c r="A1383" s="1" t="s">
        <v>2637</v>
      </c>
      <c r="C1383" s="2" t="s">
        <v>2638</v>
      </c>
      <c r="D1383" s="3" t="s">
        <v>231</v>
      </c>
      <c r="E1383" s="4">
        <v>1</v>
      </c>
      <c r="F1383" s="4">
        <v>22</v>
      </c>
      <c r="I1383" s="7">
        <v>7059188</v>
      </c>
      <c r="J1383" s="7">
        <v>7059140</v>
      </c>
      <c r="K1383" s="7">
        <v>2</v>
      </c>
      <c r="L1383" s="7">
        <v>6</v>
      </c>
      <c r="M1383" s="7">
        <f t="shared" si="138"/>
        <v>0</v>
      </c>
      <c r="N1383" s="8">
        <f t="shared" si="139"/>
        <v>0</v>
      </c>
      <c r="R1383" s="12">
        <v>1</v>
      </c>
    </row>
    <row r="1384" spans="1:18" ht="25.5" x14ac:dyDescent="0.2">
      <c r="A1384" s="1" t="s">
        <v>2639</v>
      </c>
      <c r="C1384" s="2" t="s">
        <v>2640</v>
      </c>
      <c r="D1384" s="3" t="s">
        <v>231</v>
      </c>
      <c r="E1384" s="4">
        <v>1</v>
      </c>
      <c r="F1384" s="4">
        <v>22</v>
      </c>
      <c r="I1384" s="7">
        <v>7059189</v>
      </c>
      <c r="J1384" s="7">
        <v>7059140</v>
      </c>
      <c r="K1384" s="7">
        <v>2</v>
      </c>
      <c r="L1384" s="7">
        <v>6</v>
      </c>
      <c r="M1384" s="7">
        <f t="shared" si="138"/>
        <v>0</v>
      </c>
      <c r="N1384" s="8">
        <f t="shared" si="139"/>
        <v>0</v>
      </c>
      <c r="R1384" s="12">
        <v>1</v>
      </c>
    </row>
    <row r="1385" spans="1:18" ht="25.5" x14ac:dyDescent="0.2">
      <c r="A1385" s="1" t="s">
        <v>2641</v>
      </c>
      <c r="C1385" s="2" t="s">
        <v>2642</v>
      </c>
      <c r="D1385" s="3" t="s">
        <v>231</v>
      </c>
      <c r="E1385" s="4">
        <v>1</v>
      </c>
      <c r="F1385" s="4">
        <v>22</v>
      </c>
      <c r="I1385" s="7">
        <v>7059190</v>
      </c>
      <c r="J1385" s="7">
        <v>7059140</v>
      </c>
      <c r="K1385" s="7">
        <v>2</v>
      </c>
      <c r="L1385" s="7">
        <v>6</v>
      </c>
      <c r="M1385" s="7">
        <f t="shared" si="138"/>
        <v>0</v>
      </c>
      <c r="N1385" s="8">
        <f t="shared" si="139"/>
        <v>0</v>
      </c>
      <c r="R1385" s="12">
        <v>1</v>
      </c>
    </row>
    <row r="1386" spans="1:18" ht="25.5" x14ac:dyDescent="0.2">
      <c r="A1386" s="1" t="s">
        <v>2643</v>
      </c>
      <c r="C1386" s="2" t="s">
        <v>2644</v>
      </c>
      <c r="D1386" s="3" t="s">
        <v>231</v>
      </c>
      <c r="E1386" s="4">
        <v>2</v>
      </c>
      <c r="F1386" s="4">
        <v>22</v>
      </c>
      <c r="I1386" s="7">
        <v>7059191</v>
      </c>
      <c r="J1386" s="7">
        <v>7059140</v>
      </c>
      <c r="K1386" s="7">
        <v>2</v>
      </c>
      <c r="L1386" s="7">
        <v>6</v>
      </c>
      <c r="M1386" s="7">
        <f t="shared" si="138"/>
        <v>0</v>
      </c>
      <c r="N1386" s="8">
        <f t="shared" si="139"/>
        <v>0</v>
      </c>
      <c r="R1386" s="12">
        <v>1</v>
      </c>
    </row>
    <row r="1387" spans="1:18" ht="25.5" x14ac:dyDescent="0.2">
      <c r="A1387" s="1" t="s">
        <v>2645</v>
      </c>
      <c r="C1387" s="2" t="s">
        <v>2646</v>
      </c>
      <c r="D1387" s="3" t="s">
        <v>231</v>
      </c>
      <c r="E1387" s="4">
        <v>2</v>
      </c>
      <c r="F1387" s="4">
        <v>22</v>
      </c>
      <c r="I1387" s="7">
        <v>7059192</v>
      </c>
      <c r="J1387" s="7">
        <v>7059140</v>
      </c>
      <c r="K1387" s="7">
        <v>2</v>
      </c>
      <c r="L1387" s="7">
        <v>6</v>
      </c>
      <c r="M1387" s="7">
        <f t="shared" si="138"/>
        <v>0</v>
      </c>
      <c r="N1387" s="8">
        <f t="shared" si="139"/>
        <v>0</v>
      </c>
      <c r="R1387" s="12">
        <v>1</v>
      </c>
    </row>
    <row r="1388" spans="1:18" ht="25.5" x14ac:dyDescent="0.2">
      <c r="A1388" s="1" t="s">
        <v>2647</v>
      </c>
      <c r="C1388" s="2" t="s">
        <v>2648</v>
      </c>
      <c r="D1388" s="3" t="s">
        <v>231</v>
      </c>
      <c r="E1388" s="4">
        <v>10</v>
      </c>
      <c r="F1388" s="4">
        <v>22</v>
      </c>
      <c r="I1388" s="7">
        <v>7059193</v>
      </c>
      <c r="J1388" s="7">
        <v>7059140</v>
      </c>
      <c r="K1388" s="7">
        <v>2</v>
      </c>
      <c r="L1388" s="7">
        <v>6</v>
      </c>
      <c r="M1388" s="7">
        <f t="shared" si="138"/>
        <v>0</v>
      </c>
      <c r="N1388" s="8">
        <f t="shared" si="139"/>
        <v>0</v>
      </c>
      <c r="R1388" s="12">
        <v>1</v>
      </c>
    </row>
    <row r="1389" spans="1:18" ht="25.5" x14ac:dyDescent="0.2">
      <c r="A1389" s="1" t="s">
        <v>2649</v>
      </c>
      <c r="C1389" s="2" t="s">
        <v>2650</v>
      </c>
      <c r="D1389" s="3" t="s">
        <v>231</v>
      </c>
      <c r="E1389" s="4">
        <v>1</v>
      </c>
      <c r="F1389" s="4">
        <v>22</v>
      </c>
      <c r="I1389" s="7">
        <v>7059194</v>
      </c>
      <c r="J1389" s="7">
        <v>7059140</v>
      </c>
      <c r="K1389" s="7">
        <v>2</v>
      </c>
      <c r="L1389" s="7">
        <v>6</v>
      </c>
      <c r="M1389" s="7">
        <f t="shared" si="138"/>
        <v>0</v>
      </c>
      <c r="N1389" s="8">
        <f t="shared" si="139"/>
        <v>0</v>
      </c>
      <c r="R1389" s="12">
        <v>1</v>
      </c>
    </row>
    <row r="1390" spans="1:18" ht="38.25" x14ac:dyDescent="0.2">
      <c r="A1390" s="1" t="s">
        <v>2651</v>
      </c>
      <c r="B1390" s="1" t="s">
        <v>123</v>
      </c>
      <c r="C1390" s="2" t="s">
        <v>2652</v>
      </c>
      <c r="D1390" s="3" t="s">
        <v>241</v>
      </c>
      <c r="E1390" s="4">
        <v>2260</v>
      </c>
      <c r="F1390" s="4">
        <v>22</v>
      </c>
      <c r="I1390" s="7">
        <v>7059195</v>
      </c>
      <c r="J1390" s="7">
        <v>7059140</v>
      </c>
      <c r="K1390" s="7">
        <v>2</v>
      </c>
      <c r="L1390" s="7">
        <v>6</v>
      </c>
      <c r="M1390" s="7">
        <f t="shared" si="138"/>
        <v>0</v>
      </c>
      <c r="N1390" s="8">
        <f t="shared" si="139"/>
        <v>0</v>
      </c>
      <c r="R1390" s="12">
        <v>1</v>
      </c>
    </row>
    <row r="1391" spans="1:18" x14ac:dyDescent="0.2">
      <c r="A1391" s="1" t="s">
        <v>2653</v>
      </c>
      <c r="B1391" s="1" t="s">
        <v>403</v>
      </c>
      <c r="C1391" s="2" t="s">
        <v>2654</v>
      </c>
      <c r="E1391" s="4">
        <v>0</v>
      </c>
      <c r="F1391" s="4">
        <v>22</v>
      </c>
      <c r="H1391" s="167"/>
      <c r="I1391" s="7">
        <v>7059196</v>
      </c>
      <c r="J1391" s="7">
        <v>7058892</v>
      </c>
      <c r="K1391" s="7">
        <v>1</v>
      </c>
      <c r="L1391" s="7">
        <v>5</v>
      </c>
      <c r="M1391" s="7">
        <f>M1392+M1393+M1394+M1395+M1396+M1397+M1398+M1399+M1400+M1401+M1402+M1403+M1404+M1405+M1406+M1407+M1408</f>
        <v>0</v>
      </c>
      <c r="N1391" s="8">
        <f>N1392+N1393+N1394+N1395+N1396+N1397+N1398+N1399+N1400+N1401+N1402+N1403+N1404+N1405+N1406+N1407+N1408</f>
        <v>0</v>
      </c>
      <c r="R1391" s="12">
        <v>1</v>
      </c>
    </row>
    <row r="1392" spans="1:18" x14ac:dyDescent="0.2">
      <c r="A1392" s="1" t="s">
        <v>2655</v>
      </c>
      <c r="C1392" s="2" t="s">
        <v>205</v>
      </c>
      <c r="D1392" s="3" t="s">
        <v>35</v>
      </c>
      <c r="E1392" s="4">
        <v>0</v>
      </c>
      <c r="F1392" s="4">
        <v>22</v>
      </c>
      <c r="I1392" s="7">
        <v>7059197</v>
      </c>
      <c r="J1392" s="7">
        <v>7059196</v>
      </c>
      <c r="K1392" s="7">
        <v>2</v>
      </c>
      <c r="L1392" s="7">
        <v>6</v>
      </c>
      <c r="M1392" s="7">
        <f t="shared" ref="M1392:M1408" si="140">ROUND(ROUND(H1392,2)*ROUND(E1392,2), 2)</f>
        <v>0</v>
      </c>
      <c r="N1392" s="8">
        <f t="shared" ref="N1392:N1408" si="141">H1392*E1392*(1+F1392/100)</f>
        <v>0</v>
      </c>
      <c r="R1392" s="12">
        <v>1</v>
      </c>
    </row>
    <row r="1393" spans="1:18" ht="25.5" x14ac:dyDescent="0.2">
      <c r="A1393" s="1" t="s">
        <v>2656</v>
      </c>
      <c r="C1393" s="2" t="s">
        <v>884</v>
      </c>
      <c r="D1393" s="3" t="s">
        <v>35</v>
      </c>
      <c r="E1393" s="4">
        <v>0</v>
      </c>
      <c r="F1393" s="4">
        <v>22</v>
      </c>
      <c r="I1393" s="7">
        <v>7059198</v>
      </c>
      <c r="J1393" s="7">
        <v>7059196</v>
      </c>
      <c r="K1393" s="7">
        <v>2</v>
      </c>
      <c r="L1393" s="7">
        <v>6</v>
      </c>
      <c r="M1393" s="7">
        <f t="shared" si="140"/>
        <v>0</v>
      </c>
      <c r="N1393" s="8">
        <f t="shared" si="141"/>
        <v>0</v>
      </c>
      <c r="R1393" s="12">
        <v>1</v>
      </c>
    </row>
    <row r="1394" spans="1:18" ht="38.25" x14ac:dyDescent="0.2">
      <c r="A1394" s="1" t="s">
        <v>2657</v>
      </c>
      <c r="B1394" s="1" t="s">
        <v>30</v>
      </c>
      <c r="C1394" s="2" t="s">
        <v>2658</v>
      </c>
      <c r="D1394" s="3" t="s">
        <v>35</v>
      </c>
      <c r="E1394" s="4">
        <v>0</v>
      </c>
      <c r="F1394" s="4">
        <v>22</v>
      </c>
      <c r="I1394" s="7">
        <v>7059199</v>
      </c>
      <c r="J1394" s="7">
        <v>7059196</v>
      </c>
      <c r="K1394" s="7">
        <v>2</v>
      </c>
      <c r="L1394" s="7">
        <v>6</v>
      </c>
      <c r="M1394" s="7">
        <f t="shared" si="140"/>
        <v>0</v>
      </c>
      <c r="N1394" s="8">
        <f t="shared" si="141"/>
        <v>0</v>
      </c>
      <c r="R1394" s="12">
        <v>1</v>
      </c>
    </row>
    <row r="1395" spans="1:18" ht="51" x14ac:dyDescent="0.2">
      <c r="A1395" s="1" t="s">
        <v>2659</v>
      </c>
      <c r="C1395" s="2" t="s">
        <v>2660</v>
      </c>
      <c r="D1395" s="3" t="s">
        <v>231</v>
      </c>
      <c r="E1395" s="4">
        <v>2</v>
      </c>
      <c r="F1395" s="4">
        <v>22</v>
      </c>
      <c r="I1395" s="7">
        <v>7059200</v>
      </c>
      <c r="J1395" s="7">
        <v>7059196</v>
      </c>
      <c r="K1395" s="7">
        <v>2</v>
      </c>
      <c r="L1395" s="7">
        <v>6</v>
      </c>
      <c r="M1395" s="7">
        <f t="shared" si="140"/>
        <v>0</v>
      </c>
      <c r="N1395" s="8">
        <f t="shared" si="141"/>
        <v>0</v>
      </c>
      <c r="R1395" s="12">
        <v>1</v>
      </c>
    </row>
    <row r="1396" spans="1:18" ht="38.25" x14ac:dyDescent="0.2">
      <c r="A1396" s="1" t="s">
        <v>2661</v>
      </c>
      <c r="B1396" s="1" t="s">
        <v>188</v>
      </c>
      <c r="C1396" s="2" t="s">
        <v>2662</v>
      </c>
      <c r="D1396" s="3" t="s">
        <v>231</v>
      </c>
      <c r="E1396" s="4">
        <v>6</v>
      </c>
      <c r="F1396" s="4">
        <v>22</v>
      </c>
      <c r="I1396" s="7">
        <v>7059201</v>
      </c>
      <c r="J1396" s="7">
        <v>7059196</v>
      </c>
      <c r="K1396" s="7">
        <v>2</v>
      </c>
      <c r="L1396" s="7">
        <v>6</v>
      </c>
      <c r="M1396" s="7">
        <f t="shared" si="140"/>
        <v>0</v>
      </c>
      <c r="N1396" s="8">
        <f t="shared" si="141"/>
        <v>0</v>
      </c>
      <c r="R1396" s="12">
        <v>1</v>
      </c>
    </row>
    <row r="1397" spans="1:18" ht="51" x14ac:dyDescent="0.2">
      <c r="A1397" s="1" t="s">
        <v>2663</v>
      </c>
      <c r="B1397" s="1" t="s">
        <v>233</v>
      </c>
      <c r="C1397" s="2" t="s">
        <v>2664</v>
      </c>
      <c r="D1397" s="3" t="s">
        <v>35</v>
      </c>
      <c r="E1397" s="4">
        <v>0</v>
      </c>
      <c r="F1397" s="4">
        <v>22</v>
      </c>
      <c r="I1397" s="7">
        <v>7059202</v>
      </c>
      <c r="J1397" s="7">
        <v>7059196</v>
      </c>
      <c r="K1397" s="7">
        <v>2</v>
      </c>
      <c r="L1397" s="7">
        <v>6</v>
      </c>
      <c r="M1397" s="7">
        <f t="shared" si="140"/>
        <v>0</v>
      </c>
      <c r="N1397" s="8">
        <f t="shared" si="141"/>
        <v>0</v>
      </c>
      <c r="R1397" s="12">
        <v>1</v>
      </c>
    </row>
    <row r="1398" spans="1:18" ht="63.75" x14ac:dyDescent="0.2">
      <c r="A1398" s="1" t="s">
        <v>2665</v>
      </c>
      <c r="C1398" s="2" t="s">
        <v>2666</v>
      </c>
      <c r="D1398" s="3" t="s">
        <v>231</v>
      </c>
      <c r="E1398" s="4">
        <v>4</v>
      </c>
      <c r="F1398" s="4">
        <v>22</v>
      </c>
      <c r="I1398" s="7">
        <v>7059203</v>
      </c>
      <c r="J1398" s="7">
        <v>7059196</v>
      </c>
      <c r="K1398" s="7">
        <v>2</v>
      </c>
      <c r="L1398" s="7">
        <v>6</v>
      </c>
      <c r="M1398" s="7">
        <f t="shared" si="140"/>
        <v>0</v>
      </c>
      <c r="N1398" s="8">
        <f t="shared" si="141"/>
        <v>0</v>
      </c>
      <c r="R1398" s="12">
        <v>1</v>
      </c>
    </row>
    <row r="1399" spans="1:18" ht="51" x14ac:dyDescent="0.2">
      <c r="A1399" s="1" t="s">
        <v>2667</v>
      </c>
      <c r="B1399" s="1" t="s">
        <v>239</v>
      </c>
      <c r="C1399" s="2" t="s">
        <v>2668</v>
      </c>
      <c r="D1399" s="3" t="s">
        <v>35</v>
      </c>
      <c r="E1399" s="4">
        <v>0</v>
      </c>
      <c r="F1399" s="4">
        <v>22</v>
      </c>
      <c r="I1399" s="7">
        <v>7059206</v>
      </c>
      <c r="J1399" s="7">
        <v>7059196</v>
      </c>
      <c r="K1399" s="7">
        <v>2</v>
      </c>
      <c r="L1399" s="7">
        <v>6</v>
      </c>
      <c r="M1399" s="7">
        <f t="shared" si="140"/>
        <v>0</v>
      </c>
      <c r="N1399" s="8">
        <f t="shared" si="141"/>
        <v>0</v>
      </c>
      <c r="R1399" s="12">
        <v>1</v>
      </c>
    </row>
    <row r="1400" spans="1:18" ht="63.75" x14ac:dyDescent="0.2">
      <c r="A1400" s="1" t="s">
        <v>2669</v>
      </c>
      <c r="C1400" s="2" t="s">
        <v>2670</v>
      </c>
      <c r="D1400" s="3" t="s">
        <v>231</v>
      </c>
      <c r="E1400" s="4">
        <v>1</v>
      </c>
      <c r="F1400" s="4">
        <v>22</v>
      </c>
      <c r="I1400" s="7">
        <v>7059207</v>
      </c>
      <c r="J1400" s="7">
        <v>7059196</v>
      </c>
      <c r="K1400" s="7">
        <v>2</v>
      </c>
      <c r="L1400" s="7">
        <v>6</v>
      </c>
      <c r="M1400" s="7">
        <f t="shared" si="140"/>
        <v>0</v>
      </c>
      <c r="N1400" s="8">
        <f t="shared" si="141"/>
        <v>0</v>
      </c>
      <c r="R1400" s="12">
        <v>1</v>
      </c>
    </row>
    <row r="1401" spans="1:18" ht="25.5" x14ac:dyDescent="0.2">
      <c r="A1401" s="1" t="s">
        <v>2671</v>
      </c>
      <c r="B1401" s="1" t="s">
        <v>243</v>
      </c>
      <c r="C1401" s="2" t="s">
        <v>2672</v>
      </c>
      <c r="D1401" s="3" t="s">
        <v>35</v>
      </c>
      <c r="E1401" s="4">
        <v>0</v>
      </c>
      <c r="F1401" s="4">
        <v>22</v>
      </c>
      <c r="I1401" s="7">
        <v>7059208</v>
      </c>
      <c r="J1401" s="7">
        <v>7059196</v>
      </c>
      <c r="K1401" s="7">
        <v>2</v>
      </c>
      <c r="L1401" s="7">
        <v>6</v>
      </c>
      <c r="M1401" s="7">
        <f t="shared" si="140"/>
        <v>0</v>
      </c>
      <c r="N1401" s="8">
        <f t="shared" si="141"/>
        <v>0</v>
      </c>
      <c r="R1401" s="12">
        <v>1</v>
      </c>
    </row>
    <row r="1402" spans="1:18" ht="127.5" x14ac:dyDescent="0.2">
      <c r="A1402" s="1" t="s">
        <v>2673</v>
      </c>
      <c r="C1402" s="2" t="s">
        <v>2674</v>
      </c>
      <c r="D1402" s="3" t="s">
        <v>231</v>
      </c>
      <c r="E1402" s="4">
        <v>1</v>
      </c>
      <c r="F1402" s="4">
        <v>22</v>
      </c>
      <c r="I1402" s="7">
        <v>7059209</v>
      </c>
      <c r="J1402" s="7">
        <v>7059196</v>
      </c>
      <c r="K1402" s="7">
        <v>2</v>
      </c>
      <c r="L1402" s="7">
        <v>6</v>
      </c>
      <c r="M1402" s="7">
        <f t="shared" si="140"/>
        <v>0</v>
      </c>
      <c r="N1402" s="8">
        <f t="shared" si="141"/>
        <v>0</v>
      </c>
      <c r="R1402" s="12">
        <v>1</v>
      </c>
    </row>
    <row r="1403" spans="1:18" ht="38.25" x14ac:dyDescent="0.2">
      <c r="A1403" s="1" t="s">
        <v>2675</v>
      </c>
      <c r="B1403" s="1" t="s">
        <v>247</v>
      </c>
      <c r="C1403" s="2" t="s">
        <v>2676</v>
      </c>
      <c r="D1403" s="3" t="s">
        <v>35</v>
      </c>
      <c r="E1403" s="4">
        <v>0</v>
      </c>
      <c r="F1403" s="4">
        <v>22</v>
      </c>
      <c r="I1403" s="7">
        <v>7059210</v>
      </c>
      <c r="J1403" s="7">
        <v>7059196</v>
      </c>
      <c r="K1403" s="7">
        <v>2</v>
      </c>
      <c r="L1403" s="7">
        <v>6</v>
      </c>
      <c r="M1403" s="7">
        <f t="shared" si="140"/>
        <v>0</v>
      </c>
      <c r="N1403" s="8">
        <f t="shared" si="141"/>
        <v>0</v>
      </c>
      <c r="R1403" s="12">
        <v>1</v>
      </c>
    </row>
    <row r="1404" spans="1:18" ht="51" x14ac:dyDescent="0.2">
      <c r="A1404" s="1" t="s">
        <v>2677</v>
      </c>
      <c r="C1404" s="2" t="s">
        <v>2678</v>
      </c>
      <c r="D1404" s="3" t="s">
        <v>245</v>
      </c>
      <c r="E1404" s="4">
        <v>2</v>
      </c>
      <c r="F1404" s="4">
        <v>22</v>
      </c>
      <c r="I1404" s="7">
        <v>7059211</v>
      </c>
      <c r="J1404" s="7">
        <v>7059196</v>
      </c>
      <c r="K1404" s="7">
        <v>2</v>
      </c>
      <c r="L1404" s="7">
        <v>6</v>
      </c>
      <c r="M1404" s="7">
        <f t="shared" si="140"/>
        <v>0</v>
      </c>
      <c r="N1404" s="8">
        <f t="shared" si="141"/>
        <v>0</v>
      </c>
      <c r="R1404" s="12">
        <v>1</v>
      </c>
    </row>
    <row r="1405" spans="1:18" ht="51" x14ac:dyDescent="0.2">
      <c r="A1405" s="1" t="s">
        <v>2679</v>
      </c>
      <c r="C1405" s="2" t="s">
        <v>2680</v>
      </c>
      <c r="D1405" s="3" t="s">
        <v>245</v>
      </c>
      <c r="E1405" s="4">
        <v>25</v>
      </c>
      <c r="F1405" s="4">
        <v>22</v>
      </c>
      <c r="I1405" s="7">
        <v>7059212</v>
      </c>
      <c r="J1405" s="7">
        <v>7059196</v>
      </c>
      <c r="K1405" s="7">
        <v>2</v>
      </c>
      <c r="L1405" s="7">
        <v>6</v>
      </c>
      <c r="M1405" s="7">
        <f t="shared" si="140"/>
        <v>0</v>
      </c>
      <c r="N1405" s="8">
        <f t="shared" si="141"/>
        <v>0</v>
      </c>
      <c r="R1405" s="12">
        <v>1</v>
      </c>
    </row>
    <row r="1406" spans="1:18" ht="51" x14ac:dyDescent="0.2">
      <c r="A1406" s="1" t="s">
        <v>2681</v>
      </c>
      <c r="C1406" s="2" t="s">
        <v>2682</v>
      </c>
      <c r="D1406" s="3" t="s">
        <v>245</v>
      </c>
      <c r="E1406" s="4">
        <v>24</v>
      </c>
      <c r="F1406" s="4">
        <v>22</v>
      </c>
      <c r="I1406" s="7">
        <v>7059213</v>
      </c>
      <c r="J1406" s="7">
        <v>7059196</v>
      </c>
      <c r="K1406" s="7">
        <v>2</v>
      </c>
      <c r="L1406" s="7">
        <v>6</v>
      </c>
      <c r="M1406" s="7">
        <f t="shared" si="140"/>
        <v>0</v>
      </c>
      <c r="N1406" s="8">
        <f t="shared" si="141"/>
        <v>0</v>
      </c>
      <c r="R1406" s="12">
        <v>1</v>
      </c>
    </row>
    <row r="1407" spans="1:18" ht="51" x14ac:dyDescent="0.2">
      <c r="A1407" s="1" t="s">
        <v>2683</v>
      </c>
      <c r="C1407" s="2" t="s">
        <v>2684</v>
      </c>
      <c r="D1407" s="3" t="s">
        <v>245</v>
      </c>
      <c r="E1407" s="4">
        <v>17</v>
      </c>
      <c r="F1407" s="4">
        <v>22</v>
      </c>
      <c r="I1407" s="7">
        <v>7059214</v>
      </c>
      <c r="J1407" s="7">
        <v>7059196</v>
      </c>
      <c r="K1407" s="7">
        <v>2</v>
      </c>
      <c r="L1407" s="7">
        <v>6</v>
      </c>
      <c r="M1407" s="7">
        <f t="shared" si="140"/>
        <v>0</v>
      </c>
      <c r="N1407" s="8">
        <f t="shared" si="141"/>
        <v>0</v>
      </c>
      <c r="R1407" s="12">
        <v>1</v>
      </c>
    </row>
    <row r="1408" spans="1:18" ht="51" x14ac:dyDescent="0.2">
      <c r="A1408" s="1" t="s">
        <v>2685</v>
      </c>
      <c r="C1408" s="2" t="s">
        <v>2686</v>
      </c>
      <c r="D1408" s="3" t="s">
        <v>245</v>
      </c>
      <c r="E1408" s="4">
        <v>13</v>
      </c>
      <c r="F1408" s="4">
        <v>22</v>
      </c>
      <c r="I1408" s="7">
        <v>7059215</v>
      </c>
      <c r="J1408" s="7">
        <v>7059196</v>
      </c>
      <c r="K1408" s="7">
        <v>2</v>
      </c>
      <c r="L1408" s="7">
        <v>6</v>
      </c>
      <c r="M1408" s="7">
        <f t="shared" si="140"/>
        <v>0</v>
      </c>
      <c r="N1408" s="8">
        <f t="shared" si="141"/>
        <v>0</v>
      </c>
      <c r="R1408" s="12">
        <v>1</v>
      </c>
    </row>
    <row r="1409" spans="1:18" x14ac:dyDescent="0.2">
      <c r="A1409" s="1" t="s">
        <v>2687</v>
      </c>
      <c r="B1409" s="1" t="s">
        <v>488</v>
      </c>
      <c r="C1409" s="2" t="s">
        <v>2688</v>
      </c>
      <c r="E1409" s="4">
        <v>0</v>
      </c>
      <c r="F1409" s="4">
        <v>22</v>
      </c>
      <c r="H1409" s="167"/>
      <c r="I1409" s="7">
        <v>7059216</v>
      </c>
      <c r="J1409" s="7">
        <v>7058890</v>
      </c>
      <c r="K1409" s="7">
        <v>1</v>
      </c>
      <c r="L1409" s="7">
        <v>4</v>
      </c>
      <c r="M1409" s="7">
        <f>M1410+M1456+M1525+M1544+M1551+M1578+M1630+M1655+M1698+M1737+M1817+M1824+M1830+M1896+M1934+M1970+M1996+M2021+M2032+M2058</f>
        <v>0</v>
      </c>
      <c r="N1409" s="8">
        <f>N1410+N1456+N1525+N1544+N1551+N1578+N1630+N1655+N1698+N1737+N1817+N1824+N1830+N1896+N1934+N1970+N1996+N2021+N2032+N2058</f>
        <v>0</v>
      </c>
      <c r="R1409" s="12">
        <v>1</v>
      </c>
    </row>
    <row r="1410" spans="1:18" x14ac:dyDescent="0.2">
      <c r="A1410" s="1" t="s">
        <v>2689</v>
      </c>
      <c r="B1410" s="1" t="s">
        <v>202</v>
      </c>
      <c r="C1410" s="2" t="s">
        <v>962</v>
      </c>
      <c r="E1410" s="4">
        <v>0</v>
      </c>
      <c r="F1410" s="4">
        <v>22</v>
      </c>
      <c r="H1410" s="167"/>
      <c r="I1410" s="7">
        <v>7059217</v>
      </c>
      <c r="J1410" s="7">
        <v>7059216</v>
      </c>
      <c r="K1410" s="7">
        <v>1</v>
      </c>
      <c r="L1410" s="7">
        <v>5</v>
      </c>
      <c r="M1410" s="7">
        <f>M1411+M1418+M1425+M1433</f>
        <v>0</v>
      </c>
      <c r="N1410" s="8">
        <f>N1411+N1418+N1425+N1433</f>
        <v>0</v>
      </c>
      <c r="R1410" s="12">
        <v>1</v>
      </c>
    </row>
    <row r="1411" spans="1:18" x14ac:dyDescent="0.2">
      <c r="A1411" s="1" t="s">
        <v>2690</v>
      </c>
      <c r="C1411" s="2" t="s">
        <v>205</v>
      </c>
      <c r="E1411" s="4">
        <v>0</v>
      </c>
      <c r="F1411" s="4">
        <v>22</v>
      </c>
      <c r="H1411" s="167"/>
      <c r="I1411" s="7">
        <v>7059218</v>
      </c>
      <c r="J1411" s="7">
        <v>7059217</v>
      </c>
      <c r="K1411" s="7">
        <v>1</v>
      </c>
      <c r="L1411" s="7">
        <v>6</v>
      </c>
      <c r="M1411" s="7">
        <f>M1412+M1413+M1414+M1415+M1416+M1417</f>
        <v>0</v>
      </c>
      <c r="N1411" s="8">
        <f>N1412+N1413+N1414+N1415+N1416+N1417</f>
        <v>0</v>
      </c>
      <c r="R1411" s="12">
        <v>1</v>
      </c>
    </row>
    <row r="1412" spans="1:18" x14ac:dyDescent="0.2">
      <c r="A1412" s="1" t="s">
        <v>2691</v>
      </c>
      <c r="C1412" s="2" t="s">
        <v>351</v>
      </c>
      <c r="D1412" s="3" t="s">
        <v>35</v>
      </c>
      <c r="E1412" s="4">
        <v>0</v>
      </c>
      <c r="F1412" s="4">
        <v>22</v>
      </c>
      <c r="I1412" s="7">
        <v>7059219</v>
      </c>
      <c r="J1412" s="7">
        <v>7059218</v>
      </c>
      <c r="K1412" s="7">
        <v>2</v>
      </c>
      <c r="L1412" s="7">
        <v>7</v>
      </c>
      <c r="M1412" s="7">
        <f t="shared" ref="M1412:M1417" si="142">ROUND(ROUND(H1412,2)*ROUND(E1412,2), 2)</f>
        <v>0</v>
      </c>
      <c r="N1412" s="8">
        <f t="shared" ref="N1412:N1417" si="143">H1412*E1412*(1+F1412/100)</f>
        <v>0</v>
      </c>
      <c r="R1412" s="12">
        <v>1</v>
      </c>
    </row>
    <row r="1413" spans="1:18" ht="25.5" x14ac:dyDescent="0.2">
      <c r="A1413" s="1" t="s">
        <v>2692</v>
      </c>
      <c r="C1413" s="2" t="s">
        <v>2693</v>
      </c>
      <c r="D1413" s="3" t="s">
        <v>35</v>
      </c>
      <c r="E1413" s="4">
        <v>0</v>
      </c>
      <c r="F1413" s="4">
        <v>22</v>
      </c>
      <c r="I1413" s="7">
        <v>7059220</v>
      </c>
      <c r="J1413" s="7">
        <v>7059218</v>
      </c>
      <c r="K1413" s="7">
        <v>2</v>
      </c>
      <c r="L1413" s="7">
        <v>7</v>
      </c>
      <c r="M1413" s="7">
        <f t="shared" si="142"/>
        <v>0</v>
      </c>
      <c r="N1413" s="8">
        <f t="shared" si="143"/>
        <v>0</v>
      </c>
      <c r="R1413" s="12">
        <v>1</v>
      </c>
    </row>
    <row r="1414" spans="1:18" x14ac:dyDescent="0.2">
      <c r="A1414" s="1" t="s">
        <v>2694</v>
      </c>
      <c r="C1414" s="2" t="s">
        <v>968</v>
      </c>
      <c r="D1414" s="3" t="s">
        <v>35</v>
      </c>
      <c r="E1414" s="4">
        <v>0</v>
      </c>
      <c r="F1414" s="4">
        <v>22</v>
      </c>
      <c r="I1414" s="7">
        <v>7059221</v>
      </c>
      <c r="J1414" s="7">
        <v>7059218</v>
      </c>
      <c r="K1414" s="7">
        <v>2</v>
      </c>
      <c r="L1414" s="7">
        <v>7</v>
      </c>
      <c r="M1414" s="7">
        <f t="shared" si="142"/>
        <v>0</v>
      </c>
      <c r="N1414" s="8">
        <f t="shared" si="143"/>
        <v>0</v>
      </c>
      <c r="R1414" s="12">
        <v>1</v>
      </c>
    </row>
    <row r="1415" spans="1:18" ht="25.5" x14ac:dyDescent="0.2">
      <c r="A1415" s="1" t="s">
        <v>2695</v>
      </c>
      <c r="C1415" s="2" t="s">
        <v>970</v>
      </c>
      <c r="D1415" s="3" t="s">
        <v>35</v>
      </c>
      <c r="E1415" s="4">
        <v>0</v>
      </c>
      <c r="F1415" s="4">
        <v>22</v>
      </c>
      <c r="I1415" s="7">
        <v>7059222</v>
      </c>
      <c r="J1415" s="7">
        <v>7059218</v>
      </c>
      <c r="K1415" s="7">
        <v>2</v>
      </c>
      <c r="L1415" s="7">
        <v>7</v>
      </c>
      <c r="M1415" s="7">
        <f t="shared" si="142"/>
        <v>0</v>
      </c>
      <c r="N1415" s="8">
        <f t="shared" si="143"/>
        <v>0</v>
      </c>
      <c r="R1415" s="12">
        <v>1</v>
      </c>
    </row>
    <row r="1416" spans="1:18" x14ac:dyDescent="0.2">
      <c r="A1416" s="1" t="s">
        <v>2696</v>
      </c>
      <c r="C1416" s="2" t="s">
        <v>972</v>
      </c>
      <c r="D1416" s="3" t="s">
        <v>35</v>
      </c>
      <c r="E1416" s="4">
        <v>0</v>
      </c>
      <c r="F1416" s="4">
        <v>22</v>
      </c>
      <c r="I1416" s="7">
        <v>7059223</v>
      </c>
      <c r="J1416" s="7">
        <v>7059218</v>
      </c>
      <c r="K1416" s="7">
        <v>2</v>
      </c>
      <c r="L1416" s="7">
        <v>7</v>
      </c>
      <c r="M1416" s="7">
        <f t="shared" si="142"/>
        <v>0</v>
      </c>
      <c r="N1416" s="8">
        <f t="shared" si="143"/>
        <v>0</v>
      </c>
      <c r="R1416" s="12">
        <v>1</v>
      </c>
    </row>
    <row r="1417" spans="1:18" x14ac:dyDescent="0.2">
      <c r="A1417" s="1" t="s">
        <v>2697</v>
      </c>
      <c r="C1417" s="2" t="s">
        <v>974</v>
      </c>
      <c r="D1417" s="3" t="s">
        <v>35</v>
      </c>
      <c r="E1417" s="4">
        <v>0</v>
      </c>
      <c r="F1417" s="4">
        <v>22</v>
      </c>
      <c r="I1417" s="7">
        <v>7059224</v>
      </c>
      <c r="J1417" s="7">
        <v>7059218</v>
      </c>
      <c r="K1417" s="7">
        <v>2</v>
      </c>
      <c r="L1417" s="7">
        <v>7</v>
      </c>
      <c r="M1417" s="7">
        <f t="shared" si="142"/>
        <v>0</v>
      </c>
      <c r="N1417" s="8">
        <f t="shared" si="143"/>
        <v>0</v>
      </c>
      <c r="R1417" s="12">
        <v>1</v>
      </c>
    </row>
    <row r="1418" spans="1:18" x14ac:dyDescent="0.2">
      <c r="A1418" s="1" t="s">
        <v>2698</v>
      </c>
      <c r="B1418" s="1" t="s">
        <v>976</v>
      </c>
      <c r="C1418" s="2" t="s">
        <v>977</v>
      </c>
      <c r="E1418" s="4">
        <v>0</v>
      </c>
      <c r="F1418" s="4">
        <v>22</v>
      </c>
      <c r="H1418" s="167"/>
      <c r="I1418" s="7">
        <v>7059225</v>
      </c>
      <c r="J1418" s="7">
        <v>7059217</v>
      </c>
      <c r="K1418" s="7">
        <v>1</v>
      </c>
      <c r="L1418" s="7">
        <v>6</v>
      </c>
      <c r="M1418" s="7">
        <f>M1419+M1420+M1421+M1422+M1423+M1424</f>
        <v>0</v>
      </c>
      <c r="N1418" s="8">
        <f>N1419+N1420+N1421+N1422+N1423+N1424</f>
        <v>0</v>
      </c>
      <c r="R1418" s="12">
        <v>1</v>
      </c>
    </row>
    <row r="1419" spans="1:18" ht="38.25" x14ac:dyDescent="0.2">
      <c r="A1419" s="1" t="s">
        <v>2699</v>
      </c>
      <c r="B1419" s="1" t="s">
        <v>30</v>
      </c>
      <c r="C1419" s="2" t="s">
        <v>979</v>
      </c>
      <c r="D1419" s="3" t="s">
        <v>241</v>
      </c>
      <c r="E1419" s="4">
        <v>882</v>
      </c>
      <c r="F1419" s="4">
        <v>22</v>
      </c>
      <c r="I1419" s="7">
        <v>7059226</v>
      </c>
      <c r="J1419" s="7">
        <v>7059225</v>
      </c>
      <c r="K1419" s="7">
        <v>2</v>
      </c>
      <c r="L1419" s="7">
        <v>7</v>
      </c>
      <c r="M1419" s="7">
        <f t="shared" ref="M1419:M1424" si="144">ROUND(ROUND(H1419,2)*ROUND(E1419,2), 2)</f>
        <v>0</v>
      </c>
      <c r="N1419" s="8">
        <f t="shared" ref="N1419:N1424" si="145">H1419*E1419*(1+F1419/100)</f>
        <v>0</v>
      </c>
      <c r="R1419" s="12">
        <v>1</v>
      </c>
    </row>
    <row r="1420" spans="1:18" ht="25.5" x14ac:dyDescent="0.2">
      <c r="A1420" s="1" t="s">
        <v>2700</v>
      </c>
      <c r="B1420" s="1" t="s">
        <v>188</v>
      </c>
      <c r="C1420" s="2" t="s">
        <v>981</v>
      </c>
      <c r="D1420" s="3" t="s">
        <v>245</v>
      </c>
      <c r="E1420" s="4">
        <v>16</v>
      </c>
      <c r="F1420" s="4">
        <v>22</v>
      </c>
      <c r="I1420" s="7">
        <v>7059227</v>
      </c>
      <c r="J1420" s="7">
        <v>7059225</v>
      </c>
      <c r="K1420" s="7">
        <v>2</v>
      </c>
      <c r="L1420" s="7">
        <v>7</v>
      </c>
      <c r="M1420" s="7">
        <f t="shared" si="144"/>
        <v>0</v>
      </c>
      <c r="N1420" s="8">
        <f t="shared" si="145"/>
        <v>0</v>
      </c>
      <c r="R1420" s="12">
        <v>1</v>
      </c>
    </row>
    <row r="1421" spans="1:18" ht="25.5" x14ac:dyDescent="0.2">
      <c r="A1421" s="1" t="s">
        <v>2701</v>
      </c>
      <c r="B1421" s="1" t="s">
        <v>233</v>
      </c>
      <c r="C1421" s="2" t="s">
        <v>983</v>
      </c>
      <c r="D1421" s="3" t="s">
        <v>241</v>
      </c>
      <c r="E1421" s="4">
        <v>330</v>
      </c>
      <c r="F1421" s="4">
        <v>22</v>
      </c>
      <c r="I1421" s="7">
        <v>7059228</v>
      </c>
      <c r="J1421" s="7">
        <v>7059225</v>
      </c>
      <c r="K1421" s="7">
        <v>2</v>
      </c>
      <c r="L1421" s="7">
        <v>7</v>
      </c>
      <c r="M1421" s="7">
        <f t="shared" si="144"/>
        <v>0</v>
      </c>
      <c r="N1421" s="8">
        <f t="shared" si="145"/>
        <v>0</v>
      </c>
      <c r="R1421" s="12">
        <v>1</v>
      </c>
    </row>
    <row r="1422" spans="1:18" ht="25.5" x14ac:dyDescent="0.2">
      <c r="A1422" s="1" t="s">
        <v>2702</v>
      </c>
      <c r="B1422" s="1" t="s">
        <v>236</v>
      </c>
      <c r="C1422" s="2" t="s">
        <v>985</v>
      </c>
      <c r="D1422" s="3" t="s">
        <v>241</v>
      </c>
      <c r="E1422" s="4">
        <v>892</v>
      </c>
      <c r="F1422" s="4">
        <v>22</v>
      </c>
      <c r="I1422" s="7">
        <v>7059229</v>
      </c>
      <c r="J1422" s="7">
        <v>7059225</v>
      </c>
      <c r="K1422" s="7">
        <v>2</v>
      </c>
      <c r="L1422" s="7">
        <v>7</v>
      </c>
      <c r="M1422" s="7">
        <f t="shared" si="144"/>
        <v>0</v>
      </c>
      <c r="N1422" s="8">
        <f t="shared" si="145"/>
        <v>0</v>
      </c>
      <c r="R1422" s="12">
        <v>1</v>
      </c>
    </row>
    <row r="1423" spans="1:18" ht="25.5" x14ac:dyDescent="0.2">
      <c r="A1423" s="1" t="s">
        <v>2703</v>
      </c>
      <c r="B1423" s="1" t="s">
        <v>239</v>
      </c>
      <c r="C1423" s="2" t="s">
        <v>987</v>
      </c>
      <c r="D1423" s="3" t="s">
        <v>241</v>
      </c>
      <c r="E1423" s="4">
        <v>892</v>
      </c>
      <c r="F1423" s="4">
        <v>22</v>
      </c>
      <c r="I1423" s="7">
        <v>7059230</v>
      </c>
      <c r="J1423" s="7">
        <v>7059225</v>
      </c>
      <c r="K1423" s="7">
        <v>2</v>
      </c>
      <c r="L1423" s="7">
        <v>7</v>
      </c>
      <c r="M1423" s="7">
        <f t="shared" si="144"/>
        <v>0</v>
      </c>
      <c r="N1423" s="8">
        <f t="shared" si="145"/>
        <v>0</v>
      </c>
      <c r="R1423" s="12">
        <v>1</v>
      </c>
    </row>
    <row r="1424" spans="1:18" ht="25.5" x14ac:dyDescent="0.2">
      <c r="A1424" s="1" t="s">
        <v>2704</v>
      </c>
      <c r="B1424" s="1" t="s">
        <v>243</v>
      </c>
      <c r="C1424" s="2" t="s">
        <v>989</v>
      </c>
      <c r="D1424" s="3" t="s">
        <v>241</v>
      </c>
      <c r="E1424" s="4">
        <v>590</v>
      </c>
      <c r="F1424" s="4">
        <v>22</v>
      </c>
      <c r="I1424" s="7">
        <v>7059231</v>
      </c>
      <c r="J1424" s="7">
        <v>7059225</v>
      </c>
      <c r="K1424" s="7">
        <v>2</v>
      </c>
      <c r="L1424" s="7">
        <v>7</v>
      </c>
      <c r="M1424" s="7">
        <f t="shared" si="144"/>
        <v>0</v>
      </c>
      <c r="N1424" s="8">
        <f t="shared" si="145"/>
        <v>0</v>
      </c>
      <c r="R1424" s="12">
        <v>1</v>
      </c>
    </row>
    <row r="1425" spans="1:18" x14ac:dyDescent="0.2">
      <c r="A1425" s="1" t="s">
        <v>2705</v>
      </c>
      <c r="B1425" s="1" t="s">
        <v>991</v>
      </c>
      <c r="C1425" s="2" t="s">
        <v>992</v>
      </c>
      <c r="E1425" s="4">
        <v>0</v>
      </c>
      <c r="F1425" s="4">
        <v>22</v>
      </c>
      <c r="H1425" s="167"/>
      <c r="I1425" s="7">
        <v>7059232</v>
      </c>
      <c r="J1425" s="7">
        <v>7059217</v>
      </c>
      <c r="K1425" s="7">
        <v>1</v>
      </c>
      <c r="L1425" s="7">
        <v>6</v>
      </c>
      <c r="M1425" s="7">
        <f>M1426+M1427+M1428+M1429+M1430+M1431+M1432</f>
        <v>0</v>
      </c>
      <c r="N1425" s="8">
        <f>N1426+N1427+N1428+N1429+N1430+N1431+N1432</f>
        <v>0</v>
      </c>
      <c r="R1425" s="12">
        <v>1</v>
      </c>
    </row>
    <row r="1426" spans="1:18" ht="51" x14ac:dyDescent="0.2">
      <c r="A1426" s="1" t="s">
        <v>2706</v>
      </c>
      <c r="B1426" s="1" t="s">
        <v>30</v>
      </c>
      <c r="C1426" s="2" t="s">
        <v>994</v>
      </c>
      <c r="D1426" s="3" t="s">
        <v>241</v>
      </c>
      <c r="E1426" s="4">
        <v>590</v>
      </c>
      <c r="F1426" s="4">
        <v>22</v>
      </c>
      <c r="I1426" s="7">
        <v>7059233</v>
      </c>
      <c r="J1426" s="7">
        <v>7059232</v>
      </c>
      <c r="K1426" s="7">
        <v>2</v>
      </c>
      <c r="L1426" s="7">
        <v>7</v>
      </c>
      <c r="M1426" s="7">
        <f t="shared" ref="M1426:M1432" si="146">ROUND(ROUND(H1426,2)*ROUND(E1426,2), 2)</f>
        <v>0</v>
      </c>
      <c r="N1426" s="8">
        <f t="shared" ref="N1426:N1432" si="147">H1426*E1426*(1+F1426/100)</f>
        <v>0</v>
      </c>
      <c r="R1426" s="12">
        <v>1</v>
      </c>
    </row>
    <row r="1427" spans="1:18" ht="25.5" x14ac:dyDescent="0.2">
      <c r="A1427" s="1" t="s">
        <v>2707</v>
      </c>
      <c r="B1427" s="1" t="s">
        <v>188</v>
      </c>
      <c r="C1427" s="2" t="s">
        <v>996</v>
      </c>
      <c r="D1427" s="3" t="s">
        <v>245</v>
      </c>
      <c r="E1427" s="4">
        <v>33</v>
      </c>
      <c r="F1427" s="4">
        <v>22</v>
      </c>
      <c r="I1427" s="7">
        <v>7059234</v>
      </c>
      <c r="J1427" s="7">
        <v>7059232</v>
      </c>
      <c r="K1427" s="7">
        <v>2</v>
      </c>
      <c r="L1427" s="7">
        <v>7</v>
      </c>
      <c r="M1427" s="7">
        <f t="shared" si="146"/>
        <v>0</v>
      </c>
      <c r="N1427" s="8">
        <f t="shared" si="147"/>
        <v>0</v>
      </c>
      <c r="R1427" s="12">
        <v>1</v>
      </c>
    </row>
    <row r="1428" spans="1:18" ht="38.25" x14ac:dyDescent="0.2">
      <c r="A1428" s="1" t="s">
        <v>2708</v>
      </c>
      <c r="B1428" s="1" t="s">
        <v>233</v>
      </c>
      <c r="C1428" s="2" t="s">
        <v>998</v>
      </c>
      <c r="D1428" s="3" t="s">
        <v>245</v>
      </c>
      <c r="E1428" s="4">
        <v>71</v>
      </c>
      <c r="F1428" s="4">
        <v>22</v>
      </c>
      <c r="I1428" s="7">
        <v>7059235</v>
      </c>
      <c r="J1428" s="7">
        <v>7059232</v>
      </c>
      <c r="K1428" s="7">
        <v>2</v>
      </c>
      <c r="L1428" s="7">
        <v>7</v>
      </c>
      <c r="M1428" s="7">
        <f t="shared" si="146"/>
        <v>0</v>
      </c>
      <c r="N1428" s="8">
        <f t="shared" si="147"/>
        <v>0</v>
      </c>
      <c r="R1428" s="12">
        <v>1</v>
      </c>
    </row>
    <row r="1429" spans="1:18" ht="38.25" x14ac:dyDescent="0.2">
      <c r="A1429" s="1" t="s">
        <v>2709</v>
      </c>
      <c r="B1429" s="1" t="s">
        <v>236</v>
      </c>
      <c r="C1429" s="2" t="s">
        <v>1000</v>
      </c>
      <c r="D1429" s="3" t="s">
        <v>231</v>
      </c>
      <c r="E1429" s="4">
        <v>5</v>
      </c>
      <c r="F1429" s="4">
        <v>22</v>
      </c>
      <c r="I1429" s="7">
        <v>7059236</v>
      </c>
      <c r="J1429" s="7">
        <v>7059232</v>
      </c>
      <c r="K1429" s="7">
        <v>2</v>
      </c>
      <c r="L1429" s="7">
        <v>7</v>
      </c>
      <c r="M1429" s="7">
        <f t="shared" si="146"/>
        <v>0</v>
      </c>
      <c r="N1429" s="8">
        <f t="shared" si="147"/>
        <v>0</v>
      </c>
      <c r="R1429" s="12">
        <v>1</v>
      </c>
    </row>
    <row r="1430" spans="1:18" ht="25.5" x14ac:dyDescent="0.2">
      <c r="A1430" s="1" t="s">
        <v>2710</v>
      </c>
      <c r="B1430" s="1" t="s">
        <v>239</v>
      </c>
      <c r="C1430" s="2" t="s">
        <v>1002</v>
      </c>
      <c r="D1430" s="3" t="s">
        <v>35</v>
      </c>
      <c r="E1430" s="4">
        <v>0</v>
      </c>
      <c r="F1430" s="4">
        <v>22</v>
      </c>
      <c r="I1430" s="7">
        <v>7059237</v>
      </c>
      <c r="J1430" s="7">
        <v>7059232</v>
      </c>
      <c r="K1430" s="7">
        <v>2</v>
      </c>
      <c r="L1430" s="7">
        <v>7</v>
      </c>
      <c r="M1430" s="7">
        <f t="shared" si="146"/>
        <v>0</v>
      </c>
      <c r="N1430" s="8">
        <f t="shared" si="147"/>
        <v>0</v>
      </c>
      <c r="R1430" s="12">
        <v>1</v>
      </c>
    </row>
    <row r="1431" spans="1:18" ht="114.75" x14ac:dyDescent="0.2">
      <c r="A1431" s="1" t="s">
        <v>2711</v>
      </c>
      <c r="C1431" s="2" t="s">
        <v>2712</v>
      </c>
      <c r="D1431" s="3" t="s">
        <v>241</v>
      </c>
      <c r="E1431" s="4">
        <v>18</v>
      </c>
      <c r="F1431" s="4">
        <v>22</v>
      </c>
      <c r="I1431" s="7">
        <v>7059238</v>
      </c>
      <c r="J1431" s="7">
        <v>7059232</v>
      </c>
      <c r="K1431" s="7">
        <v>2</v>
      </c>
      <c r="L1431" s="7">
        <v>7</v>
      </c>
      <c r="M1431" s="7">
        <f t="shared" si="146"/>
        <v>0</v>
      </c>
      <c r="N1431" s="8">
        <f t="shared" si="147"/>
        <v>0</v>
      </c>
      <c r="R1431" s="12">
        <v>1</v>
      </c>
    </row>
    <row r="1432" spans="1:18" ht="114.75" x14ac:dyDescent="0.2">
      <c r="A1432" s="1" t="s">
        <v>2713</v>
      </c>
      <c r="C1432" s="2" t="s">
        <v>2714</v>
      </c>
      <c r="D1432" s="3" t="s">
        <v>241</v>
      </c>
      <c r="E1432" s="4">
        <v>777</v>
      </c>
      <c r="F1432" s="4">
        <v>22</v>
      </c>
      <c r="I1432" s="7">
        <v>7059239</v>
      </c>
      <c r="J1432" s="7">
        <v>7059232</v>
      </c>
      <c r="K1432" s="7">
        <v>2</v>
      </c>
      <c r="L1432" s="7">
        <v>7</v>
      </c>
      <c r="M1432" s="7">
        <f t="shared" si="146"/>
        <v>0</v>
      </c>
      <c r="N1432" s="8">
        <f t="shared" si="147"/>
        <v>0</v>
      </c>
      <c r="R1432" s="12">
        <v>1</v>
      </c>
    </row>
    <row r="1433" spans="1:18" x14ac:dyDescent="0.2">
      <c r="A1433" s="1" t="s">
        <v>2715</v>
      </c>
      <c r="B1433" s="1" t="s">
        <v>1008</v>
      </c>
      <c r="C1433" s="2" t="s">
        <v>1009</v>
      </c>
      <c r="E1433" s="4">
        <v>0</v>
      </c>
      <c r="F1433" s="4">
        <v>22</v>
      </c>
      <c r="H1433" s="167"/>
      <c r="I1433" s="7">
        <v>7059240</v>
      </c>
      <c r="J1433" s="7">
        <v>7059217</v>
      </c>
      <c r="K1433" s="7">
        <v>1</v>
      </c>
      <c r="L1433" s="7">
        <v>6</v>
      </c>
      <c r="M1433" s="7">
        <f>M1434+M1435+M1436+M1437+M1438+M1439+M1440+M1441+M1442+M1443+M1444+M1445+M1446+M1447+M1448+M1449+M1450+M1451+M1452+M1453+M1454+M1455</f>
        <v>0</v>
      </c>
      <c r="N1433" s="8">
        <f>N1434+N1435+N1436+N1437+N1438+N1439+N1440+N1441+N1442+N1443+N1444+N1445+N1446+N1447+N1448+N1449+N1450+N1451+N1452+N1453+N1454+N1455</f>
        <v>0</v>
      </c>
      <c r="R1433" s="12">
        <v>1</v>
      </c>
    </row>
    <row r="1434" spans="1:18" ht="76.5" x14ac:dyDescent="0.2">
      <c r="A1434" s="1" t="s">
        <v>2716</v>
      </c>
      <c r="B1434" s="1" t="s">
        <v>30</v>
      </c>
      <c r="C1434" s="2" t="s">
        <v>2717</v>
      </c>
      <c r="D1434" s="3" t="s">
        <v>241</v>
      </c>
      <c r="E1434" s="4">
        <v>10</v>
      </c>
      <c r="F1434" s="4">
        <v>22</v>
      </c>
      <c r="I1434" s="7">
        <v>7059241</v>
      </c>
      <c r="J1434" s="7">
        <v>7059240</v>
      </c>
      <c r="K1434" s="7">
        <v>2</v>
      </c>
      <c r="L1434" s="7">
        <v>7</v>
      </c>
      <c r="M1434" s="7">
        <f t="shared" ref="M1434:M1455" si="148">ROUND(ROUND(H1434,2)*ROUND(E1434,2), 2)</f>
        <v>0</v>
      </c>
      <c r="N1434" s="8">
        <f t="shared" ref="N1434:N1455" si="149">H1434*E1434*(1+F1434/100)</f>
        <v>0</v>
      </c>
      <c r="R1434" s="12">
        <v>1</v>
      </c>
    </row>
    <row r="1435" spans="1:18" ht="51" x14ac:dyDescent="0.2">
      <c r="A1435" s="1" t="s">
        <v>2718</v>
      </c>
      <c r="B1435" s="1" t="s">
        <v>188</v>
      </c>
      <c r="C1435" s="2" t="s">
        <v>1011</v>
      </c>
      <c r="D1435" s="3" t="s">
        <v>231</v>
      </c>
      <c r="E1435" s="4">
        <v>2</v>
      </c>
      <c r="F1435" s="4">
        <v>22</v>
      </c>
      <c r="I1435" s="7">
        <v>7059242</v>
      </c>
      <c r="J1435" s="7">
        <v>7059240</v>
      </c>
      <c r="K1435" s="7">
        <v>2</v>
      </c>
      <c r="L1435" s="7">
        <v>7</v>
      </c>
      <c r="M1435" s="7">
        <f t="shared" si="148"/>
        <v>0</v>
      </c>
      <c r="N1435" s="8">
        <f t="shared" si="149"/>
        <v>0</v>
      </c>
      <c r="R1435" s="12">
        <v>1</v>
      </c>
    </row>
    <row r="1436" spans="1:18" ht="38.25" x14ac:dyDescent="0.2">
      <c r="A1436" s="1" t="s">
        <v>2719</v>
      </c>
      <c r="B1436" s="1" t="s">
        <v>233</v>
      </c>
      <c r="C1436" s="2" t="s">
        <v>1013</v>
      </c>
      <c r="D1436" s="3" t="s">
        <v>241</v>
      </c>
      <c r="E1436" s="4">
        <v>330</v>
      </c>
      <c r="F1436" s="4">
        <v>22</v>
      </c>
      <c r="I1436" s="7">
        <v>7059243</v>
      </c>
      <c r="J1436" s="7">
        <v>7059240</v>
      </c>
      <c r="K1436" s="7">
        <v>2</v>
      </c>
      <c r="L1436" s="7">
        <v>7</v>
      </c>
      <c r="M1436" s="7">
        <f t="shared" si="148"/>
        <v>0</v>
      </c>
      <c r="N1436" s="8">
        <f t="shared" si="149"/>
        <v>0</v>
      </c>
      <c r="R1436" s="12">
        <v>1</v>
      </c>
    </row>
    <row r="1437" spans="1:18" ht="25.5" x14ac:dyDescent="0.2">
      <c r="A1437" s="1" t="s">
        <v>2720</v>
      </c>
      <c r="B1437" s="1" t="s">
        <v>236</v>
      </c>
      <c r="C1437" s="2" t="s">
        <v>2721</v>
      </c>
      <c r="D1437" s="3" t="s">
        <v>245</v>
      </c>
      <c r="E1437" s="4">
        <v>8</v>
      </c>
      <c r="F1437" s="4">
        <v>22</v>
      </c>
      <c r="I1437" s="7">
        <v>7059244</v>
      </c>
      <c r="J1437" s="7">
        <v>7059240</v>
      </c>
      <c r="K1437" s="7">
        <v>2</v>
      </c>
      <c r="L1437" s="7">
        <v>7</v>
      </c>
      <c r="M1437" s="7">
        <f t="shared" si="148"/>
        <v>0</v>
      </c>
      <c r="N1437" s="8">
        <f t="shared" si="149"/>
        <v>0</v>
      </c>
      <c r="R1437" s="12">
        <v>1</v>
      </c>
    </row>
    <row r="1438" spans="1:18" ht="25.5" x14ac:dyDescent="0.2">
      <c r="A1438" s="1" t="s">
        <v>2722</v>
      </c>
      <c r="B1438" s="1" t="s">
        <v>239</v>
      </c>
      <c r="C1438" s="2" t="s">
        <v>2723</v>
      </c>
      <c r="D1438" s="3" t="s">
        <v>245</v>
      </c>
      <c r="E1438" s="4">
        <v>170</v>
      </c>
      <c r="F1438" s="4">
        <v>22</v>
      </c>
      <c r="I1438" s="7">
        <v>7059245</v>
      </c>
      <c r="J1438" s="7">
        <v>7059240</v>
      </c>
      <c r="K1438" s="7">
        <v>2</v>
      </c>
      <c r="L1438" s="7">
        <v>7</v>
      </c>
      <c r="M1438" s="7">
        <f t="shared" si="148"/>
        <v>0</v>
      </c>
      <c r="N1438" s="8">
        <f t="shared" si="149"/>
        <v>0</v>
      </c>
      <c r="R1438" s="12">
        <v>1</v>
      </c>
    </row>
    <row r="1439" spans="1:18" ht="25.5" x14ac:dyDescent="0.2">
      <c r="A1439" s="1" t="s">
        <v>2724</v>
      </c>
      <c r="B1439" s="1" t="s">
        <v>243</v>
      </c>
      <c r="C1439" s="2" t="s">
        <v>2725</v>
      </c>
      <c r="D1439" s="3" t="s">
        <v>245</v>
      </c>
      <c r="E1439" s="4">
        <v>15</v>
      </c>
      <c r="F1439" s="4">
        <v>22</v>
      </c>
      <c r="I1439" s="7">
        <v>7059246</v>
      </c>
      <c r="J1439" s="7">
        <v>7059240</v>
      </c>
      <c r="K1439" s="7">
        <v>2</v>
      </c>
      <c r="L1439" s="7">
        <v>7</v>
      </c>
      <c r="M1439" s="7">
        <f t="shared" si="148"/>
        <v>0</v>
      </c>
      <c r="N1439" s="8">
        <f t="shared" si="149"/>
        <v>0</v>
      </c>
      <c r="R1439" s="12">
        <v>1</v>
      </c>
    </row>
    <row r="1440" spans="1:18" ht="25.5" x14ac:dyDescent="0.2">
      <c r="A1440" s="1" t="s">
        <v>2726</v>
      </c>
      <c r="B1440" s="1" t="s">
        <v>247</v>
      </c>
      <c r="C1440" s="2" t="s">
        <v>2727</v>
      </c>
      <c r="D1440" s="3" t="s">
        <v>245</v>
      </c>
      <c r="E1440" s="4">
        <v>30</v>
      </c>
      <c r="F1440" s="4">
        <v>22</v>
      </c>
      <c r="I1440" s="7">
        <v>7059247</v>
      </c>
      <c r="J1440" s="7">
        <v>7059240</v>
      </c>
      <c r="K1440" s="7">
        <v>2</v>
      </c>
      <c r="L1440" s="7">
        <v>7</v>
      </c>
      <c r="M1440" s="7">
        <f t="shared" si="148"/>
        <v>0</v>
      </c>
      <c r="N1440" s="8">
        <f t="shared" si="149"/>
        <v>0</v>
      </c>
      <c r="R1440" s="12">
        <v>1</v>
      </c>
    </row>
    <row r="1441" spans="1:18" ht="38.25" x14ac:dyDescent="0.2">
      <c r="A1441" s="1" t="s">
        <v>2728</v>
      </c>
      <c r="B1441" s="1" t="s">
        <v>266</v>
      </c>
      <c r="C1441" s="2" t="s">
        <v>2729</v>
      </c>
      <c r="D1441" s="3" t="s">
        <v>245</v>
      </c>
      <c r="E1441" s="4">
        <v>18</v>
      </c>
      <c r="F1441" s="4">
        <v>22</v>
      </c>
      <c r="I1441" s="7">
        <v>7059248</v>
      </c>
      <c r="J1441" s="7">
        <v>7059240</v>
      </c>
      <c r="K1441" s="7">
        <v>2</v>
      </c>
      <c r="L1441" s="7">
        <v>7</v>
      </c>
      <c r="M1441" s="7">
        <f t="shared" si="148"/>
        <v>0</v>
      </c>
      <c r="N1441" s="8">
        <f t="shared" si="149"/>
        <v>0</v>
      </c>
      <c r="R1441" s="12">
        <v>1</v>
      </c>
    </row>
    <row r="1442" spans="1:18" x14ac:dyDescent="0.2">
      <c r="A1442" s="1" t="s">
        <v>2730</v>
      </c>
      <c r="B1442" s="1" t="s">
        <v>270</v>
      </c>
      <c r="C1442" s="2" t="s">
        <v>1021</v>
      </c>
      <c r="D1442" s="3" t="s">
        <v>245</v>
      </c>
      <c r="E1442" s="4">
        <v>170</v>
      </c>
      <c r="F1442" s="4">
        <v>22</v>
      </c>
      <c r="I1442" s="7">
        <v>7059249</v>
      </c>
      <c r="J1442" s="7">
        <v>7059240</v>
      </c>
      <c r="K1442" s="7">
        <v>2</v>
      </c>
      <c r="L1442" s="7">
        <v>7</v>
      </c>
      <c r="M1442" s="7">
        <f t="shared" si="148"/>
        <v>0</v>
      </c>
      <c r="N1442" s="8">
        <f t="shared" si="149"/>
        <v>0</v>
      </c>
      <c r="R1442" s="12">
        <v>1</v>
      </c>
    </row>
    <row r="1443" spans="1:18" x14ac:dyDescent="0.2">
      <c r="A1443" s="1" t="s">
        <v>2731</v>
      </c>
      <c r="B1443" s="1" t="s">
        <v>66</v>
      </c>
      <c r="C1443" s="2" t="s">
        <v>1023</v>
      </c>
      <c r="D1443" s="3" t="s">
        <v>245</v>
      </c>
      <c r="E1443" s="4">
        <v>330</v>
      </c>
      <c r="F1443" s="4">
        <v>22</v>
      </c>
      <c r="I1443" s="7">
        <v>7059250</v>
      </c>
      <c r="J1443" s="7">
        <v>7059240</v>
      </c>
      <c r="K1443" s="7">
        <v>2</v>
      </c>
      <c r="L1443" s="7">
        <v>7</v>
      </c>
      <c r="M1443" s="7">
        <f t="shared" si="148"/>
        <v>0</v>
      </c>
      <c r="N1443" s="8">
        <f t="shared" si="149"/>
        <v>0</v>
      </c>
      <c r="R1443" s="12">
        <v>1</v>
      </c>
    </row>
    <row r="1444" spans="1:18" ht="25.5" x14ac:dyDescent="0.2">
      <c r="A1444" s="1" t="s">
        <v>2732</v>
      </c>
      <c r="B1444" s="1" t="s">
        <v>69</v>
      </c>
      <c r="C1444" s="2" t="s">
        <v>1025</v>
      </c>
      <c r="D1444" s="3" t="s">
        <v>35</v>
      </c>
      <c r="E1444" s="4">
        <v>0</v>
      </c>
      <c r="F1444" s="4">
        <v>22</v>
      </c>
      <c r="I1444" s="7">
        <v>7059251</v>
      </c>
      <c r="J1444" s="7">
        <v>7059240</v>
      </c>
      <c r="K1444" s="7">
        <v>2</v>
      </c>
      <c r="L1444" s="7">
        <v>7</v>
      </c>
      <c r="M1444" s="7">
        <f t="shared" si="148"/>
        <v>0</v>
      </c>
      <c r="N1444" s="8">
        <f t="shared" si="149"/>
        <v>0</v>
      </c>
      <c r="R1444" s="12">
        <v>1</v>
      </c>
    </row>
    <row r="1445" spans="1:18" ht="38.25" x14ac:dyDescent="0.2">
      <c r="A1445" s="1" t="s">
        <v>2733</v>
      </c>
      <c r="C1445" s="2" t="s">
        <v>1027</v>
      </c>
      <c r="D1445" s="3" t="s">
        <v>245</v>
      </c>
      <c r="E1445" s="4">
        <v>170</v>
      </c>
      <c r="F1445" s="4">
        <v>22</v>
      </c>
      <c r="I1445" s="7">
        <v>7059252</v>
      </c>
      <c r="J1445" s="7">
        <v>7059240</v>
      </c>
      <c r="K1445" s="7">
        <v>2</v>
      </c>
      <c r="L1445" s="7">
        <v>7</v>
      </c>
      <c r="M1445" s="7">
        <f t="shared" si="148"/>
        <v>0</v>
      </c>
      <c r="N1445" s="8">
        <f t="shared" si="149"/>
        <v>0</v>
      </c>
      <c r="R1445" s="12">
        <v>1</v>
      </c>
    </row>
    <row r="1446" spans="1:18" ht="51" x14ac:dyDescent="0.2">
      <c r="A1446" s="1" t="s">
        <v>2734</v>
      </c>
      <c r="C1446" s="2" t="s">
        <v>1029</v>
      </c>
      <c r="D1446" s="3" t="s">
        <v>245</v>
      </c>
      <c r="E1446" s="4">
        <v>170</v>
      </c>
      <c r="F1446" s="4">
        <v>22</v>
      </c>
      <c r="I1446" s="7">
        <v>7059253</v>
      </c>
      <c r="J1446" s="7">
        <v>7059240</v>
      </c>
      <c r="K1446" s="7">
        <v>2</v>
      </c>
      <c r="L1446" s="7">
        <v>7</v>
      </c>
      <c r="M1446" s="7">
        <f t="shared" si="148"/>
        <v>0</v>
      </c>
      <c r="N1446" s="8">
        <f t="shared" si="149"/>
        <v>0</v>
      </c>
      <c r="R1446" s="12">
        <v>1</v>
      </c>
    </row>
    <row r="1447" spans="1:18" ht="63.75" x14ac:dyDescent="0.2">
      <c r="A1447" s="1" t="s">
        <v>2735</v>
      </c>
      <c r="B1447" s="1" t="s">
        <v>72</v>
      </c>
      <c r="C1447" s="2" t="s">
        <v>2736</v>
      </c>
      <c r="D1447" s="3" t="s">
        <v>245</v>
      </c>
      <c r="E1447" s="4">
        <v>170</v>
      </c>
      <c r="F1447" s="4">
        <v>22</v>
      </c>
      <c r="I1447" s="7">
        <v>7059254</v>
      </c>
      <c r="J1447" s="7">
        <v>7059240</v>
      </c>
      <c r="K1447" s="7">
        <v>2</v>
      </c>
      <c r="L1447" s="7">
        <v>7</v>
      </c>
      <c r="M1447" s="7">
        <f t="shared" si="148"/>
        <v>0</v>
      </c>
      <c r="N1447" s="8">
        <f t="shared" si="149"/>
        <v>0</v>
      </c>
      <c r="R1447" s="12">
        <v>1</v>
      </c>
    </row>
    <row r="1448" spans="1:18" ht="38.25" x14ac:dyDescent="0.2">
      <c r="A1448" s="1" t="s">
        <v>2737</v>
      </c>
      <c r="B1448" s="1" t="s">
        <v>75</v>
      </c>
      <c r="C1448" s="2" t="s">
        <v>2738</v>
      </c>
      <c r="D1448" s="3" t="s">
        <v>231</v>
      </c>
      <c r="E1448" s="4">
        <v>8</v>
      </c>
      <c r="F1448" s="4">
        <v>22</v>
      </c>
      <c r="I1448" s="7">
        <v>7059255</v>
      </c>
      <c r="J1448" s="7">
        <v>7059240</v>
      </c>
      <c r="K1448" s="7">
        <v>2</v>
      </c>
      <c r="L1448" s="7">
        <v>7</v>
      </c>
      <c r="M1448" s="7">
        <f t="shared" si="148"/>
        <v>0</v>
      </c>
      <c r="N1448" s="8">
        <f t="shared" si="149"/>
        <v>0</v>
      </c>
      <c r="R1448" s="12">
        <v>1</v>
      </c>
    </row>
    <row r="1449" spans="1:18" ht="25.5" x14ac:dyDescent="0.2">
      <c r="A1449" s="1" t="s">
        <v>2739</v>
      </c>
      <c r="B1449" s="1" t="s">
        <v>78</v>
      </c>
      <c r="C1449" s="2" t="s">
        <v>1035</v>
      </c>
      <c r="D1449" s="3" t="s">
        <v>231</v>
      </c>
      <c r="E1449" s="4">
        <v>8</v>
      </c>
      <c r="F1449" s="4">
        <v>22</v>
      </c>
      <c r="I1449" s="7">
        <v>7059256</v>
      </c>
      <c r="J1449" s="7">
        <v>7059240</v>
      </c>
      <c r="K1449" s="7">
        <v>2</v>
      </c>
      <c r="L1449" s="7">
        <v>7</v>
      </c>
      <c r="M1449" s="7">
        <f t="shared" si="148"/>
        <v>0</v>
      </c>
      <c r="N1449" s="8">
        <f t="shared" si="149"/>
        <v>0</v>
      </c>
      <c r="R1449" s="12">
        <v>1</v>
      </c>
    </row>
    <row r="1450" spans="1:18" ht="25.5" x14ac:dyDescent="0.2">
      <c r="A1450" s="1" t="s">
        <v>2740</v>
      </c>
      <c r="B1450" s="1" t="s">
        <v>81</v>
      </c>
      <c r="C1450" s="2" t="s">
        <v>2741</v>
      </c>
      <c r="D1450" s="3" t="s">
        <v>245</v>
      </c>
      <c r="E1450" s="4">
        <v>96</v>
      </c>
      <c r="F1450" s="4">
        <v>22</v>
      </c>
      <c r="I1450" s="7">
        <v>7059257</v>
      </c>
      <c r="J1450" s="7">
        <v>7059240</v>
      </c>
      <c r="K1450" s="7">
        <v>2</v>
      </c>
      <c r="L1450" s="7">
        <v>7</v>
      </c>
      <c r="M1450" s="7">
        <f t="shared" si="148"/>
        <v>0</v>
      </c>
      <c r="N1450" s="8">
        <f t="shared" si="149"/>
        <v>0</v>
      </c>
      <c r="R1450" s="12">
        <v>1</v>
      </c>
    </row>
    <row r="1451" spans="1:18" ht="51" x14ac:dyDescent="0.2">
      <c r="A1451" s="1" t="s">
        <v>2742</v>
      </c>
      <c r="B1451" s="1" t="s">
        <v>84</v>
      </c>
      <c r="C1451" s="2" t="s">
        <v>1039</v>
      </c>
      <c r="D1451" s="3" t="s">
        <v>231</v>
      </c>
      <c r="E1451" s="4">
        <v>8</v>
      </c>
      <c r="F1451" s="4">
        <v>22</v>
      </c>
      <c r="I1451" s="7">
        <v>7059258</v>
      </c>
      <c r="J1451" s="7">
        <v>7059240</v>
      </c>
      <c r="K1451" s="7">
        <v>2</v>
      </c>
      <c r="L1451" s="7">
        <v>7</v>
      </c>
      <c r="M1451" s="7">
        <f t="shared" si="148"/>
        <v>0</v>
      </c>
      <c r="N1451" s="8">
        <f t="shared" si="149"/>
        <v>0</v>
      </c>
      <c r="R1451" s="12">
        <v>1</v>
      </c>
    </row>
    <row r="1452" spans="1:18" ht="25.5" x14ac:dyDescent="0.2">
      <c r="A1452" s="1" t="s">
        <v>2743</v>
      </c>
      <c r="B1452" s="1" t="s">
        <v>87</v>
      </c>
      <c r="C1452" s="2" t="s">
        <v>2744</v>
      </c>
      <c r="D1452" s="3" t="s">
        <v>35</v>
      </c>
      <c r="E1452" s="4">
        <v>0</v>
      </c>
      <c r="F1452" s="4">
        <v>22</v>
      </c>
      <c r="I1452" s="7">
        <v>7059259</v>
      </c>
      <c r="J1452" s="7">
        <v>7059240</v>
      </c>
      <c r="K1452" s="7">
        <v>2</v>
      </c>
      <c r="L1452" s="7">
        <v>7</v>
      </c>
      <c r="M1452" s="7">
        <f t="shared" si="148"/>
        <v>0</v>
      </c>
      <c r="N1452" s="8">
        <f t="shared" si="149"/>
        <v>0</v>
      </c>
      <c r="R1452" s="12">
        <v>1</v>
      </c>
    </row>
    <row r="1453" spans="1:18" ht="38.25" x14ac:dyDescent="0.2">
      <c r="A1453" s="1" t="s">
        <v>2745</v>
      </c>
      <c r="C1453" s="2" t="s">
        <v>2746</v>
      </c>
      <c r="D1453" s="3" t="s">
        <v>231</v>
      </c>
      <c r="E1453" s="4">
        <v>1</v>
      </c>
      <c r="F1453" s="4">
        <v>22</v>
      </c>
      <c r="I1453" s="7">
        <v>7059260</v>
      </c>
      <c r="J1453" s="7">
        <v>7059240</v>
      </c>
      <c r="K1453" s="7">
        <v>2</v>
      </c>
      <c r="L1453" s="7">
        <v>7</v>
      </c>
      <c r="M1453" s="7">
        <f t="shared" si="148"/>
        <v>0</v>
      </c>
      <c r="N1453" s="8">
        <f t="shared" si="149"/>
        <v>0</v>
      </c>
      <c r="R1453" s="12">
        <v>1</v>
      </c>
    </row>
    <row r="1454" spans="1:18" ht="38.25" x14ac:dyDescent="0.2">
      <c r="A1454" s="1" t="s">
        <v>2747</v>
      </c>
      <c r="C1454" s="2" t="s">
        <v>2748</v>
      </c>
      <c r="D1454" s="3" t="s">
        <v>231</v>
      </c>
      <c r="E1454" s="4">
        <v>7</v>
      </c>
      <c r="F1454" s="4">
        <v>22</v>
      </c>
      <c r="I1454" s="7">
        <v>7059261</v>
      </c>
      <c r="J1454" s="7">
        <v>7059240</v>
      </c>
      <c r="K1454" s="7">
        <v>2</v>
      </c>
      <c r="L1454" s="7">
        <v>7</v>
      </c>
      <c r="M1454" s="7">
        <f t="shared" si="148"/>
        <v>0</v>
      </c>
      <c r="N1454" s="8">
        <f t="shared" si="149"/>
        <v>0</v>
      </c>
      <c r="R1454" s="12">
        <v>1</v>
      </c>
    </row>
    <row r="1455" spans="1:18" ht="38.25" x14ac:dyDescent="0.2">
      <c r="A1455" s="1" t="s">
        <v>2749</v>
      </c>
      <c r="C1455" s="2" t="s">
        <v>2750</v>
      </c>
      <c r="D1455" s="3" t="s">
        <v>231</v>
      </c>
      <c r="E1455" s="4">
        <v>3</v>
      </c>
      <c r="F1455" s="4">
        <v>22</v>
      </c>
      <c r="I1455" s="7">
        <v>7059262</v>
      </c>
      <c r="J1455" s="7">
        <v>7059240</v>
      </c>
      <c r="K1455" s="7">
        <v>2</v>
      </c>
      <c r="L1455" s="7">
        <v>7</v>
      </c>
      <c r="M1455" s="7">
        <f t="shared" si="148"/>
        <v>0</v>
      </c>
      <c r="N1455" s="8">
        <f t="shared" si="149"/>
        <v>0</v>
      </c>
      <c r="R1455" s="12">
        <v>1</v>
      </c>
    </row>
    <row r="1456" spans="1:18" x14ac:dyDescent="0.2">
      <c r="A1456" s="1" t="s">
        <v>2751</v>
      </c>
      <c r="B1456" s="1" t="s">
        <v>283</v>
      </c>
      <c r="C1456" s="2" t="s">
        <v>1051</v>
      </c>
      <c r="E1456" s="4">
        <v>0</v>
      </c>
      <c r="F1456" s="4">
        <v>22</v>
      </c>
      <c r="H1456" s="167"/>
      <c r="I1456" s="7">
        <v>7059263</v>
      </c>
      <c r="J1456" s="7">
        <v>7059216</v>
      </c>
      <c r="K1456" s="7">
        <v>1</v>
      </c>
      <c r="L1456" s="7">
        <v>5</v>
      </c>
      <c r="M1456" s="7">
        <f>M1457+M1461+M1474+M1484+M1490+M1500+M1514</f>
        <v>0</v>
      </c>
      <c r="N1456" s="8">
        <f>N1457+N1461+N1474+N1484+N1490+N1500+N1514</f>
        <v>0</v>
      </c>
      <c r="R1456" s="12">
        <v>1</v>
      </c>
    </row>
    <row r="1457" spans="1:18" x14ac:dyDescent="0.2">
      <c r="A1457" s="1" t="s">
        <v>2752</v>
      </c>
      <c r="C1457" s="2" t="s">
        <v>205</v>
      </c>
      <c r="E1457" s="4">
        <v>0</v>
      </c>
      <c r="F1457" s="4">
        <v>22</v>
      </c>
      <c r="H1457" s="167"/>
      <c r="I1457" s="7">
        <v>7059264</v>
      </c>
      <c r="J1457" s="7">
        <v>7059263</v>
      </c>
      <c r="K1457" s="7">
        <v>1</v>
      </c>
      <c r="L1457" s="7">
        <v>6</v>
      </c>
      <c r="M1457" s="7">
        <f>M1458+M1459+M1460</f>
        <v>0</v>
      </c>
      <c r="N1457" s="8">
        <f>N1458+N1459+N1460</f>
        <v>0</v>
      </c>
      <c r="R1457" s="12">
        <v>1</v>
      </c>
    </row>
    <row r="1458" spans="1:18" x14ac:dyDescent="0.2">
      <c r="A1458" s="1" t="s">
        <v>2753</v>
      </c>
      <c r="C1458" s="2" t="s">
        <v>1054</v>
      </c>
      <c r="D1458" s="3" t="s">
        <v>35</v>
      </c>
      <c r="E1458" s="4">
        <v>0</v>
      </c>
      <c r="F1458" s="4">
        <v>22</v>
      </c>
      <c r="I1458" s="7">
        <v>7059265</v>
      </c>
      <c r="J1458" s="7">
        <v>7059264</v>
      </c>
      <c r="K1458" s="7">
        <v>2</v>
      </c>
      <c r="L1458" s="7">
        <v>7</v>
      </c>
      <c r="M1458" s="7">
        <f>ROUND(ROUND(H1458,2)*ROUND(E1458,2), 2)</f>
        <v>0</v>
      </c>
      <c r="N1458" s="8">
        <f>H1458*E1458*(1+F1458/100)</f>
        <v>0</v>
      </c>
      <c r="R1458" s="12">
        <v>1</v>
      </c>
    </row>
    <row r="1459" spans="1:18" x14ac:dyDescent="0.2">
      <c r="A1459" s="1" t="s">
        <v>2754</v>
      </c>
      <c r="C1459" s="2" t="s">
        <v>1056</v>
      </c>
      <c r="D1459" s="3" t="s">
        <v>35</v>
      </c>
      <c r="E1459" s="4">
        <v>0</v>
      </c>
      <c r="F1459" s="4">
        <v>22</v>
      </c>
      <c r="I1459" s="7">
        <v>7059266</v>
      </c>
      <c r="J1459" s="7">
        <v>7059264</v>
      </c>
      <c r="K1459" s="7">
        <v>2</v>
      </c>
      <c r="L1459" s="7">
        <v>7</v>
      </c>
      <c r="M1459" s="7">
        <f>ROUND(ROUND(H1459,2)*ROUND(E1459,2), 2)</f>
        <v>0</v>
      </c>
      <c r="N1459" s="8">
        <f>H1459*E1459*(1+F1459/100)</f>
        <v>0</v>
      </c>
      <c r="R1459" s="12">
        <v>1</v>
      </c>
    </row>
    <row r="1460" spans="1:18" ht="25.5" x14ac:dyDescent="0.2">
      <c r="A1460" s="1" t="s">
        <v>2755</v>
      </c>
      <c r="C1460" s="2" t="s">
        <v>970</v>
      </c>
      <c r="D1460" s="3" t="s">
        <v>35</v>
      </c>
      <c r="E1460" s="4">
        <v>0</v>
      </c>
      <c r="F1460" s="4">
        <v>22</v>
      </c>
      <c r="I1460" s="7">
        <v>7059267</v>
      </c>
      <c r="J1460" s="7">
        <v>7059264</v>
      </c>
      <c r="K1460" s="7">
        <v>2</v>
      </c>
      <c r="L1460" s="7">
        <v>7</v>
      </c>
      <c r="M1460" s="7">
        <f>ROUND(ROUND(H1460,2)*ROUND(E1460,2), 2)</f>
        <v>0</v>
      </c>
      <c r="N1460" s="8">
        <f>H1460*E1460*(1+F1460/100)</f>
        <v>0</v>
      </c>
      <c r="R1460" s="12">
        <v>1</v>
      </c>
    </row>
    <row r="1461" spans="1:18" x14ac:dyDescent="0.2">
      <c r="A1461" s="1" t="s">
        <v>2756</v>
      </c>
      <c r="C1461" s="2" t="s">
        <v>2757</v>
      </c>
      <c r="E1461" s="4">
        <v>0</v>
      </c>
      <c r="F1461" s="4">
        <v>22</v>
      </c>
      <c r="H1461" s="167"/>
      <c r="I1461" s="7">
        <v>7059268</v>
      </c>
      <c r="J1461" s="7">
        <v>7059263</v>
      </c>
      <c r="K1461" s="7">
        <v>1</v>
      </c>
      <c r="L1461" s="7">
        <v>6</v>
      </c>
      <c r="M1461" s="7">
        <f>M1462+M1463+M1464+M1465+M1466+M1467+M1468+M1469+M1470+M1471+M1472+M1473</f>
        <v>0</v>
      </c>
      <c r="N1461" s="8">
        <f>N1462+N1463+N1464+N1465+N1466+N1467+N1468+N1469+N1470+N1471+N1472+N1473</f>
        <v>0</v>
      </c>
      <c r="R1461" s="12">
        <v>1</v>
      </c>
    </row>
    <row r="1462" spans="1:18" ht="127.5" x14ac:dyDescent="0.2">
      <c r="A1462" s="1" t="s">
        <v>2758</v>
      </c>
      <c r="B1462" s="1" t="s">
        <v>30</v>
      </c>
      <c r="C1462" s="2" t="s">
        <v>2759</v>
      </c>
      <c r="D1462" s="3" t="s">
        <v>241</v>
      </c>
      <c r="E1462" s="4">
        <v>71</v>
      </c>
      <c r="F1462" s="4">
        <v>22</v>
      </c>
      <c r="I1462" s="7">
        <v>7059269</v>
      </c>
      <c r="J1462" s="7">
        <v>7059268</v>
      </c>
      <c r="K1462" s="7">
        <v>2</v>
      </c>
      <c r="L1462" s="7">
        <v>7</v>
      </c>
      <c r="M1462" s="7">
        <f t="shared" ref="M1462:M1473" si="150">ROUND(ROUND(H1462,2)*ROUND(E1462,2), 2)</f>
        <v>0</v>
      </c>
      <c r="N1462" s="8">
        <f t="shared" ref="N1462:N1473" si="151">H1462*E1462*(1+F1462/100)</f>
        <v>0</v>
      </c>
      <c r="R1462" s="12">
        <v>1</v>
      </c>
    </row>
    <row r="1463" spans="1:18" ht="25.5" x14ac:dyDescent="0.2">
      <c r="A1463" s="1" t="s">
        <v>2760</v>
      </c>
      <c r="B1463" s="1" t="s">
        <v>188</v>
      </c>
      <c r="C1463" s="2" t="s">
        <v>2761</v>
      </c>
      <c r="D1463" s="3" t="s">
        <v>35</v>
      </c>
      <c r="E1463" s="4">
        <v>0</v>
      </c>
      <c r="F1463" s="4">
        <v>22</v>
      </c>
      <c r="I1463" s="7">
        <v>7059270</v>
      </c>
      <c r="J1463" s="7">
        <v>7059268</v>
      </c>
      <c r="K1463" s="7">
        <v>2</v>
      </c>
      <c r="L1463" s="7">
        <v>7</v>
      </c>
      <c r="M1463" s="7">
        <f t="shared" si="150"/>
        <v>0</v>
      </c>
      <c r="N1463" s="8">
        <f t="shared" si="151"/>
        <v>0</v>
      </c>
      <c r="R1463" s="12">
        <v>1</v>
      </c>
    </row>
    <row r="1464" spans="1:18" ht="63.75" x14ac:dyDescent="0.2">
      <c r="A1464" s="1" t="s">
        <v>2762</v>
      </c>
      <c r="C1464" s="2" t="s">
        <v>2763</v>
      </c>
      <c r="D1464" s="3" t="s">
        <v>241</v>
      </c>
      <c r="E1464" s="4">
        <v>23</v>
      </c>
      <c r="F1464" s="4">
        <v>22</v>
      </c>
      <c r="I1464" s="7">
        <v>7059271</v>
      </c>
      <c r="J1464" s="7">
        <v>7059268</v>
      </c>
      <c r="K1464" s="7">
        <v>2</v>
      </c>
      <c r="L1464" s="7">
        <v>7</v>
      </c>
      <c r="M1464" s="7">
        <f t="shared" si="150"/>
        <v>0</v>
      </c>
      <c r="N1464" s="8">
        <f t="shared" si="151"/>
        <v>0</v>
      </c>
      <c r="R1464" s="12">
        <v>1</v>
      </c>
    </row>
    <row r="1465" spans="1:18" ht="51" x14ac:dyDescent="0.2">
      <c r="A1465" s="1" t="s">
        <v>2764</v>
      </c>
      <c r="C1465" s="2" t="s">
        <v>2765</v>
      </c>
      <c r="D1465" s="3" t="s">
        <v>245</v>
      </c>
      <c r="E1465" s="4">
        <v>38</v>
      </c>
      <c r="F1465" s="4">
        <v>22</v>
      </c>
      <c r="I1465" s="7">
        <v>7059272</v>
      </c>
      <c r="J1465" s="7">
        <v>7059268</v>
      </c>
      <c r="K1465" s="7">
        <v>2</v>
      </c>
      <c r="L1465" s="7">
        <v>7</v>
      </c>
      <c r="M1465" s="7">
        <f t="shared" si="150"/>
        <v>0</v>
      </c>
      <c r="N1465" s="8">
        <f t="shared" si="151"/>
        <v>0</v>
      </c>
      <c r="R1465" s="12">
        <v>1</v>
      </c>
    </row>
    <row r="1466" spans="1:18" ht="63.75" x14ac:dyDescent="0.2">
      <c r="A1466" s="1" t="s">
        <v>2766</v>
      </c>
      <c r="B1466" s="1" t="s">
        <v>233</v>
      </c>
      <c r="C1466" s="2" t="s">
        <v>2767</v>
      </c>
      <c r="D1466" s="3" t="s">
        <v>245</v>
      </c>
      <c r="E1466" s="4">
        <v>6</v>
      </c>
      <c r="F1466" s="4">
        <v>22</v>
      </c>
      <c r="I1466" s="7">
        <v>7059273</v>
      </c>
      <c r="J1466" s="7">
        <v>7059268</v>
      </c>
      <c r="K1466" s="7">
        <v>2</v>
      </c>
      <c r="L1466" s="7">
        <v>7</v>
      </c>
      <c r="M1466" s="7">
        <f t="shared" si="150"/>
        <v>0</v>
      </c>
      <c r="N1466" s="8">
        <f t="shared" si="151"/>
        <v>0</v>
      </c>
      <c r="R1466" s="12">
        <v>1</v>
      </c>
    </row>
    <row r="1467" spans="1:18" ht="63.75" x14ac:dyDescent="0.2">
      <c r="A1467" s="1" t="s">
        <v>2768</v>
      </c>
      <c r="B1467" s="1" t="s">
        <v>236</v>
      </c>
      <c r="C1467" s="2" t="s">
        <v>2769</v>
      </c>
      <c r="D1467" s="3" t="s">
        <v>245</v>
      </c>
      <c r="E1467" s="4">
        <v>18</v>
      </c>
      <c r="F1467" s="4">
        <v>22</v>
      </c>
      <c r="I1467" s="7">
        <v>7059274</v>
      </c>
      <c r="J1467" s="7">
        <v>7059268</v>
      </c>
      <c r="K1467" s="7">
        <v>2</v>
      </c>
      <c r="L1467" s="7">
        <v>7</v>
      </c>
      <c r="M1467" s="7">
        <f t="shared" si="150"/>
        <v>0</v>
      </c>
      <c r="N1467" s="8">
        <f t="shared" si="151"/>
        <v>0</v>
      </c>
      <c r="R1467" s="12">
        <v>1</v>
      </c>
    </row>
    <row r="1468" spans="1:18" ht="25.5" x14ac:dyDescent="0.2">
      <c r="A1468" s="1" t="s">
        <v>2770</v>
      </c>
      <c r="B1468" s="1" t="s">
        <v>239</v>
      </c>
      <c r="C1468" s="2" t="s">
        <v>2771</v>
      </c>
      <c r="D1468" s="3" t="s">
        <v>35</v>
      </c>
      <c r="E1468" s="4">
        <v>0</v>
      </c>
      <c r="F1468" s="4">
        <v>22</v>
      </c>
      <c r="I1468" s="7">
        <v>7059275</v>
      </c>
      <c r="J1468" s="7">
        <v>7059268</v>
      </c>
      <c r="K1468" s="7">
        <v>2</v>
      </c>
      <c r="L1468" s="7">
        <v>7</v>
      </c>
      <c r="M1468" s="7">
        <f t="shared" si="150"/>
        <v>0</v>
      </c>
      <c r="N1468" s="8">
        <f t="shared" si="151"/>
        <v>0</v>
      </c>
      <c r="R1468" s="12">
        <v>1</v>
      </c>
    </row>
    <row r="1469" spans="1:18" ht="38.25" x14ac:dyDescent="0.2">
      <c r="A1469" s="1" t="s">
        <v>2772</v>
      </c>
      <c r="C1469" s="2" t="s">
        <v>2773</v>
      </c>
      <c r="D1469" s="3" t="s">
        <v>245</v>
      </c>
      <c r="E1469" s="4">
        <v>33</v>
      </c>
      <c r="F1469" s="4">
        <v>22</v>
      </c>
      <c r="I1469" s="7">
        <v>7059276</v>
      </c>
      <c r="J1469" s="7">
        <v>7059268</v>
      </c>
      <c r="K1469" s="7">
        <v>2</v>
      </c>
      <c r="L1469" s="7">
        <v>7</v>
      </c>
      <c r="M1469" s="7">
        <f t="shared" si="150"/>
        <v>0</v>
      </c>
      <c r="N1469" s="8">
        <f t="shared" si="151"/>
        <v>0</v>
      </c>
      <c r="R1469" s="12">
        <v>1</v>
      </c>
    </row>
    <row r="1470" spans="1:18" ht="25.5" x14ac:dyDescent="0.2">
      <c r="A1470" s="1" t="s">
        <v>2774</v>
      </c>
      <c r="B1470" s="1" t="s">
        <v>243</v>
      </c>
      <c r="C1470" s="2" t="s">
        <v>2775</v>
      </c>
      <c r="D1470" s="3" t="s">
        <v>35</v>
      </c>
      <c r="E1470" s="4">
        <v>0</v>
      </c>
      <c r="F1470" s="4">
        <v>22</v>
      </c>
      <c r="I1470" s="7">
        <v>7059277</v>
      </c>
      <c r="J1470" s="7">
        <v>7059268</v>
      </c>
      <c r="K1470" s="7">
        <v>2</v>
      </c>
      <c r="L1470" s="7">
        <v>7</v>
      </c>
      <c r="M1470" s="7">
        <f t="shared" si="150"/>
        <v>0</v>
      </c>
      <c r="N1470" s="8">
        <f t="shared" si="151"/>
        <v>0</v>
      </c>
      <c r="R1470" s="12">
        <v>1</v>
      </c>
    </row>
    <row r="1471" spans="1:18" ht="38.25" x14ac:dyDescent="0.2">
      <c r="A1471" s="1" t="s">
        <v>2776</v>
      </c>
      <c r="C1471" s="2" t="s">
        <v>2777</v>
      </c>
      <c r="D1471" s="3" t="s">
        <v>228</v>
      </c>
      <c r="E1471" s="4">
        <v>1</v>
      </c>
      <c r="F1471" s="4">
        <v>22</v>
      </c>
      <c r="I1471" s="7">
        <v>7059278</v>
      </c>
      <c r="J1471" s="7">
        <v>7059268</v>
      </c>
      <c r="K1471" s="7">
        <v>2</v>
      </c>
      <c r="L1471" s="7">
        <v>7</v>
      </c>
      <c r="M1471" s="7">
        <f t="shared" si="150"/>
        <v>0</v>
      </c>
      <c r="N1471" s="8">
        <f t="shared" si="151"/>
        <v>0</v>
      </c>
      <c r="R1471" s="12">
        <v>1</v>
      </c>
    </row>
    <row r="1472" spans="1:18" ht="25.5" x14ac:dyDescent="0.2">
      <c r="A1472" s="1" t="s">
        <v>2778</v>
      </c>
      <c r="B1472" s="1" t="s">
        <v>247</v>
      </c>
      <c r="C1472" s="2" t="s">
        <v>2779</v>
      </c>
      <c r="D1472" s="3" t="s">
        <v>35</v>
      </c>
      <c r="E1472" s="4">
        <v>0</v>
      </c>
      <c r="F1472" s="4">
        <v>22</v>
      </c>
      <c r="I1472" s="7">
        <v>7059279</v>
      </c>
      <c r="J1472" s="7">
        <v>7059268</v>
      </c>
      <c r="K1472" s="7">
        <v>2</v>
      </c>
      <c r="L1472" s="7">
        <v>7</v>
      </c>
      <c r="M1472" s="7">
        <f t="shared" si="150"/>
        <v>0</v>
      </c>
      <c r="N1472" s="8">
        <f t="shared" si="151"/>
        <v>0</v>
      </c>
      <c r="R1472" s="12">
        <v>1</v>
      </c>
    </row>
    <row r="1473" spans="1:18" ht="38.25" x14ac:dyDescent="0.2">
      <c r="A1473" s="1" t="s">
        <v>2780</v>
      </c>
      <c r="C1473" s="2" t="s">
        <v>2781</v>
      </c>
      <c r="D1473" s="3" t="s">
        <v>245</v>
      </c>
      <c r="E1473" s="4">
        <v>6</v>
      </c>
      <c r="F1473" s="4">
        <v>22</v>
      </c>
      <c r="I1473" s="7">
        <v>7059280</v>
      </c>
      <c r="J1473" s="7">
        <v>7059268</v>
      </c>
      <c r="K1473" s="7">
        <v>2</v>
      </c>
      <c r="L1473" s="7">
        <v>7</v>
      </c>
      <c r="M1473" s="7">
        <f t="shared" si="150"/>
        <v>0</v>
      </c>
      <c r="N1473" s="8">
        <f t="shared" si="151"/>
        <v>0</v>
      </c>
      <c r="R1473" s="12">
        <v>1</v>
      </c>
    </row>
    <row r="1474" spans="1:18" x14ac:dyDescent="0.2">
      <c r="A1474" s="1" t="s">
        <v>2782</v>
      </c>
      <c r="C1474" s="2" t="s">
        <v>2783</v>
      </c>
      <c r="E1474" s="4">
        <v>0</v>
      </c>
      <c r="F1474" s="4">
        <v>22</v>
      </c>
      <c r="H1474" s="167"/>
      <c r="I1474" s="7">
        <v>7059281</v>
      </c>
      <c r="J1474" s="7">
        <v>7059263</v>
      </c>
      <c r="K1474" s="7">
        <v>1</v>
      </c>
      <c r="L1474" s="7">
        <v>6</v>
      </c>
      <c r="M1474" s="7">
        <f>M1475+M1476+M1477+M1478+M1479+M1480+M1481+M1482+M1483</f>
        <v>0</v>
      </c>
      <c r="N1474" s="8">
        <f>N1475+N1476+N1477+N1478+N1479+N1480+N1481+N1482+N1483</f>
        <v>0</v>
      </c>
      <c r="R1474" s="12">
        <v>1</v>
      </c>
    </row>
    <row r="1475" spans="1:18" ht="76.5" x14ac:dyDescent="0.2">
      <c r="A1475" s="1" t="s">
        <v>2784</v>
      </c>
      <c r="B1475" s="1" t="s">
        <v>266</v>
      </c>
      <c r="C1475" s="2" t="s">
        <v>2785</v>
      </c>
      <c r="D1475" s="3" t="s">
        <v>241</v>
      </c>
      <c r="E1475" s="4">
        <v>5</v>
      </c>
      <c r="F1475" s="4">
        <v>22</v>
      </c>
      <c r="I1475" s="7">
        <v>7059282</v>
      </c>
      <c r="J1475" s="7">
        <v>7059281</v>
      </c>
      <c r="K1475" s="7">
        <v>2</v>
      </c>
      <c r="L1475" s="7">
        <v>7</v>
      </c>
      <c r="M1475" s="7">
        <f t="shared" ref="M1475:M1483" si="152">ROUND(ROUND(H1475,2)*ROUND(E1475,2), 2)</f>
        <v>0</v>
      </c>
      <c r="N1475" s="8">
        <f t="shared" ref="N1475:N1483" si="153">H1475*E1475*(1+F1475/100)</f>
        <v>0</v>
      </c>
      <c r="R1475" s="12">
        <v>1</v>
      </c>
    </row>
    <row r="1476" spans="1:18" ht="114.75" x14ac:dyDescent="0.2">
      <c r="A1476" s="1" t="s">
        <v>2786</v>
      </c>
      <c r="B1476" s="1" t="s">
        <v>270</v>
      </c>
      <c r="C1476" s="2" t="s">
        <v>2787</v>
      </c>
      <c r="D1476" s="3" t="s">
        <v>241</v>
      </c>
      <c r="E1476" s="4">
        <v>22</v>
      </c>
      <c r="F1476" s="4">
        <v>22</v>
      </c>
      <c r="I1476" s="7">
        <v>7059283</v>
      </c>
      <c r="J1476" s="7">
        <v>7059281</v>
      </c>
      <c r="K1476" s="7">
        <v>2</v>
      </c>
      <c r="L1476" s="7">
        <v>7</v>
      </c>
      <c r="M1476" s="7">
        <f t="shared" si="152"/>
        <v>0</v>
      </c>
      <c r="N1476" s="8">
        <f t="shared" si="153"/>
        <v>0</v>
      </c>
      <c r="R1476" s="12">
        <v>1</v>
      </c>
    </row>
    <row r="1477" spans="1:18" ht="38.25" x14ac:dyDescent="0.2">
      <c r="A1477" s="1" t="s">
        <v>2788</v>
      </c>
      <c r="B1477" s="1" t="s">
        <v>66</v>
      </c>
      <c r="C1477" s="2" t="s">
        <v>2789</v>
      </c>
      <c r="D1477" s="3" t="s">
        <v>231</v>
      </c>
      <c r="E1477" s="4">
        <v>2</v>
      </c>
      <c r="F1477" s="4">
        <v>22</v>
      </c>
      <c r="I1477" s="7">
        <v>7059284</v>
      </c>
      <c r="J1477" s="7">
        <v>7059281</v>
      </c>
      <c r="K1477" s="7">
        <v>2</v>
      </c>
      <c r="L1477" s="7">
        <v>7</v>
      </c>
      <c r="M1477" s="7">
        <f t="shared" si="152"/>
        <v>0</v>
      </c>
      <c r="N1477" s="8">
        <f t="shared" si="153"/>
        <v>0</v>
      </c>
      <c r="R1477" s="12">
        <v>1</v>
      </c>
    </row>
    <row r="1478" spans="1:18" ht="38.25" x14ac:dyDescent="0.2">
      <c r="A1478" s="1" t="s">
        <v>2790</v>
      </c>
      <c r="B1478" s="1" t="s">
        <v>69</v>
      </c>
      <c r="C1478" s="2" t="s">
        <v>2791</v>
      </c>
      <c r="D1478" s="3" t="s">
        <v>245</v>
      </c>
      <c r="E1478" s="4">
        <v>8</v>
      </c>
      <c r="F1478" s="4">
        <v>22</v>
      </c>
      <c r="I1478" s="7">
        <v>7059285</v>
      </c>
      <c r="J1478" s="7">
        <v>7059281</v>
      </c>
      <c r="K1478" s="7">
        <v>2</v>
      </c>
      <c r="L1478" s="7">
        <v>7</v>
      </c>
      <c r="M1478" s="7">
        <f t="shared" si="152"/>
        <v>0</v>
      </c>
      <c r="N1478" s="8">
        <f t="shared" si="153"/>
        <v>0</v>
      </c>
      <c r="R1478" s="12">
        <v>1</v>
      </c>
    </row>
    <row r="1479" spans="1:18" ht="38.25" x14ac:dyDescent="0.2">
      <c r="A1479" s="1" t="s">
        <v>2792</v>
      </c>
      <c r="B1479" s="1" t="s">
        <v>72</v>
      </c>
      <c r="C1479" s="2" t="s">
        <v>2793</v>
      </c>
      <c r="D1479" s="3" t="s">
        <v>245</v>
      </c>
      <c r="E1479" s="4">
        <v>8</v>
      </c>
      <c r="F1479" s="4">
        <v>22</v>
      </c>
      <c r="I1479" s="7">
        <v>7059286</v>
      </c>
      <c r="J1479" s="7">
        <v>7059281</v>
      </c>
      <c r="K1479" s="7">
        <v>2</v>
      </c>
      <c r="L1479" s="7">
        <v>7</v>
      </c>
      <c r="M1479" s="7">
        <f t="shared" si="152"/>
        <v>0</v>
      </c>
      <c r="N1479" s="8">
        <f t="shared" si="153"/>
        <v>0</v>
      </c>
      <c r="R1479" s="12">
        <v>1</v>
      </c>
    </row>
    <row r="1480" spans="1:18" ht="51" x14ac:dyDescent="0.2">
      <c r="A1480" s="1" t="s">
        <v>2794</v>
      </c>
      <c r="B1480" s="1" t="s">
        <v>75</v>
      </c>
      <c r="C1480" s="2" t="s">
        <v>1067</v>
      </c>
      <c r="D1480" s="3" t="s">
        <v>245</v>
      </c>
      <c r="E1480" s="4">
        <v>6</v>
      </c>
      <c r="F1480" s="4">
        <v>22</v>
      </c>
      <c r="I1480" s="7">
        <v>7059287</v>
      </c>
      <c r="J1480" s="7">
        <v>7059281</v>
      </c>
      <c r="K1480" s="7">
        <v>2</v>
      </c>
      <c r="L1480" s="7">
        <v>7</v>
      </c>
      <c r="M1480" s="7">
        <f t="shared" si="152"/>
        <v>0</v>
      </c>
      <c r="N1480" s="8">
        <f t="shared" si="153"/>
        <v>0</v>
      </c>
      <c r="R1480" s="12">
        <v>1</v>
      </c>
    </row>
    <row r="1481" spans="1:18" ht="38.25" x14ac:dyDescent="0.2">
      <c r="A1481" s="1" t="s">
        <v>2795</v>
      </c>
      <c r="B1481" s="1" t="s">
        <v>78</v>
      </c>
      <c r="C1481" s="2" t="s">
        <v>2796</v>
      </c>
      <c r="D1481" s="3" t="s">
        <v>245</v>
      </c>
      <c r="E1481" s="4">
        <v>6</v>
      </c>
      <c r="F1481" s="4">
        <v>22</v>
      </c>
      <c r="I1481" s="7">
        <v>7059288</v>
      </c>
      <c r="J1481" s="7">
        <v>7059281</v>
      </c>
      <c r="K1481" s="7">
        <v>2</v>
      </c>
      <c r="L1481" s="7">
        <v>7</v>
      </c>
      <c r="M1481" s="7">
        <f t="shared" si="152"/>
        <v>0</v>
      </c>
      <c r="N1481" s="8">
        <f t="shared" si="153"/>
        <v>0</v>
      </c>
      <c r="R1481" s="12">
        <v>1</v>
      </c>
    </row>
    <row r="1482" spans="1:18" ht="38.25" x14ac:dyDescent="0.2">
      <c r="A1482" s="1" t="s">
        <v>2797</v>
      </c>
      <c r="B1482" s="1" t="s">
        <v>81</v>
      </c>
      <c r="C1482" s="2" t="s">
        <v>2798</v>
      </c>
      <c r="D1482" s="3" t="s">
        <v>35</v>
      </c>
      <c r="E1482" s="4">
        <v>0</v>
      </c>
      <c r="F1482" s="4">
        <v>22</v>
      </c>
      <c r="I1482" s="7">
        <v>7059289</v>
      </c>
      <c r="J1482" s="7">
        <v>7059281</v>
      </c>
      <c r="K1482" s="7">
        <v>2</v>
      </c>
      <c r="L1482" s="7">
        <v>7</v>
      </c>
      <c r="M1482" s="7">
        <f t="shared" si="152"/>
        <v>0</v>
      </c>
      <c r="N1482" s="8">
        <f t="shared" si="153"/>
        <v>0</v>
      </c>
      <c r="R1482" s="12">
        <v>1</v>
      </c>
    </row>
    <row r="1483" spans="1:18" ht="51" x14ac:dyDescent="0.2">
      <c r="A1483" s="1" t="s">
        <v>2799</v>
      </c>
      <c r="C1483" s="2" t="s">
        <v>2800</v>
      </c>
      <c r="D1483" s="3" t="s">
        <v>245</v>
      </c>
      <c r="E1483" s="4">
        <v>6</v>
      </c>
      <c r="F1483" s="4">
        <v>22</v>
      </c>
      <c r="I1483" s="7">
        <v>7059290</v>
      </c>
      <c r="J1483" s="7">
        <v>7059281</v>
      </c>
      <c r="K1483" s="7">
        <v>2</v>
      </c>
      <c r="L1483" s="7">
        <v>7</v>
      </c>
      <c r="M1483" s="7">
        <f t="shared" si="152"/>
        <v>0</v>
      </c>
      <c r="N1483" s="8">
        <f t="shared" si="153"/>
        <v>0</v>
      </c>
      <c r="R1483" s="12">
        <v>1</v>
      </c>
    </row>
    <row r="1484" spans="1:18" x14ac:dyDescent="0.2">
      <c r="A1484" s="1" t="s">
        <v>2801</v>
      </c>
      <c r="C1484" s="2" t="s">
        <v>2802</v>
      </c>
      <c r="E1484" s="4">
        <v>0</v>
      </c>
      <c r="F1484" s="4">
        <v>22</v>
      </c>
      <c r="H1484" s="167"/>
      <c r="I1484" s="7">
        <v>7059291</v>
      </c>
      <c r="J1484" s="7">
        <v>7059263</v>
      </c>
      <c r="K1484" s="7">
        <v>1</v>
      </c>
      <c r="L1484" s="7">
        <v>6</v>
      </c>
      <c r="M1484" s="7">
        <f>M1485+M1486+M1487+M1488+M1489</f>
        <v>0</v>
      </c>
      <c r="N1484" s="8">
        <f>N1485+N1486+N1487+N1488+N1489</f>
        <v>0</v>
      </c>
      <c r="R1484" s="12">
        <v>1</v>
      </c>
    </row>
    <row r="1485" spans="1:18" ht="38.25" x14ac:dyDescent="0.2">
      <c r="A1485" s="1" t="s">
        <v>2803</v>
      </c>
      <c r="B1485" s="1" t="s">
        <v>84</v>
      </c>
      <c r="C1485" s="2" t="s">
        <v>2804</v>
      </c>
      <c r="D1485" s="3" t="s">
        <v>245</v>
      </c>
      <c r="E1485" s="4">
        <v>13</v>
      </c>
      <c r="F1485" s="4">
        <v>22</v>
      </c>
      <c r="I1485" s="7">
        <v>7059292</v>
      </c>
      <c r="J1485" s="7">
        <v>7059291</v>
      </c>
      <c r="K1485" s="7">
        <v>2</v>
      </c>
      <c r="L1485" s="7">
        <v>7</v>
      </c>
      <c r="M1485" s="7">
        <f>ROUND(ROUND(H1485,2)*ROUND(E1485,2), 2)</f>
        <v>0</v>
      </c>
      <c r="N1485" s="8">
        <f>H1485*E1485*(1+F1485/100)</f>
        <v>0</v>
      </c>
      <c r="R1485" s="12">
        <v>1</v>
      </c>
    </row>
    <row r="1486" spans="1:18" ht="38.25" x14ac:dyDescent="0.2">
      <c r="A1486" s="1" t="s">
        <v>2805</v>
      </c>
      <c r="B1486" s="1" t="s">
        <v>87</v>
      </c>
      <c r="C1486" s="2" t="s">
        <v>2806</v>
      </c>
      <c r="D1486" s="3" t="s">
        <v>245</v>
      </c>
      <c r="E1486" s="4">
        <v>13</v>
      </c>
      <c r="F1486" s="4">
        <v>22</v>
      </c>
      <c r="I1486" s="7">
        <v>7059293</v>
      </c>
      <c r="J1486" s="7">
        <v>7059291</v>
      </c>
      <c r="K1486" s="7">
        <v>2</v>
      </c>
      <c r="L1486" s="7">
        <v>7</v>
      </c>
      <c r="M1486" s="7">
        <f>ROUND(ROUND(H1486,2)*ROUND(E1486,2), 2)</f>
        <v>0</v>
      </c>
      <c r="N1486" s="8">
        <f>H1486*E1486*(1+F1486/100)</f>
        <v>0</v>
      </c>
      <c r="R1486" s="12">
        <v>1</v>
      </c>
    </row>
    <row r="1487" spans="1:18" x14ac:dyDescent="0.2">
      <c r="A1487" s="1" t="s">
        <v>2807</v>
      </c>
      <c r="B1487" s="1" t="s">
        <v>90</v>
      </c>
      <c r="C1487" s="2" t="s">
        <v>2808</v>
      </c>
      <c r="D1487" s="3" t="s">
        <v>231</v>
      </c>
      <c r="E1487" s="4">
        <v>1</v>
      </c>
      <c r="F1487" s="4">
        <v>22</v>
      </c>
      <c r="I1487" s="7">
        <v>7059294</v>
      </c>
      <c r="J1487" s="7">
        <v>7059291</v>
      </c>
      <c r="K1487" s="7">
        <v>2</v>
      </c>
      <c r="L1487" s="7">
        <v>7</v>
      </c>
      <c r="M1487" s="7">
        <f>ROUND(ROUND(H1487,2)*ROUND(E1487,2), 2)</f>
        <v>0</v>
      </c>
      <c r="N1487" s="8">
        <f>H1487*E1487*(1+F1487/100)</f>
        <v>0</v>
      </c>
      <c r="R1487" s="12">
        <v>1</v>
      </c>
    </row>
    <row r="1488" spans="1:18" ht="25.5" x14ac:dyDescent="0.2">
      <c r="A1488" s="1" t="s">
        <v>2809</v>
      </c>
      <c r="B1488" s="1" t="s">
        <v>93</v>
      </c>
      <c r="C1488" s="2" t="s">
        <v>2810</v>
      </c>
      <c r="D1488" s="3" t="s">
        <v>35</v>
      </c>
      <c r="E1488" s="4">
        <v>0</v>
      </c>
      <c r="F1488" s="4">
        <v>22</v>
      </c>
      <c r="I1488" s="7">
        <v>7059295</v>
      </c>
      <c r="J1488" s="7">
        <v>7059291</v>
      </c>
      <c r="K1488" s="7">
        <v>2</v>
      </c>
      <c r="L1488" s="7">
        <v>7</v>
      </c>
      <c r="M1488" s="7">
        <f>ROUND(ROUND(H1488,2)*ROUND(E1488,2), 2)</f>
        <v>0</v>
      </c>
      <c r="N1488" s="8">
        <f>H1488*E1488*(1+F1488/100)</f>
        <v>0</v>
      </c>
      <c r="R1488" s="12">
        <v>1</v>
      </c>
    </row>
    <row r="1489" spans="1:18" ht="51" x14ac:dyDescent="0.2">
      <c r="A1489" s="1" t="s">
        <v>2811</v>
      </c>
      <c r="C1489" s="2" t="s">
        <v>2812</v>
      </c>
      <c r="D1489" s="3" t="s">
        <v>245</v>
      </c>
      <c r="E1489" s="4">
        <v>7</v>
      </c>
      <c r="F1489" s="4">
        <v>22</v>
      </c>
      <c r="I1489" s="7">
        <v>7059296</v>
      </c>
      <c r="J1489" s="7">
        <v>7059291</v>
      </c>
      <c r="K1489" s="7">
        <v>2</v>
      </c>
      <c r="L1489" s="7">
        <v>7</v>
      </c>
      <c r="M1489" s="7">
        <f>ROUND(ROUND(H1489,2)*ROUND(E1489,2), 2)</f>
        <v>0</v>
      </c>
      <c r="N1489" s="8">
        <f>H1489*E1489*(1+F1489/100)</f>
        <v>0</v>
      </c>
      <c r="R1489" s="12">
        <v>1</v>
      </c>
    </row>
    <row r="1490" spans="1:18" x14ac:dyDescent="0.2">
      <c r="A1490" s="1" t="s">
        <v>2813</v>
      </c>
      <c r="C1490" s="2" t="s">
        <v>2814</v>
      </c>
      <c r="E1490" s="4">
        <v>0</v>
      </c>
      <c r="F1490" s="4">
        <v>22</v>
      </c>
      <c r="H1490" s="167"/>
      <c r="I1490" s="7">
        <v>7059297</v>
      </c>
      <c r="J1490" s="7">
        <v>7059263</v>
      </c>
      <c r="K1490" s="7">
        <v>1</v>
      </c>
      <c r="L1490" s="7">
        <v>6</v>
      </c>
      <c r="M1490" s="7">
        <f>M1491+M1492+M1493+M1494+M1495+M1496+M1497+M1498+M1499</f>
        <v>0</v>
      </c>
      <c r="N1490" s="8">
        <f>N1491+N1492+N1493+N1494+N1495+N1496+N1497+N1498+N1499</f>
        <v>0</v>
      </c>
      <c r="R1490" s="12">
        <v>1</v>
      </c>
    </row>
    <row r="1491" spans="1:18" ht="89.25" x14ac:dyDescent="0.2">
      <c r="A1491" s="1" t="s">
        <v>2815</v>
      </c>
      <c r="B1491" s="1" t="s">
        <v>96</v>
      </c>
      <c r="C1491" s="2" t="s">
        <v>2816</v>
      </c>
      <c r="D1491" s="3" t="s">
        <v>241</v>
      </c>
      <c r="E1491" s="4">
        <v>19</v>
      </c>
      <c r="F1491" s="4">
        <v>22</v>
      </c>
      <c r="I1491" s="7">
        <v>7059298</v>
      </c>
      <c r="J1491" s="7">
        <v>7059297</v>
      </c>
      <c r="K1491" s="7">
        <v>2</v>
      </c>
      <c r="L1491" s="7">
        <v>7</v>
      </c>
      <c r="M1491" s="7">
        <f t="shared" ref="M1491:M1499" si="154">ROUND(ROUND(H1491,2)*ROUND(E1491,2), 2)</f>
        <v>0</v>
      </c>
      <c r="N1491" s="8">
        <f t="shared" ref="N1491:N1499" si="155">H1491*E1491*(1+F1491/100)</f>
        <v>0</v>
      </c>
      <c r="R1491" s="12">
        <v>1</v>
      </c>
    </row>
    <row r="1492" spans="1:18" ht="63.75" x14ac:dyDescent="0.2">
      <c r="A1492" s="1" t="s">
        <v>2817</v>
      </c>
      <c r="B1492" s="1" t="s">
        <v>99</v>
      </c>
      <c r="C1492" s="2" t="s">
        <v>2818</v>
      </c>
      <c r="D1492" s="3" t="s">
        <v>245</v>
      </c>
      <c r="E1492" s="4">
        <v>16</v>
      </c>
      <c r="F1492" s="4">
        <v>22</v>
      </c>
      <c r="I1492" s="7">
        <v>7059299</v>
      </c>
      <c r="J1492" s="7">
        <v>7059297</v>
      </c>
      <c r="K1492" s="7">
        <v>2</v>
      </c>
      <c r="L1492" s="7">
        <v>7</v>
      </c>
      <c r="M1492" s="7">
        <f t="shared" si="154"/>
        <v>0</v>
      </c>
      <c r="N1492" s="8">
        <f t="shared" si="155"/>
        <v>0</v>
      </c>
      <c r="R1492" s="12">
        <v>1</v>
      </c>
    </row>
    <row r="1493" spans="1:18" ht="25.5" x14ac:dyDescent="0.2">
      <c r="A1493" s="1" t="s">
        <v>2819</v>
      </c>
      <c r="B1493" s="1" t="s">
        <v>102</v>
      </c>
      <c r="C1493" s="2" t="s">
        <v>2820</v>
      </c>
      <c r="D1493" s="3" t="s">
        <v>35</v>
      </c>
      <c r="E1493" s="4">
        <v>0</v>
      </c>
      <c r="F1493" s="4">
        <v>22</v>
      </c>
      <c r="I1493" s="7">
        <v>7059300</v>
      </c>
      <c r="J1493" s="7">
        <v>7059297</v>
      </c>
      <c r="K1493" s="7">
        <v>2</v>
      </c>
      <c r="L1493" s="7">
        <v>7</v>
      </c>
      <c r="M1493" s="7">
        <f t="shared" si="154"/>
        <v>0</v>
      </c>
      <c r="N1493" s="8">
        <f t="shared" si="155"/>
        <v>0</v>
      </c>
      <c r="R1493" s="12">
        <v>1</v>
      </c>
    </row>
    <row r="1494" spans="1:18" ht="38.25" x14ac:dyDescent="0.2">
      <c r="A1494" s="1" t="s">
        <v>2821</v>
      </c>
      <c r="C1494" s="2" t="s">
        <v>2822</v>
      </c>
      <c r="D1494" s="3" t="s">
        <v>245</v>
      </c>
      <c r="E1494" s="4">
        <v>8</v>
      </c>
      <c r="F1494" s="4">
        <v>22</v>
      </c>
      <c r="I1494" s="7">
        <v>7059301</v>
      </c>
      <c r="J1494" s="7">
        <v>7059297</v>
      </c>
      <c r="K1494" s="7">
        <v>2</v>
      </c>
      <c r="L1494" s="7">
        <v>7</v>
      </c>
      <c r="M1494" s="7">
        <f t="shared" si="154"/>
        <v>0</v>
      </c>
      <c r="N1494" s="8">
        <f t="shared" si="155"/>
        <v>0</v>
      </c>
      <c r="R1494" s="12">
        <v>1</v>
      </c>
    </row>
    <row r="1495" spans="1:18" ht="38.25" x14ac:dyDescent="0.2">
      <c r="A1495" s="1" t="s">
        <v>2823</v>
      </c>
      <c r="C1495" s="2" t="s">
        <v>2824</v>
      </c>
      <c r="D1495" s="3" t="s">
        <v>245</v>
      </c>
      <c r="E1495" s="4">
        <v>8</v>
      </c>
      <c r="F1495" s="4">
        <v>22</v>
      </c>
      <c r="I1495" s="7">
        <v>7059302</v>
      </c>
      <c r="J1495" s="7">
        <v>7059297</v>
      </c>
      <c r="K1495" s="7">
        <v>2</v>
      </c>
      <c r="L1495" s="7">
        <v>7</v>
      </c>
      <c r="M1495" s="7">
        <f t="shared" si="154"/>
        <v>0</v>
      </c>
      <c r="N1495" s="8">
        <f t="shared" si="155"/>
        <v>0</v>
      </c>
      <c r="R1495" s="12">
        <v>1</v>
      </c>
    </row>
    <row r="1496" spans="1:18" ht="25.5" x14ac:dyDescent="0.2">
      <c r="A1496" s="1" t="s">
        <v>2825</v>
      </c>
      <c r="B1496" s="1" t="s">
        <v>105</v>
      </c>
      <c r="C1496" s="2" t="s">
        <v>2826</v>
      </c>
      <c r="D1496" s="3" t="s">
        <v>35</v>
      </c>
      <c r="E1496" s="4">
        <v>0</v>
      </c>
      <c r="F1496" s="4">
        <v>22</v>
      </c>
      <c r="I1496" s="7">
        <v>7059303</v>
      </c>
      <c r="J1496" s="7">
        <v>7059297</v>
      </c>
      <c r="K1496" s="7">
        <v>2</v>
      </c>
      <c r="L1496" s="7">
        <v>7</v>
      </c>
      <c r="M1496" s="7">
        <f t="shared" si="154"/>
        <v>0</v>
      </c>
      <c r="N1496" s="8">
        <f t="shared" si="155"/>
        <v>0</v>
      </c>
      <c r="R1496" s="12">
        <v>1</v>
      </c>
    </row>
    <row r="1497" spans="1:18" ht="38.25" x14ac:dyDescent="0.2">
      <c r="A1497" s="1" t="s">
        <v>2827</v>
      </c>
      <c r="C1497" s="2" t="s">
        <v>2828</v>
      </c>
      <c r="D1497" s="3" t="s">
        <v>245</v>
      </c>
      <c r="E1497" s="4">
        <v>16</v>
      </c>
      <c r="F1497" s="4">
        <v>22</v>
      </c>
      <c r="I1497" s="7">
        <v>7059304</v>
      </c>
      <c r="J1497" s="7">
        <v>7059297</v>
      </c>
      <c r="K1497" s="7">
        <v>2</v>
      </c>
      <c r="L1497" s="7">
        <v>7</v>
      </c>
      <c r="M1497" s="7">
        <f t="shared" si="154"/>
        <v>0</v>
      </c>
      <c r="N1497" s="8">
        <f t="shared" si="155"/>
        <v>0</v>
      </c>
      <c r="R1497" s="12">
        <v>1</v>
      </c>
    </row>
    <row r="1498" spans="1:18" x14ac:dyDescent="0.2">
      <c r="A1498" s="1" t="s">
        <v>2829</v>
      </c>
      <c r="B1498" s="1" t="s">
        <v>108</v>
      </c>
      <c r="C1498" s="2" t="s">
        <v>2830</v>
      </c>
      <c r="D1498" s="3" t="s">
        <v>231</v>
      </c>
      <c r="E1498" s="4">
        <v>1</v>
      </c>
      <c r="F1498" s="4">
        <v>22</v>
      </c>
      <c r="I1498" s="7">
        <v>7059305</v>
      </c>
      <c r="J1498" s="7">
        <v>7059297</v>
      </c>
      <c r="K1498" s="7">
        <v>2</v>
      </c>
      <c r="L1498" s="7">
        <v>7</v>
      </c>
      <c r="M1498" s="7">
        <f t="shared" si="154"/>
        <v>0</v>
      </c>
      <c r="N1498" s="8">
        <f t="shared" si="155"/>
        <v>0</v>
      </c>
      <c r="R1498" s="12">
        <v>1</v>
      </c>
    </row>
    <row r="1499" spans="1:18" ht="38.25" x14ac:dyDescent="0.2">
      <c r="A1499" s="1" t="s">
        <v>2831</v>
      </c>
      <c r="B1499" s="1" t="s">
        <v>111</v>
      </c>
      <c r="C1499" s="2" t="s">
        <v>2832</v>
      </c>
      <c r="D1499" s="3" t="s">
        <v>228</v>
      </c>
      <c r="E1499" s="4">
        <v>1</v>
      </c>
      <c r="F1499" s="4">
        <v>22</v>
      </c>
      <c r="I1499" s="7">
        <v>7059306</v>
      </c>
      <c r="J1499" s="7">
        <v>7059297</v>
      </c>
      <c r="K1499" s="7">
        <v>2</v>
      </c>
      <c r="L1499" s="7">
        <v>7</v>
      </c>
      <c r="M1499" s="7">
        <f t="shared" si="154"/>
        <v>0</v>
      </c>
      <c r="N1499" s="8">
        <f t="shared" si="155"/>
        <v>0</v>
      </c>
      <c r="R1499" s="12">
        <v>1</v>
      </c>
    </row>
    <row r="1500" spans="1:18" x14ac:dyDescent="0.2">
      <c r="A1500" s="1" t="s">
        <v>2833</v>
      </c>
      <c r="C1500" s="2" t="s">
        <v>2834</v>
      </c>
      <c r="E1500" s="4">
        <v>0</v>
      </c>
      <c r="F1500" s="4">
        <v>22</v>
      </c>
      <c r="H1500" s="167"/>
      <c r="I1500" s="7">
        <v>7059307</v>
      </c>
      <c r="J1500" s="7">
        <v>7059263</v>
      </c>
      <c r="K1500" s="7">
        <v>1</v>
      </c>
      <c r="L1500" s="7">
        <v>6</v>
      </c>
      <c r="M1500" s="7">
        <f>M1501+M1502+M1503+M1504+M1505+M1506+M1507+M1508+M1509+M1510+M1511+M1512+M1513</f>
        <v>0</v>
      </c>
      <c r="N1500" s="8">
        <f>N1501+N1502+N1503+N1504+N1505+N1506+N1507+N1508+N1509+N1510+N1511+N1512+N1513</f>
        <v>0</v>
      </c>
      <c r="R1500" s="12">
        <v>1</v>
      </c>
    </row>
    <row r="1501" spans="1:18" ht="38.25" x14ac:dyDescent="0.2">
      <c r="A1501" s="1" t="s">
        <v>2835</v>
      </c>
      <c r="B1501" s="1" t="s">
        <v>114</v>
      </c>
      <c r="C1501" s="2" t="s">
        <v>2836</v>
      </c>
      <c r="D1501" s="3" t="s">
        <v>245</v>
      </c>
      <c r="E1501" s="4">
        <v>45</v>
      </c>
      <c r="F1501" s="4">
        <v>22</v>
      </c>
      <c r="I1501" s="7">
        <v>7059308</v>
      </c>
      <c r="J1501" s="7">
        <v>7059307</v>
      </c>
      <c r="K1501" s="7">
        <v>2</v>
      </c>
      <c r="L1501" s="7">
        <v>7</v>
      </c>
      <c r="M1501" s="7">
        <f t="shared" ref="M1501:M1513" si="156">ROUND(ROUND(H1501,2)*ROUND(E1501,2), 2)</f>
        <v>0</v>
      </c>
      <c r="N1501" s="8">
        <f t="shared" ref="N1501:N1513" si="157">H1501*E1501*(1+F1501/100)</f>
        <v>0</v>
      </c>
      <c r="R1501" s="12">
        <v>1</v>
      </c>
    </row>
    <row r="1502" spans="1:18" x14ac:dyDescent="0.2">
      <c r="A1502" s="1" t="s">
        <v>2837</v>
      </c>
      <c r="B1502" s="1" t="s">
        <v>117</v>
      </c>
      <c r="C1502" s="2" t="s">
        <v>2838</v>
      </c>
      <c r="D1502" s="3" t="s">
        <v>231</v>
      </c>
      <c r="E1502" s="4">
        <v>6</v>
      </c>
      <c r="F1502" s="4">
        <v>22</v>
      </c>
      <c r="I1502" s="7">
        <v>7059309</v>
      </c>
      <c r="J1502" s="7">
        <v>7059307</v>
      </c>
      <c r="K1502" s="7">
        <v>2</v>
      </c>
      <c r="L1502" s="7">
        <v>7</v>
      </c>
      <c r="M1502" s="7">
        <f t="shared" si="156"/>
        <v>0</v>
      </c>
      <c r="N1502" s="8">
        <f t="shared" si="157"/>
        <v>0</v>
      </c>
      <c r="R1502" s="12">
        <v>1</v>
      </c>
    </row>
    <row r="1503" spans="1:18" ht="25.5" x14ac:dyDescent="0.2">
      <c r="A1503" s="1" t="s">
        <v>2839</v>
      </c>
      <c r="B1503" s="1" t="s">
        <v>120</v>
      </c>
      <c r="C1503" s="2" t="s">
        <v>2840</v>
      </c>
      <c r="D1503" s="3" t="s">
        <v>35</v>
      </c>
      <c r="E1503" s="4">
        <v>0</v>
      </c>
      <c r="F1503" s="4">
        <v>22</v>
      </c>
      <c r="I1503" s="7">
        <v>7059310</v>
      </c>
      <c r="J1503" s="7">
        <v>7059307</v>
      </c>
      <c r="K1503" s="7">
        <v>2</v>
      </c>
      <c r="L1503" s="7">
        <v>7</v>
      </c>
      <c r="M1503" s="7">
        <f t="shared" si="156"/>
        <v>0</v>
      </c>
      <c r="N1503" s="8">
        <f t="shared" si="157"/>
        <v>0</v>
      </c>
      <c r="R1503" s="12">
        <v>1</v>
      </c>
    </row>
    <row r="1504" spans="1:18" ht="38.25" x14ac:dyDescent="0.2">
      <c r="A1504" s="1" t="s">
        <v>2841</v>
      </c>
      <c r="C1504" s="2" t="s">
        <v>2842</v>
      </c>
      <c r="D1504" s="3" t="s">
        <v>245</v>
      </c>
      <c r="E1504" s="4">
        <v>4.6500000000000004</v>
      </c>
      <c r="F1504" s="4">
        <v>22</v>
      </c>
      <c r="I1504" s="7">
        <v>7059311</v>
      </c>
      <c r="J1504" s="7">
        <v>7059307</v>
      </c>
      <c r="K1504" s="7">
        <v>2</v>
      </c>
      <c r="L1504" s="7">
        <v>7</v>
      </c>
      <c r="M1504" s="7">
        <f t="shared" si="156"/>
        <v>0</v>
      </c>
      <c r="N1504" s="8">
        <f t="shared" si="157"/>
        <v>0</v>
      </c>
      <c r="R1504" s="12">
        <v>1</v>
      </c>
    </row>
    <row r="1505" spans="1:18" ht="38.25" x14ac:dyDescent="0.2">
      <c r="A1505" s="1" t="s">
        <v>2843</v>
      </c>
      <c r="C1505" s="2" t="s">
        <v>2844</v>
      </c>
      <c r="D1505" s="3" t="s">
        <v>245</v>
      </c>
      <c r="E1505" s="4">
        <v>50</v>
      </c>
      <c r="F1505" s="4">
        <v>22</v>
      </c>
      <c r="I1505" s="7">
        <v>7059312</v>
      </c>
      <c r="J1505" s="7">
        <v>7059307</v>
      </c>
      <c r="K1505" s="7">
        <v>2</v>
      </c>
      <c r="L1505" s="7">
        <v>7</v>
      </c>
      <c r="M1505" s="7">
        <f t="shared" si="156"/>
        <v>0</v>
      </c>
      <c r="N1505" s="8">
        <f t="shared" si="157"/>
        <v>0</v>
      </c>
      <c r="R1505" s="12">
        <v>1</v>
      </c>
    </row>
    <row r="1506" spans="1:18" ht="25.5" x14ac:dyDescent="0.2">
      <c r="A1506" s="1" t="s">
        <v>2845</v>
      </c>
      <c r="B1506" s="1" t="s">
        <v>123</v>
      </c>
      <c r="C1506" s="2" t="s">
        <v>2846</v>
      </c>
      <c r="D1506" s="3" t="s">
        <v>35</v>
      </c>
      <c r="E1506" s="4">
        <v>0</v>
      </c>
      <c r="F1506" s="4">
        <v>22</v>
      </c>
      <c r="I1506" s="7">
        <v>7059313</v>
      </c>
      <c r="J1506" s="7">
        <v>7059307</v>
      </c>
      <c r="K1506" s="7">
        <v>2</v>
      </c>
      <c r="L1506" s="7">
        <v>7</v>
      </c>
      <c r="M1506" s="7">
        <f t="shared" si="156"/>
        <v>0</v>
      </c>
      <c r="N1506" s="8">
        <f t="shared" si="157"/>
        <v>0</v>
      </c>
      <c r="R1506" s="12">
        <v>1</v>
      </c>
    </row>
    <row r="1507" spans="1:18" ht="38.25" x14ac:dyDescent="0.2">
      <c r="A1507" s="1" t="s">
        <v>2847</v>
      </c>
      <c r="C1507" s="2" t="s">
        <v>2848</v>
      </c>
      <c r="D1507" s="3" t="s">
        <v>245</v>
      </c>
      <c r="E1507" s="4">
        <v>4.6500000000000004</v>
      </c>
      <c r="F1507" s="4">
        <v>22</v>
      </c>
      <c r="I1507" s="7">
        <v>7059314</v>
      </c>
      <c r="J1507" s="7">
        <v>7059307</v>
      </c>
      <c r="K1507" s="7">
        <v>2</v>
      </c>
      <c r="L1507" s="7">
        <v>7</v>
      </c>
      <c r="M1507" s="7">
        <f t="shared" si="156"/>
        <v>0</v>
      </c>
      <c r="N1507" s="8">
        <f t="shared" si="157"/>
        <v>0</v>
      </c>
      <c r="R1507" s="12">
        <v>1</v>
      </c>
    </row>
    <row r="1508" spans="1:18" ht="38.25" x14ac:dyDescent="0.2">
      <c r="A1508" s="1" t="s">
        <v>2849</v>
      </c>
      <c r="C1508" s="2" t="s">
        <v>2850</v>
      </c>
      <c r="D1508" s="3" t="s">
        <v>245</v>
      </c>
      <c r="E1508" s="4">
        <v>45</v>
      </c>
      <c r="F1508" s="4">
        <v>22</v>
      </c>
      <c r="I1508" s="7">
        <v>7059315</v>
      </c>
      <c r="J1508" s="7">
        <v>7059307</v>
      </c>
      <c r="K1508" s="7">
        <v>2</v>
      </c>
      <c r="L1508" s="7">
        <v>7</v>
      </c>
      <c r="M1508" s="7">
        <f t="shared" si="156"/>
        <v>0</v>
      </c>
      <c r="N1508" s="8">
        <f t="shared" si="157"/>
        <v>0</v>
      </c>
      <c r="R1508" s="12">
        <v>1</v>
      </c>
    </row>
    <row r="1509" spans="1:18" ht="25.5" x14ac:dyDescent="0.2">
      <c r="A1509" s="1" t="s">
        <v>2851</v>
      </c>
      <c r="B1509" s="1" t="s">
        <v>126</v>
      </c>
      <c r="C1509" s="2" t="s">
        <v>2852</v>
      </c>
      <c r="D1509" s="3" t="s">
        <v>35</v>
      </c>
      <c r="E1509" s="4">
        <v>0</v>
      </c>
      <c r="F1509" s="4">
        <v>22</v>
      </c>
      <c r="I1509" s="7">
        <v>7059316</v>
      </c>
      <c r="J1509" s="7">
        <v>7059307</v>
      </c>
      <c r="K1509" s="7">
        <v>2</v>
      </c>
      <c r="L1509" s="7">
        <v>7</v>
      </c>
      <c r="M1509" s="7">
        <f t="shared" si="156"/>
        <v>0</v>
      </c>
      <c r="N1509" s="8">
        <f t="shared" si="157"/>
        <v>0</v>
      </c>
      <c r="R1509" s="12">
        <v>1</v>
      </c>
    </row>
    <row r="1510" spans="1:18" ht="38.25" x14ac:dyDescent="0.2">
      <c r="A1510" s="1" t="s">
        <v>2853</v>
      </c>
      <c r="C1510" s="2" t="s">
        <v>2854</v>
      </c>
      <c r="D1510" s="3" t="s">
        <v>245</v>
      </c>
      <c r="E1510" s="4">
        <v>63</v>
      </c>
      <c r="F1510" s="4">
        <v>22</v>
      </c>
      <c r="I1510" s="7">
        <v>7059317</v>
      </c>
      <c r="J1510" s="7">
        <v>7059307</v>
      </c>
      <c r="K1510" s="7">
        <v>2</v>
      </c>
      <c r="L1510" s="7">
        <v>7</v>
      </c>
      <c r="M1510" s="7">
        <f t="shared" si="156"/>
        <v>0</v>
      </c>
      <c r="N1510" s="8">
        <f t="shared" si="157"/>
        <v>0</v>
      </c>
      <c r="R1510" s="12">
        <v>1</v>
      </c>
    </row>
    <row r="1511" spans="1:18" ht="51" x14ac:dyDescent="0.2">
      <c r="A1511" s="1" t="s">
        <v>2855</v>
      </c>
      <c r="C1511" s="2" t="s">
        <v>2856</v>
      </c>
      <c r="D1511" s="3" t="s">
        <v>245</v>
      </c>
      <c r="E1511" s="4">
        <v>63</v>
      </c>
      <c r="F1511" s="4">
        <v>22</v>
      </c>
      <c r="I1511" s="7">
        <v>7059318</v>
      </c>
      <c r="J1511" s="7">
        <v>7059307</v>
      </c>
      <c r="K1511" s="7">
        <v>2</v>
      </c>
      <c r="L1511" s="7">
        <v>7</v>
      </c>
      <c r="M1511" s="7">
        <f t="shared" si="156"/>
        <v>0</v>
      </c>
      <c r="N1511" s="8">
        <f t="shared" si="157"/>
        <v>0</v>
      </c>
      <c r="R1511" s="12">
        <v>1</v>
      </c>
    </row>
    <row r="1512" spans="1:18" ht="38.25" x14ac:dyDescent="0.2">
      <c r="A1512" s="1" t="s">
        <v>2857</v>
      </c>
      <c r="B1512" s="1" t="s">
        <v>129</v>
      </c>
      <c r="C1512" s="2" t="s">
        <v>2858</v>
      </c>
      <c r="D1512" s="3" t="s">
        <v>35</v>
      </c>
      <c r="E1512" s="4">
        <v>0</v>
      </c>
      <c r="F1512" s="4">
        <v>22</v>
      </c>
      <c r="I1512" s="7">
        <v>7059319</v>
      </c>
      <c r="J1512" s="7">
        <v>7059307</v>
      </c>
      <c r="K1512" s="7">
        <v>2</v>
      </c>
      <c r="L1512" s="7">
        <v>7</v>
      </c>
      <c r="M1512" s="7">
        <f t="shared" si="156"/>
        <v>0</v>
      </c>
      <c r="N1512" s="8">
        <f t="shared" si="157"/>
        <v>0</v>
      </c>
      <c r="R1512" s="12">
        <v>1</v>
      </c>
    </row>
    <row r="1513" spans="1:18" ht="51" x14ac:dyDescent="0.2">
      <c r="A1513" s="1" t="s">
        <v>2859</v>
      </c>
      <c r="C1513" s="2" t="s">
        <v>2860</v>
      </c>
      <c r="D1513" s="3" t="s">
        <v>245</v>
      </c>
      <c r="E1513" s="4">
        <v>33</v>
      </c>
      <c r="F1513" s="4">
        <v>22</v>
      </c>
      <c r="I1513" s="7">
        <v>7059320</v>
      </c>
      <c r="J1513" s="7">
        <v>7059307</v>
      </c>
      <c r="K1513" s="7">
        <v>2</v>
      </c>
      <c r="L1513" s="7">
        <v>7</v>
      </c>
      <c r="M1513" s="7">
        <f t="shared" si="156"/>
        <v>0</v>
      </c>
      <c r="N1513" s="8">
        <f t="shared" si="157"/>
        <v>0</v>
      </c>
      <c r="R1513" s="12">
        <v>1</v>
      </c>
    </row>
    <row r="1514" spans="1:18" x14ac:dyDescent="0.2">
      <c r="A1514" s="1" t="s">
        <v>2861</v>
      </c>
      <c r="C1514" s="2" t="s">
        <v>2862</v>
      </c>
      <c r="E1514" s="4">
        <v>0</v>
      </c>
      <c r="F1514" s="4">
        <v>22</v>
      </c>
      <c r="H1514" s="167"/>
      <c r="I1514" s="7">
        <v>7059321</v>
      </c>
      <c r="J1514" s="7">
        <v>7059263</v>
      </c>
      <c r="K1514" s="7">
        <v>1</v>
      </c>
      <c r="L1514" s="7">
        <v>6</v>
      </c>
      <c r="M1514" s="7">
        <f>M1515+M1516+M1517+M1518+M1519+M1520+M1521+M1522+M1523+M1524</f>
        <v>0</v>
      </c>
      <c r="N1514" s="8">
        <f>N1515+N1516+N1517+N1518+N1519+N1520+N1521+N1522+N1523+N1524</f>
        <v>0</v>
      </c>
      <c r="R1514" s="12">
        <v>1</v>
      </c>
    </row>
    <row r="1515" spans="1:18" ht="38.25" x14ac:dyDescent="0.2">
      <c r="A1515" s="1" t="s">
        <v>2863</v>
      </c>
      <c r="B1515" s="1" t="s">
        <v>132</v>
      </c>
      <c r="C1515" s="2" t="s">
        <v>2864</v>
      </c>
      <c r="D1515" s="3" t="s">
        <v>35</v>
      </c>
      <c r="E1515" s="4">
        <v>0</v>
      </c>
      <c r="F1515" s="4">
        <v>22</v>
      </c>
      <c r="I1515" s="7">
        <v>7059322</v>
      </c>
      <c r="J1515" s="7">
        <v>7059321</v>
      </c>
      <c r="K1515" s="7">
        <v>2</v>
      </c>
      <c r="L1515" s="7">
        <v>7</v>
      </c>
      <c r="M1515" s="7">
        <f t="shared" ref="M1515:M1524" si="158">ROUND(ROUND(H1515,2)*ROUND(E1515,2), 2)</f>
        <v>0</v>
      </c>
      <c r="N1515" s="8">
        <f t="shared" ref="N1515:N1524" si="159">H1515*E1515*(1+F1515/100)</f>
        <v>0</v>
      </c>
      <c r="R1515" s="12">
        <v>1</v>
      </c>
    </row>
    <row r="1516" spans="1:18" ht="76.5" x14ac:dyDescent="0.2">
      <c r="A1516" s="1" t="s">
        <v>2865</v>
      </c>
      <c r="C1516" s="2" t="s">
        <v>2866</v>
      </c>
      <c r="D1516" s="3" t="s">
        <v>231</v>
      </c>
      <c r="E1516" s="4">
        <v>1</v>
      </c>
      <c r="F1516" s="4">
        <v>22</v>
      </c>
      <c r="I1516" s="7">
        <v>7059323</v>
      </c>
      <c r="J1516" s="7">
        <v>7059321</v>
      </c>
      <c r="K1516" s="7">
        <v>2</v>
      </c>
      <c r="L1516" s="7">
        <v>7</v>
      </c>
      <c r="M1516" s="7">
        <f t="shared" si="158"/>
        <v>0</v>
      </c>
      <c r="N1516" s="8">
        <f t="shared" si="159"/>
        <v>0</v>
      </c>
      <c r="R1516" s="12">
        <v>1</v>
      </c>
    </row>
    <row r="1517" spans="1:18" ht="102" x14ac:dyDescent="0.2">
      <c r="A1517" s="1" t="s">
        <v>2867</v>
      </c>
      <c r="C1517" s="2" t="s">
        <v>2868</v>
      </c>
      <c r="D1517" s="3" t="s">
        <v>231</v>
      </c>
      <c r="E1517" s="4">
        <v>2</v>
      </c>
      <c r="F1517" s="4">
        <v>22</v>
      </c>
      <c r="I1517" s="7">
        <v>7059324</v>
      </c>
      <c r="J1517" s="7">
        <v>7059321</v>
      </c>
      <c r="K1517" s="7">
        <v>2</v>
      </c>
      <c r="L1517" s="7">
        <v>7</v>
      </c>
      <c r="M1517" s="7">
        <f t="shared" si="158"/>
        <v>0</v>
      </c>
      <c r="N1517" s="8">
        <f t="shared" si="159"/>
        <v>0</v>
      </c>
      <c r="R1517" s="12">
        <v>1</v>
      </c>
    </row>
    <row r="1518" spans="1:18" ht="63.75" x14ac:dyDescent="0.2">
      <c r="A1518" s="1" t="s">
        <v>2869</v>
      </c>
      <c r="C1518" s="2" t="s">
        <v>2870</v>
      </c>
      <c r="D1518" s="3" t="s">
        <v>231</v>
      </c>
      <c r="E1518" s="4">
        <v>2</v>
      </c>
      <c r="F1518" s="4">
        <v>22</v>
      </c>
      <c r="I1518" s="7">
        <v>7059325</v>
      </c>
      <c r="J1518" s="7">
        <v>7059321</v>
      </c>
      <c r="K1518" s="7">
        <v>2</v>
      </c>
      <c r="L1518" s="7">
        <v>7</v>
      </c>
      <c r="M1518" s="7">
        <f t="shared" si="158"/>
        <v>0</v>
      </c>
      <c r="N1518" s="8">
        <f t="shared" si="159"/>
        <v>0</v>
      </c>
      <c r="R1518" s="12">
        <v>1</v>
      </c>
    </row>
    <row r="1519" spans="1:18" ht="63.75" x14ac:dyDescent="0.2">
      <c r="A1519" s="1" t="s">
        <v>2871</v>
      </c>
      <c r="C1519" s="2" t="s">
        <v>2872</v>
      </c>
      <c r="D1519" s="3" t="s">
        <v>231</v>
      </c>
      <c r="E1519" s="4">
        <v>1</v>
      </c>
      <c r="F1519" s="4">
        <v>22</v>
      </c>
      <c r="I1519" s="7">
        <v>7059326</v>
      </c>
      <c r="J1519" s="7">
        <v>7059321</v>
      </c>
      <c r="K1519" s="7">
        <v>2</v>
      </c>
      <c r="L1519" s="7">
        <v>7</v>
      </c>
      <c r="M1519" s="7">
        <f t="shared" si="158"/>
        <v>0</v>
      </c>
      <c r="N1519" s="8">
        <f t="shared" si="159"/>
        <v>0</v>
      </c>
      <c r="R1519" s="12">
        <v>1</v>
      </c>
    </row>
    <row r="1520" spans="1:18" ht="63.75" x14ac:dyDescent="0.2">
      <c r="A1520" s="1" t="s">
        <v>2873</v>
      </c>
      <c r="C1520" s="2" t="s">
        <v>2874</v>
      </c>
      <c r="D1520" s="3" t="s">
        <v>231</v>
      </c>
      <c r="E1520" s="4">
        <v>4</v>
      </c>
      <c r="F1520" s="4">
        <v>22</v>
      </c>
      <c r="I1520" s="7">
        <v>7059327</v>
      </c>
      <c r="J1520" s="7">
        <v>7059321</v>
      </c>
      <c r="K1520" s="7">
        <v>2</v>
      </c>
      <c r="L1520" s="7">
        <v>7</v>
      </c>
      <c r="M1520" s="7">
        <f t="shared" si="158"/>
        <v>0</v>
      </c>
      <c r="N1520" s="8">
        <f t="shared" si="159"/>
        <v>0</v>
      </c>
      <c r="R1520" s="12">
        <v>1</v>
      </c>
    </row>
    <row r="1521" spans="1:18" ht="63.75" x14ac:dyDescent="0.2">
      <c r="A1521" s="1" t="s">
        <v>2875</v>
      </c>
      <c r="C1521" s="2" t="s">
        <v>2876</v>
      </c>
      <c r="D1521" s="3" t="s">
        <v>231</v>
      </c>
      <c r="E1521" s="4">
        <v>2</v>
      </c>
      <c r="F1521" s="4">
        <v>22</v>
      </c>
      <c r="I1521" s="7">
        <v>7059328</v>
      </c>
      <c r="J1521" s="7">
        <v>7059321</v>
      </c>
      <c r="K1521" s="7">
        <v>2</v>
      </c>
      <c r="L1521" s="7">
        <v>7</v>
      </c>
      <c r="M1521" s="7">
        <f t="shared" si="158"/>
        <v>0</v>
      </c>
      <c r="N1521" s="8">
        <f t="shared" si="159"/>
        <v>0</v>
      </c>
      <c r="R1521" s="12">
        <v>1</v>
      </c>
    </row>
    <row r="1522" spans="1:18" ht="63.75" x14ac:dyDescent="0.2">
      <c r="A1522" s="1" t="s">
        <v>2877</v>
      </c>
      <c r="C1522" s="2" t="s">
        <v>2878</v>
      </c>
      <c r="D1522" s="3" t="s">
        <v>231</v>
      </c>
      <c r="E1522" s="4">
        <v>2</v>
      </c>
      <c r="F1522" s="4">
        <v>22</v>
      </c>
      <c r="I1522" s="7">
        <v>7059329</v>
      </c>
      <c r="J1522" s="7">
        <v>7059321</v>
      </c>
      <c r="K1522" s="7">
        <v>2</v>
      </c>
      <c r="L1522" s="7">
        <v>7</v>
      </c>
      <c r="M1522" s="7">
        <f t="shared" si="158"/>
        <v>0</v>
      </c>
      <c r="N1522" s="8">
        <f t="shared" si="159"/>
        <v>0</v>
      </c>
      <c r="R1522" s="12">
        <v>1</v>
      </c>
    </row>
    <row r="1523" spans="1:18" ht="63.75" x14ac:dyDescent="0.2">
      <c r="A1523" s="1" t="s">
        <v>2879</v>
      </c>
      <c r="C1523" s="2" t="s">
        <v>2880</v>
      </c>
      <c r="D1523" s="3" t="s">
        <v>228</v>
      </c>
      <c r="E1523" s="4">
        <v>1</v>
      </c>
      <c r="F1523" s="4">
        <v>22</v>
      </c>
      <c r="I1523" s="7">
        <v>7059330</v>
      </c>
      <c r="J1523" s="7">
        <v>7059321</v>
      </c>
      <c r="K1523" s="7">
        <v>2</v>
      </c>
      <c r="L1523" s="7">
        <v>7</v>
      </c>
      <c r="M1523" s="7">
        <f t="shared" si="158"/>
        <v>0</v>
      </c>
      <c r="N1523" s="8">
        <f t="shared" si="159"/>
        <v>0</v>
      </c>
      <c r="R1523" s="12">
        <v>1</v>
      </c>
    </row>
    <row r="1524" spans="1:18" ht="63.75" x14ac:dyDescent="0.2">
      <c r="A1524" s="1" t="s">
        <v>2881</v>
      </c>
      <c r="C1524" s="2" t="s">
        <v>2882</v>
      </c>
      <c r="D1524" s="3" t="s">
        <v>231</v>
      </c>
      <c r="E1524" s="4">
        <v>1</v>
      </c>
      <c r="F1524" s="4">
        <v>22</v>
      </c>
      <c r="I1524" s="7">
        <v>7059331</v>
      </c>
      <c r="J1524" s="7">
        <v>7059321</v>
      </c>
      <c r="K1524" s="7">
        <v>2</v>
      </c>
      <c r="L1524" s="7">
        <v>7</v>
      </c>
      <c r="M1524" s="7">
        <f t="shared" si="158"/>
        <v>0</v>
      </c>
      <c r="N1524" s="8">
        <f t="shared" si="159"/>
        <v>0</v>
      </c>
      <c r="R1524" s="12">
        <v>1</v>
      </c>
    </row>
    <row r="1525" spans="1:18" x14ac:dyDescent="0.2">
      <c r="A1525" s="1" t="s">
        <v>2883</v>
      </c>
      <c r="B1525" s="1" t="s">
        <v>308</v>
      </c>
      <c r="C1525" s="2" t="s">
        <v>1075</v>
      </c>
      <c r="E1525" s="4">
        <v>0</v>
      </c>
      <c r="F1525" s="4">
        <v>22</v>
      </c>
      <c r="H1525" s="167"/>
      <c r="I1525" s="7">
        <v>7059332</v>
      </c>
      <c r="J1525" s="7">
        <v>7059216</v>
      </c>
      <c r="K1525" s="7">
        <v>1</v>
      </c>
      <c r="L1525" s="7">
        <v>5</v>
      </c>
      <c r="M1525" s="7">
        <f>M1526+M1527+M1528+M1529+M1530+M1531+M1532+M1533+M1534+M1535+M1536+M1537+M1538+M1539+M1540+M1541+M1542+M1543</f>
        <v>0</v>
      </c>
      <c r="N1525" s="8">
        <f>N1526+N1527+N1528+N1529+N1530+N1531+N1532+N1533+N1534+N1535+N1536+N1537+N1538+N1539+N1540+N1541+N1542+N1543</f>
        <v>0</v>
      </c>
      <c r="R1525" s="12">
        <v>1</v>
      </c>
    </row>
    <row r="1526" spans="1:18" x14ac:dyDescent="0.2">
      <c r="A1526" s="1" t="s">
        <v>2884</v>
      </c>
      <c r="C1526" s="2" t="s">
        <v>639</v>
      </c>
      <c r="D1526" s="3" t="s">
        <v>35</v>
      </c>
      <c r="E1526" s="4">
        <v>0</v>
      </c>
      <c r="F1526" s="4">
        <v>22</v>
      </c>
      <c r="I1526" s="7">
        <v>7059333</v>
      </c>
      <c r="J1526" s="7">
        <v>7059332</v>
      </c>
      <c r="K1526" s="7">
        <v>2</v>
      </c>
      <c r="L1526" s="7">
        <v>6</v>
      </c>
      <c r="M1526" s="7">
        <f t="shared" ref="M1526:M1543" si="160">ROUND(ROUND(H1526,2)*ROUND(E1526,2), 2)</f>
        <v>0</v>
      </c>
      <c r="N1526" s="8">
        <f t="shared" ref="N1526:N1543" si="161">H1526*E1526*(1+F1526/100)</f>
        <v>0</v>
      </c>
      <c r="R1526" s="12">
        <v>1</v>
      </c>
    </row>
    <row r="1527" spans="1:18" x14ac:dyDescent="0.2">
      <c r="A1527" s="1" t="s">
        <v>2885</v>
      </c>
      <c r="C1527" s="2" t="s">
        <v>1078</v>
      </c>
      <c r="D1527" s="3" t="s">
        <v>35</v>
      </c>
      <c r="E1527" s="4">
        <v>0</v>
      </c>
      <c r="F1527" s="4">
        <v>22</v>
      </c>
      <c r="I1527" s="7">
        <v>7059334</v>
      </c>
      <c r="J1527" s="7">
        <v>7059332</v>
      </c>
      <c r="K1527" s="7">
        <v>2</v>
      </c>
      <c r="L1527" s="7">
        <v>6</v>
      </c>
      <c r="M1527" s="7">
        <f t="shared" si="160"/>
        <v>0</v>
      </c>
      <c r="N1527" s="8">
        <f t="shared" si="161"/>
        <v>0</v>
      </c>
      <c r="R1527" s="12">
        <v>1</v>
      </c>
    </row>
    <row r="1528" spans="1:18" ht="25.5" x14ac:dyDescent="0.2">
      <c r="A1528" s="1" t="s">
        <v>2886</v>
      </c>
      <c r="C1528" s="2" t="s">
        <v>2887</v>
      </c>
      <c r="D1528" s="3" t="s">
        <v>35</v>
      </c>
      <c r="E1528" s="4">
        <v>0</v>
      </c>
      <c r="F1528" s="4">
        <v>22</v>
      </c>
      <c r="I1528" s="7">
        <v>7059335</v>
      </c>
      <c r="J1528" s="7">
        <v>7059332</v>
      </c>
      <c r="K1528" s="7">
        <v>2</v>
      </c>
      <c r="L1528" s="7">
        <v>6</v>
      </c>
      <c r="M1528" s="7">
        <f t="shared" si="160"/>
        <v>0</v>
      </c>
      <c r="N1528" s="8">
        <f t="shared" si="161"/>
        <v>0</v>
      </c>
      <c r="R1528" s="12">
        <v>1</v>
      </c>
    </row>
    <row r="1529" spans="1:18" ht="25.5" x14ac:dyDescent="0.2">
      <c r="A1529" s="1" t="s">
        <v>2888</v>
      </c>
      <c r="C1529" s="2" t="s">
        <v>970</v>
      </c>
      <c r="D1529" s="3" t="s">
        <v>35</v>
      </c>
      <c r="E1529" s="4">
        <v>0</v>
      </c>
      <c r="F1529" s="4">
        <v>22</v>
      </c>
      <c r="I1529" s="7">
        <v>7059336</v>
      </c>
      <c r="J1529" s="7">
        <v>7059332</v>
      </c>
      <c r="K1529" s="7">
        <v>2</v>
      </c>
      <c r="L1529" s="7">
        <v>6</v>
      </c>
      <c r="M1529" s="7">
        <f t="shared" si="160"/>
        <v>0</v>
      </c>
      <c r="N1529" s="8">
        <f t="shared" si="161"/>
        <v>0</v>
      </c>
      <c r="R1529" s="12">
        <v>1</v>
      </c>
    </row>
    <row r="1530" spans="1:18" x14ac:dyDescent="0.2">
      <c r="A1530" s="1" t="s">
        <v>2889</v>
      </c>
      <c r="C1530" s="2" t="s">
        <v>974</v>
      </c>
      <c r="D1530" s="3" t="s">
        <v>35</v>
      </c>
      <c r="E1530" s="4">
        <v>0</v>
      </c>
      <c r="F1530" s="4">
        <v>22</v>
      </c>
      <c r="I1530" s="7">
        <v>7059337</v>
      </c>
      <c r="J1530" s="7">
        <v>7059332</v>
      </c>
      <c r="K1530" s="7">
        <v>2</v>
      </c>
      <c r="L1530" s="7">
        <v>6</v>
      </c>
      <c r="M1530" s="7">
        <f t="shared" si="160"/>
        <v>0</v>
      </c>
      <c r="N1530" s="8">
        <f t="shared" si="161"/>
        <v>0</v>
      </c>
      <c r="R1530" s="12">
        <v>1</v>
      </c>
    </row>
    <row r="1531" spans="1:18" x14ac:dyDescent="0.2">
      <c r="A1531" s="1" t="s">
        <v>2890</v>
      </c>
      <c r="C1531" s="2" t="s">
        <v>2891</v>
      </c>
      <c r="D1531" s="3" t="s">
        <v>35</v>
      </c>
      <c r="E1531" s="4">
        <v>0</v>
      </c>
      <c r="F1531" s="4">
        <v>22</v>
      </c>
      <c r="I1531" s="7">
        <v>7059338</v>
      </c>
      <c r="J1531" s="7">
        <v>7059332</v>
      </c>
      <c r="K1531" s="7">
        <v>2</v>
      </c>
      <c r="L1531" s="7">
        <v>6</v>
      </c>
      <c r="M1531" s="7">
        <f t="shared" si="160"/>
        <v>0</v>
      </c>
      <c r="N1531" s="8">
        <f t="shared" si="161"/>
        <v>0</v>
      </c>
      <c r="R1531" s="12">
        <v>1</v>
      </c>
    </row>
    <row r="1532" spans="1:18" ht="51" x14ac:dyDescent="0.2">
      <c r="A1532" s="1" t="s">
        <v>2892</v>
      </c>
      <c r="B1532" s="1" t="s">
        <v>30</v>
      </c>
      <c r="C1532" s="2" t="s">
        <v>2893</v>
      </c>
      <c r="D1532" s="3" t="s">
        <v>231</v>
      </c>
      <c r="E1532" s="4">
        <v>155</v>
      </c>
      <c r="F1532" s="4">
        <v>22</v>
      </c>
      <c r="I1532" s="7">
        <v>7059339</v>
      </c>
      <c r="J1532" s="7">
        <v>7059332</v>
      </c>
      <c r="K1532" s="7">
        <v>2</v>
      </c>
      <c r="L1532" s="7">
        <v>6</v>
      </c>
      <c r="M1532" s="7">
        <f t="shared" si="160"/>
        <v>0</v>
      </c>
      <c r="N1532" s="8">
        <f t="shared" si="161"/>
        <v>0</v>
      </c>
      <c r="R1532" s="12">
        <v>1</v>
      </c>
    </row>
    <row r="1533" spans="1:18" ht="114.75" x14ac:dyDescent="0.2">
      <c r="A1533" s="1" t="s">
        <v>2894</v>
      </c>
      <c r="B1533" s="1" t="s">
        <v>188</v>
      </c>
      <c r="C1533" s="2" t="s">
        <v>2895</v>
      </c>
      <c r="D1533" s="3" t="s">
        <v>241</v>
      </c>
      <c r="E1533" s="4">
        <v>1285</v>
      </c>
      <c r="F1533" s="4">
        <v>22</v>
      </c>
      <c r="I1533" s="7">
        <v>7059340</v>
      </c>
      <c r="J1533" s="7">
        <v>7059332</v>
      </c>
      <c r="K1533" s="7">
        <v>2</v>
      </c>
      <c r="L1533" s="7">
        <v>6</v>
      </c>
      <c r="M1533" s="7">
        <f t="shared" si="160"/>
        <v>0</v>
      </c>
      <c r="N1533" s="8">
        <f t="shared" si="161"/>
        <v>0</v>
      </c>
      <c r="R1533" s="12">
        <v>1</v>
      </c>
    </row>
    <row r="1534" spans="1:18" ht="114.75" x14ac:dyDescent="0.2">
      <c r="A1534" s="1" t="s">
        <v>2896</v>
      </c>
      <c r="B1534" s="1" t="s">
        <v>233</v>
      </c>
      <c r="C1534" s="2" t="s">
        <v>2897</v>
      </c>
      <c r="D1534" s="3" t="s">
        <v>241</v>
      </c>
      <c r="E1534" s="4">
        <v>46</v>
      </c>
      <c r="F1534" s="4">
        <v>22</v>
      </c>
      <c r="I1534" s="7">
        <v>7059341</v>
      </c>
      <c r="J1534" s="7">
        <v>7059332</v>
      </c>
      <c r="K1534" s="7">
        <v>2</v>
      </c>
      <c r="L1534" s="7">
        <v>6</v>
      </c>
      <c r="M1534" s="7">
        <f t="shared" si="160"/>
        <v>0</v>
      </c>
      <c r="N1534" s="8">
        <f t="shared" si="161"/>
        <v>0</v>
      </c>
      <c r="R1534" s="12">
        <v>1</v>
      </c>
    </row>
    <row r="1535" spans="1:18" ht="114.75" x14ac:dyDescent="0.2">
      <c r="A1535" s="1" t="s">
        <v>2898</v>
      </c>
      <c r="B1535" s="1" t="s">
        <v>236</v>
      </c>
      <c r="C1535" s="2" t="s">
        <v>2899</v>
      </c>
      <c r="D1535" s="3" t="s">
        <v>241</v>
      </c>
      <c r="E1535" s="4">
        <v>117</v>
      </c>
      <c r="F1535" s="4">
        <v>22</v>
      </c>
      <c r="I1535" s="7">
        <v>7059342</v>
      </c>
      <c r="J1535" s="7">
        <v>7059332</v>
      </c>
      <c r="K1535" s="7">
        <v>2</v>
      </c>
      <c r="L1535" s="7">
        <v>6</v>
      </c>
      <c r="M1535" s="7">
        <f t="shared" si="160"/>
        <v>0</v>
      </c>
      <c r="N1535" s="8">
        <f t="shared" si="161"/>
        <v>0</v>
      </c>
      <c r="R1535" s="12">
        <v>1</v>
      </c>
    </row>
    <row r="1536" spans="1:18" ht="102" x14ac:dyDescent="0.2">
      <c r="A1536" s="1" t="s">
        <v>2900</v>
      </c>
      <c r="B1536" s="1" t="s">
        <v>239</v>
      </c>
      <c r="C1536" s="2" t="s">
        <v>2901</v>
      </c>
      <c r="D1536" s="3" t="s">
        <v>241</v>
      </c>
      <c r="E1536" s="4">
        <v>6</v>
      </c>
      <c r="F1536" s="4">
        <v>22</v>
      </c>
      <c r="I1536" s="7">
        <v>7059343</v>
      </c>
      <c r="J1536" s="7">
        <v>7059332</v>
      </c>
      <c r="K1536" s="7">
        <v>2</v>
      </c>
      <c r="L1536" s="7">
        <v>6</v>
      </c>
      <c r="M1536" s="7">
        <f t="shared" si="160"/>
        <v>0</v>
      </c>
      <c r="N1536" s="8">
        <f t="shared" si="161"/>
        <v>0</v>
      </c>
      <c r="R1536" s="12">
        <v>1</v>
      </c>
    </row>
    <row r="1537" spans="1:18" ht="76.5" x14ac:dyDescent="0.2">
      <c r="A1537" s="1" t="s">
        <v>2902</v>
      </c>
      <c r="B1537" s="1" t="s">
        <v>243</v>
      </c>
      <c r="C1537" s="2" t="s">
        <v>2903</v>
      </c>
      <c r="D1537" s="3" t="s">
        <v>241</v>
      </c>
      <c r="E1537" s="4">
        <v>17</v>
      </c>
      <c r="F1537" s="4">
        <v>22</v>
      </c>
      <c r="I1537" s="7">
        <v>7059344</v>
      </c>
      <c r="J1537" s="7">
        <v>7059332</v>
      </c>
      <c r="K1537" s="7">
        <v>2</v>
      </c>
      <c r="L1537" s="7">
        <v>6</v>
      </c>
      <c r="M1537" s="7">
        <f t="shared" si="160"/>
        <v>0</v>
      </c>
      <c r="N1537" s="8">
        <f t="shared" si="161"/>
        <v>0</v>
      </c>
      <c r="R1537" s="12">
        <v>1</v>
      </c>
    </row>
    <row r="1538" spans="1:18" ht="51" x14ac:dyDescent="0.2">
      <c r="A1538" s="1" t="s">
        <v>2904</v>
      </c>
      <c r="B1538" s="1" t="s">
        <v>247</v>
      </c>
      <c r="C1538" s="2" t="s">
        <v>1096</v>
      </c>
      <c r="D1538" s="3" t="s">
        <v>241</v>
      </c>
      <c r="E1538" s="4">
        <v>13</v>
      </c>
      <c r="F1538" s="4">
        <v>22</v>
      </c>
      <c r="I1538" s="7">
        <v>7059345</v>
      </c>
      <c r="J1538" s="7">
        <v>7059332</v>
      </c>
      <c r="K1538" s="7">
        <v>2</v>
      </c>
      <c r="L1538" s="7">
        <v>6</v>
      </c>
      <c r="M1538" s="7">
        <f t="shared" si="160"/>
        <v>0</v>
      </c>
      <c r="N1538" s="8">
        <f t="shared" si="161"/>
        <v>0</v>
      </c>
      <c r="R1538" s="12">
        <v>1</v>
      </c>
    </row>
    <row r="1539" spans="1:18" ht="76.5" x14ac:dyDescent="0.2">
      <c r="A1539" s="1" t="s">
        <v>2905</v>
      </c>
      <c r="B1539" s="1" t="s">
        <v>266</v>
      </c>
      <c r="C1539" s="2" t="s">
        <v>2906</v>
      </c>
      <c r="D1539" s="3" t="s">
        <v>241</v>
      </c>
      <c r="E1539" s="4">
        <v>27</v>
      </c>
      <c r="F1539" s="4">
        <v>22</v>
      </c>
      <c r="I1539" s="7">
        <v>7059346</v>
      </c>
      <c r="J1539" s="7">
        <v>7059332</v>
      </c>
      <c r="K1539" s="7">
        <v>2</v>
      </c>
      <c r="L1539" s="7">
        <v>6</v>
      </c>
      <c r="M1539" s="7">
        <f t="shared" si="160"/>
        <v>0</v>
      </c>
      <c r="N1539" s="8">
        <f t="shared" si="161"/>
        <v>0</v>
      </c>
      <c r="R1539" s="12">
        <v>1</v>
      </c>
    </row>
    <row r="1540" spans="1:18" ht="38.25" x14ac:dyDescent="0.2">
      <c r="A1540" s="1" t="s">
        <v>2907</v>
      </c>
      <c r="B1540" s="1" t="s">
        <v>270</v>
      </c>
      <c r="C1540" s="2" t="s">
        <v>2908</v>
      </c>
      <c r="D1540" s="3" t="s">
        <v>241</v>
      </c>
      <c r="E1540" s="4">
        <v>23</v>
      </c>
      <c r="F1540" s="4">
        <v>22</v>
      </c>
      <c r="I1540" s="7">
        <v>7059347</v>
      </c>
      <c r="J1540" s="7">
        <v>7059332</v>
      </c>
      <c r="K1540" s="7">
        <v>2</v>
      </c>
      <c r="L1540" s="7">
        <v>6</v>
      </c>
      <c r="M1540" s="7">
        <f t="shared" si="160"/>
        <v>0</v>
      </c>
      <c r="N1540" s="8">
        <f t="shared" si="161"/>
        <v>0</v>
      </c>
      <c r="R1540" s="12">
        <v>1</v>
      </c>
    </row>
    <row r="1541" spans="1:18" ht="51" x14ac:dyDescent="0.2">
      <c r="A1541" s="1" t="s">
        <v>2909</v>
      </c>
      <c r="B1541" s="1" t="s">
        <v>66</v>
      </c>
      <c r="C1541" s="2" t="s">
        <v>2910</v>
      </c>
      <c r="D1541" s="3" t="s">
        <v>241</v>
      </c>
      <c r="E1541" s="4">
        <v>23</v>
      </c>
      <c r="F1541" s="4">
        <v>22</v>
      </c>
      <c r="I1541" s="7">
        <v>7059348</v>
      </c>
      <c r="J1541" s="7">
        <v>7059332</v>
      </c>
      <c r="K1541" s="7">
        <v>2</v>
      </c>
      <c r="L1541" s="7">
        <v>6</v>
      </c>
      <c r="M1541" s="7">
        <f t="shared" si="160"/>
        <v>0</v>
      </c>
      <c r="N1541" s="8">
        <f t="shared" si="161"/>
        <v>0</v>
      </c>
      <c r="R1541" s="12">
        <v>1</v>
      </c>
    </row>
    <row r="1542" spans="1:18" ht="38.25" x14ac:dyDescent="0.2">
      <c r="A1542" s="1" t="s">
        <v>2911</v>
      </c>
      <c r="B1542" s="1" t="s">
        <v>69</v>
      </c>
      <c r="C1542" s="2" t="s">
        <v>2912</v>
      </c>
      <c r="D1542" s="3" t="s">
        <v>241</v>
      </c>
      <c r="E1542" s="4">
        <v>72</v>
      </c>
      <c r="F1542" s="4">
        <v>22</v>
      </c>
      <c r="I1542" s="7">
        <v>7059349</v>
      </c>
      <c r="J1542" s="7">
        <v>7059332</v>
      </c>
      <c r="K1542" s="7">
        <v>2</v>
      </c>
      <c r="L1542" s="7">
        <v>6</v>
      </c>
      <c r="M1542" s="7">
        <f t="shared" si="160"/>
        <v>0</v>
      </c>
      <c r="N1542" s="8">
        <f t="shared" si="161"/>
        <v>0</v>
      </c>
      <c r="R1542" s="12">
        <v>1</v>
      </c>
    </row>
    <row r="1543" spans="1:18" ht="38.25" x14ac:dyDescent="0.2">
      <c r="A1543" s="1" t="s">
        <v>2913</v>
      </c>
      <c r="B1543" s="1" t="s">
        <v>72</v>
      </c>
      <c r="C1543" s="2" t="s">
        <v>2914</v>
      </c>
      <c r="D1543" s="3" t="s">
        <v>241</v>
      </c>
      <c r="E1543" s="4">
        <v>115</v>
      </c>
      <c r="F1543" s="4">
        <v>22</v>
      </c>
      <c r="I1543" s="7">
        <v>7059350</v>
      </c>
      <c r="J1543" s="7">
        <v>7059332</v>
      </c>
      <c r="K1543" s="7">
        <v>2</v>
      </c>
      <c r="L1543" s="7">
        <v>6</v>
      </c>
      <c r="M1543" s="7">
        <f t="shared" si="160"/>
        <v>0</v>
      </c>
      <c r="N1543" s="8">
        <f t="shared" si="161"/>
        <v>0</v>
      </c>
      <c r="R1543" s="12">
        <v>1</v>
      </c>
    </row>
    <row r="1544" spans="1:18" x14ac:dyDescent="0.2">
      <c r="A1544" s="1" t="s">
        <v>2915</v>
      </c>
      <c r="B1544" s="1" t="s">
        <v>345</v>
      </c>
      <c r="C1544" s="2" t="s">
        <v>1100</v>
      </c>
      <c r="E1544" s="4">
        <v>0</v>
      </c>
      <c r="F1544" s="4">
        <v>22</v>
      </c>
      <c r="H1544" s="167"/>
      <c r="I1544" s="7">
        <v>7059351</v>
      </c>
      <c r="J1544" s="7">
        <v>7059216</v>
      </c>
      <c r="K1544" s="7">
        <v>1</v>
      </c>
      <c r="L1544" s="7">
        <v>5</v>
      </c>
      <c r="M1544" s="7">
        <f>M1545+M1546+M1547+M1548+M1549+M1550</f>
        <v>0</v>
      </c>
      <c r="N1544" s="8">
        <f>N1545+N1546+N1547+N1548+N1549+N1550</f>
        <v>0</v>
      </c>
      <c r="R1544" s="12">
        <v>1</v>
      </c>
    </row>
    <row r="1545" spans="1:18" x14ac:dyDescent="0.2">
      <c r="A1545" s="1" t="s">
        <v>2916</v>
      </c>
      <c r="C1545" s="2" t="s">
        <v>639</v>
      </c>
      <c r="D1545" s="3" t="s">
        <v>35</v>
      </c>
      <c r="E1545" s="4">
        <v>0</v>
      </c>
      <c r="F1545" s="4">
        <v>22</v>
      </c>
      <c r="I1545" s="7">
        <v>7059352</v>
      </c>
      <c r="J1545" s="7">
        <v>7059351</v>
      </c>
      <c r="K1545" s="7">
        <v>2</v>
      </c>
      <c r="L1545" s="7">
        <v>6</v>
      </c>
      <c r="M1545" s="7">
        <f t="shared" ref="M1545:M1550" si="162">ROUND(ROUND(H1545,2)*ROUND(E1545,2), 2)</f>
        <v>0</v>
      </c>
      <c r="N1545" s="8">
        <f t="shared" ref="N1545:N1550" si="163">H1545*E1545*(1+F1545/100)</f>
        <v>0</v>
      </c>
      <c r="R1545" s="12">
        <v>1</v>
      </c>
    </row>
    <row r="1546" spans="1:18" x14ac:dyDescent="0.2">
      <c r="A1546" s="1" t="s">
        <v>2917</v>
      </c>
      <c r="C1546" s="2" t="s">
        <v>1103</v>
      </c>
      <c r="D1546" s="3" t="s">
        <v>35</v>
      </c>
      <c r="E1546" s="4">
        <v>0</v>
      </c>
      <c r="F1546" s="4">
        <v>22</v>
      </c>
      <c r="I1546" s="7">
        <v>7059353</v>
      </c>
      <c r="J1546" s="7">
        <v>7059351</v>
      </c>
      <c r="K1546" s="7">
        <v>2</v>
      </c>
      <c r="L1546" s="7">
        <v>6</v>
      </c>
      <c r="M1546" s="7">
        <f t="shared" si="162"/>
        <v>0</v>
      </c>
      <c r="N1546" s="8">
        <f t="shared" si="163"/>
        <v>0</v>
      </c>
      <c r="R1546" s="12">
        <v>1</v>
      </c>
    </row>
    <row r="1547" spans="1:18" ht="25.5" x14ac:dyDescent="0.2">
      <c r="A1547" s="1" t="s">
        <v>2918</v>
      </c>
      <c r="C1547" s="2" t="s">
        <v>970</v>
      </c>
      <c r="D1547" s="3" t="s">
        <v>35</v>
      </c>
      <c r="E1547" s="4">
        <v>0</v>
      </c>
      <c r="F1547" s="4">
        <v>22</v>
      </c>
      <c r="I1547" s="7">
        <v>7059354</v>
      </c>
      <c r="J1547" s="7">
        <v>7059351</v>
      </c>
      <c r="K1547" s="7">
        <v>2</v>
      </c>
      <c r="L1547" s="7">
        <v>6</v>
      </c>
      <c r="M1547" s="7">
        <f t="shared" si="162"/>
        <v>0</v>
      </c>
      <c r="N1547" s="8">
        <f t="shared" si="163"/>
        <v>0</v>
      </c>
      <c r="R1547" s="12">
        <v>1</v>
      </c>
    </row>
    <row r="1548" spans="1:18" x14ac:dyDescent="0.2">
      <c r="A1548" s="1" t="s">
        <v>2919</v>
      </c>
      <c r="C1548" s="2" t="s">
        <v>2920</v>
      </c>
      <c r="D1548" s="3" t="s">
        <v>35</v>
      </c>
      <c r="E1548" s="4">
        <v>0</v>
      </c>
      <c r="F1548" s="4">
        <v>22</v>
      </c>
      <c r="I1548" s="7">
        <v>7059355</v>
      </c>
      <c r="J1548" s="7">
        <v>7059351</v>
      </c>
      <c r="K1548" s="7">
        <v>2</v>
      </c>
      <c r="L1548" s="7">
        <v>6</v>
      </c>
      <c r="M1548" s="7">
        <f t="shared" si="162"/>
        <v>0</v>
      </c>
      <c r="N1548" s="8">
        <f t="shared" si="163"/>
        <v>0</v>
      </c>
      <c r="R1548" s="12">
        <v>1</v>
      </c>
    </row>
    <row r="1549" spans="1:18" ht="25.5" x14ac:dyDescent="0.2">
      <c r="A1549" s="1" t="s">
        <v>2921</v>
      </c>
      <c r="C1549" s="2" t="s">
        <v>2922</v>
      </c>
      <c r="D1549" s="3" t="s">
        <v>35</v>
      </c>
      <c r="E1549" s="4">
        <v>0</v>
      </c>
      <c r="F1549" s="4">
        <v>22</v>
      </c>
      <c r="I1549" s="7">
        <v>7059356</v>
      </c>
      <c r="J1549" s="7">
        <v>7059351</v>
      </c>
      <c r="K1549" s="7">
        <v>2</v>
      </c>
      <c r="L1549" s="7">
        <v>6</v>
      </c>
      <c r="M1549" s="7">
        <f t="shared" si="162"/>
        <v>0</v>
      </c>
      <c r="N1549" s="8">
        <f t="shared" si="163"/>
        <v>0</v>
      </c>
      <c r="R1549" s="12">
        <v>1</v>
      </c>
    </row>
    <row r="1550" spans="1:18" ht="127.5" x14ac:dyDescent="0.2">
      <c r="A1550" s="1" t="s">
        <v>2923</v>
      </c>
      <c r="B1550" s="1" t="s">
        <v>30</v>
      </c>
      <c r="C1550" s="2" t="s">
        <v>2924</v>
      </c>
      <c r="D1550" s="3" t="s">
        <v>241</v>
      </c>
      <c r="E1550" s="4">
        <v>66</v>
      </c>
      <c r="F1550" s="4">
        <v>22</v>
      </c>
      <c r="I1550" s="7">
        <v>7059357</v>
      </c>
      <c r="J1550" s="7">
        <v>7059351</v>
      </c>
      <c r="K1550" s="7">
        <v>2</v>
      </c>
      <c r="L1550" s="7">
        <v>6</v>
      </c>
      <c r="M1550" s="7">
        <f t="shared" si="162"/>
        <v>0</v>
      </c>
      <c r="N1550" s="8">
        <f t="shared" si="163"/>
        <v>0</v>
      </c>
      <c r="R1550" s="12">
        <v>1</v>
      </c>
    </row>
    <row r="1551" spans="1:18" x14ac:dyDescent="0.2">
      <c r="A1551" s="1" t="s">
        <v>2925</v>
      </c>
      <c r="B1551" s="1" t="s">
        <v>366</v>
      </c>
      <c r="C1551" s="2" t="s">
        <v>491</v>
      </c>
      <c r="E1551" s="4">
        <v>0</v>
      </c>
      <c r="F1551" s="4">
        <v>22</v>
      </c>
      <c r="H1551" s="167"/>
      <c r="I1551" s="7">
        <v>7059358</v>
      </c>
      <c r="J1551" s="7">
        <v>7059216</v>
      </c>
      <c r="K1551" s="7">
        <v>1</v>
      </c>
      <c r="L1551" s="7">
        <v>5</v>
      </c>
      <c r="M1551" s="7">
        <f>M1552+M1553+M1554+M1555+M1556+M1557+M1558+M1559+M1560+M1561+M1562+M1563+M1564+M1565+M1566+M1567+M1568+M1569+M1570+M1571+M1572+M1573+M1574+M1575+M1576+M1577</f>
        <v>0</v>
      </c>
      <c r="N1551" s="8">
        <f>N1552+N1553+N1554+N1555+N1556+N1557+N1558+N1559+N1560+N1561+N1562+N1563+N1564+N1565+N1566+N1567+N1568+N1569+N1570+N1571+N1572+N1573+N1574+N1575+N1576+N1577</f>
        <v>0</v>
      </c>
      <c r="R1551" s="12">
        <v>1</v>
      </c>
    </row>
    <row r="1552" spans="1:18" x14ac:dyDescent="0.2">
      <c r="A1552" s="1" t="s">
        <v>2926</v>
      </c>
      <c r="C1552" s="2" t="s">
        <v>205</v>
      </c>
      <c r="D1552" s="3" t="s">
        <v>35</v>
      </c>
      <c r="E1552" s="4">
        <v>0</v>
      </c>
      <c r="F1552" s="4">
        <v>22</v>
      </c>
      <c r="I1552" s="7">
        <v>7059359</v>
      </c>
      <c r="J1552" s="7">
        <v>7059358</v>
      </c>
      <c r="K1552" s="7">
        <v>2</v>
      </c>
      <c r="L1552" s="7">
        <v>6</v>
      </c>
      <c r="M1552" s="7">
        <f t="shared" ref="M1552:M1577" si="164">ROUND(ROUND(H1552,2)*ROUND(E1552,2), 2)</f>
        <v>0</v>
      </c>
      <c r="N1552" s="8">
        <f t="shared" ref="N1552:N1577" si="165">H1552*E1552*(1+F1552/100)</f>
        <v>0</v>
      </c>
      <c r="R1552" s="12">
        <v>1</v>
      </c>
    </row>
    <row r="1553" spans="1:18" ht="51" x14ac:dyDescent="0.2">
      <c r="A1553" s="1" t="s">
        <v>2927</v>
      </c>
      <c r="C1553" s="2" t="s">
        <v>2928</v>
      </c>
      <c r="D1553" s="3" t="s">
        <v>35</v>
      </c>
      <c r="E1553" s="4">
        <v>0</v>
      </c>
      <c r="F1553" s="4">
        <v>22</v>
      </c>
      <c r="I1553" s="7">
        <v>7059360</v>
      </c>
      <c r="J1553" s="7">
        <v>7059358</v>
      </c>
      <c r="K1553" s="7">
        <v>2</v>
      </c>
      <c r="L1553" s="7">
        <v>6</v>
      </c>
      <c r="M1553" s="7">
        <f t="shared" si="164"/>
        <v>0</v>
      </c>
      <c r="N1553" s="8">
        <f t="shared" si="165"/>
        <v>0</v>
      </c>
      <c r="R1553" s="12">
        <v>1</v>
      </c>
    </row>
    <row r="1554" spans="1:18" x14ac:dyDescent="0.2">
      <c r="A1554" s="1" t="s">
        <v>2929</v>
      </c>
      <c r="C1554" s="2" t="s">
        <v>2930</v>
      </c>
      <c r="D1554" s="3" t="s">
        <v>35</v>
      </c>
      <c r="E1554" s="4">
        <v>0</v>
      </c>
      <c r="F1554" s="4">
        <v>22</v>
      </c>
      <c r="I1554" s="7">
        <v>7059361</v>
      </c>
      <c r="J1554" s="7">
        <v>7059358</v>
      </c>
      <c r="K1554" s="7">
        <v>2</v>
      </c>
      <c r="L1554" s="7">
        <v>6</v>
      </c>
      <c r="M1554" s="7">
        <f t="shared" si="164"/>
        <v>0</v>
      </c>
      <c r="N1554" s="8">
        <f t="shared" si="165"/>
        <v>0</v>
      </c>
      <c r="R1554" s="12">
        <v>1</v>
      </c>
    </row>
    <row r="1555" spans="1:18" ht="25.5" x14ac:dyDescent="0.2">
      <c r="A1555" s="1" t="s">
        <v>2931</v>
      </c>
      <c r="C1555" s="2" t="s">
        <v>970</v>
      </c>
      <c r="D1555" s="3" t="s">
        <v>35</v>
      </c>
      <c r="E1555" s="4">
        <v>0</v>
      </c>
      <c r="F1555" s="4">
        <v>22</v>
      </c>
      <c r="I1555" s="7">
        <v>7059362</v>
      </c>
      <c r="J1555" s="7">
        <v>7059358</v>
      </c>
      <c r="K1555" s="7">
        <v>2</v>
      </c>
      <c r="L1555" s="7">
        <v>6</v>
      </c>
      <c r="M1555" s="7">
        <f t="shared" si="164"/>
        <v>0</v>
      </c>
      <c r="N1555" s="8">
        <f t="shared" si="165"/>
        <v>0</v>
      </c>
      <c r="R1555" s="12">
        <v>1</v>
      </c>
    </row>
    <row r="1556" spans="1:18" ht="63.75" x14ac:dyDescent="0.2">
      <c r="A1556" s="1" t="s">
        <v>2932</v>
      </c>
      <c r="B1556" s="1" t="s">
        <v>30</v>
      </c>
      <c r="C1556" s="2" t="s">
        <v>2933</v>
      </c>
      <c r="D1556" s="3" t="s">
        <v>241</v>
      </c>
      <c r="E1556" s="4">
        <v>30</v>
      </c>
      <c r="F1556" s="4">
        <v>22</v>
      </c>
      <c r="I1556" s="7">
        <v>7059363</v>
      </c>
      <c r="J1556" s="7">
        <v>7059358</v>
      </c>
      <c r="K1556" s="7">
        <v>2</v>
      </c>
      <c r="L1556" s="7">
        <v>6</v>
      </c>
      <c r="M1556" s="7">
        <f t="shared" si="164"/>
        <v>0</v>
      </c>
      <c r="N1556" s="8">
        <f t="shared" si="165"/>
        <v>0</v>
      </c>
      <c r="R1556" s="12">
        <v>1</v>
      </c>
    </row>
    <row r="1557" spans="1:18" ht="76.5" x14ac:dyDescent="0.2">
      <c r="A1557" s="1" t="s">
        <v>2934</v>
      </c>
      <c r="B1557" s="1" t="s">
        <v>188</v>
      </c>
      <c r="C1557" s="2" t="s">
        <v>2935</v>
      </c>
      <c r="D1557" s="3" t="s">
        <v>241</v>
      </c>
      <c r="E1557" s="4">
        <v>216</v>
      </c>
      <c r="F1557" s="4">
        <v>22</v>
      </c>
      <c r="I1557" s="7">
        <v>7059364</v>
      </c>
      <c r="J1557" s="7">
        <v>7059358</v>
      </c>
      <c r="K1557" s="7">
        <v>2</v>
      </c>
      <c r="L1557" s="7">
        <v>6</v>
      </c>
      <c r="M1557" s="7">
        <f t="shared" si="164"/>
        <v>0</v>
      </c>
      <c r="N1557" s="8">
        <f t="shared" si="165"/>
        <v>0</v>
      </c>
      <c r="R1557" s="12">
        <v>1</v>
      </c>
    </row>
    <row r="1558" spans="1:18" ht="76.5" x14ac:dyDescent="0.2">
      <c r="A1558" s="1" t="s">
        <v>2936</v>
      </c>
      <c r="B1558" s="1" t="s">
        <v>233</v>
      </c>
      <c r="C1558" s="2" t="s">
        <v>2937</v>
      </c>
      <c r="D1558" s="3" t="s">
        <v>241</v>
      </c>
      <c r="E1558" s="4">
        <v>116</v>
      </c>
      <c r="F1558" s="4">
        <v>22</v>
      </c>
      <c r="I1558" s="7">
        <v>7059365</v>
      </c>
      <c r="J1558" s="7">
        <v>7059358</v>
      </c>
      <c r="K1558" s="7">
        <v>2</v>
      </c>
      <c r="L1558" s="7">
        <v>6</v>
      </c>
      <c r="M1558" s="7">
        <f t="shared" si="164"/>
        <v>0</v>
      </c>
      <c r="N1558" s="8">
        <f t="shared" si="165"/>
        <v>0</v>
      </c>
      <c r="R1558" s="12">
        <v>1</v>
      </c>
    </row>
    <row r="1559" spans="1:18" ht="76.5" x14ac:dyDescent="0.2">
      <c r="A1559" s="1" t="s">
        <v>2938</v>
      </c>
      <c r="B1559" s="1" t="s">
        <v>236</v>
      </c>
      <c r="C1559" s="2" t="s">
        <v>2939</v>
      </c>
      <c r="D1559" s="3" t="s">
        <v>241</v>
      </c>
      <c r="E1559" s="4">
        <v>24</v>
      </c>
      <c r="F1559" s="4">
        <v>22</v>
      </c>
      <c r="I1559" s="7">
        <v>7059366</v>
      </c>
      <c r="J1559" s="7">
        <v>7059358</v>
      </c>
      <c r="K1559" s="7">
        <v>2</v>
      </c>
      <c r="L1559" s="7">
        <v>6</v>
      </c>
      <c r="M1559" s="7">
        <f t="shared" si="164"/>
        <v>0</v>
      </c>
      <c r="N1559" s="8">
        <f t="shared" si="165"/>
        <v>0</v>
      </c>
      <c r="R1559" s="12">
        <v>1</v>
      </c>
    </row>
    <row r="1560" spans="1:18" ht="63.75" x14ac:dyDescent="0.2">
      <c r="A1560" s="1" t="s">
        <v>2940</v>
      </c>
      <c r="B1560" s="1" t="s">
        <v>239</v>
      </c>
      <c r="C1560" s="2" t="s">
        <v>2941</v>
      </c>
      <c r="D1560" s="3" t="s">
        <v>241</v>
      </c>
      <c r="E1560" s="4">
        <v>82</v>
      </c>
      <c r="F1560" s="4">
        <v>22</v>
      </c>
      <c r="I1560" s="7">
        <v>7059367</v>
      </c>
      <c r="J1560" s="7">
        <v>7059358</v>
      </c>
      <c r="K1560" s="7">
        <v>2</v>
      </c>
      <c r="L1560" s="7">
        <v>6</v>
      </c>
      <c r="M1560" s="7">
        <f t="shared" si="164"/>
        <v>0</v>
      </c>
      <c r="N1560" s="8">
        <f t="shared" si="165"/>
        <v>0</v>
      </c>
      <c r="R1560" s="12">
        <v>1</v>
      </c>
    </row>
    <row r="1561" spans="1:18" ht="63.75" x14ac:dyDescent="0.2">
      <c r="A1561" s="1" t="s">
        <v>2942</v>
      </c>
      <c r="B1561" s="1" t="s">
        <v>243</v>
      </c>
      <c r="C1561" s="2" t="s">
        <v>2943</v>
      </c>
      <c r="D1561" s="3" t="s">
        <v>241</v>
      </c>
      <c r="E1561" s="4">
        <v>28</v>
      </c>
      <c r="F1561" s="4">
        <v>22</v>
      </c>
      <c r="I1561" s="7">
        <v>7059368</v>
      </c>
      <c r="J1561" s="7">
        <v>7059358</v>
      </c>
      <c r="K1561" s="7">
        <v>2</v>
      </c>
      <c r="L1561" s="7">
        <v>6</v>
      </c>
      <c r="M1561" s="7">
        <f t="shared" si="164"/>
        <v>0</v>
      </c>
      <c r="N1561" s="8">
        <f t="shared" si="165"/>
        <v>0</v>
      </c>
      <c r="R1561" s="12">
        <v>1</v>
      </c>
    </row>
    <row r="1562" spans="1:18" ht="89.25" x14ac:dyDescent="0.2">
      <c r="A1562" s="1" t="s">
        <v>2944</v>
      </c>
      <c r="B1562" s="1" t="s">
        <v>247</v>
      </c>
      <c r="C1562" s="2" t="s">
        <v>2945</v>
      </c>
      <c r="D1562" s="3" t="s">
        <v>241</v>
      </c>
      <c r="E1562" s="4">
        <v>267</v>
      </c>
      <c r="F1562" s="4">
        <v>22</v>
      </c>
      <c r="I1562" s="7">
        <v>7059369</v>
      </c>
      <c r="J1562" s="7">
        <v>7059358</v>
      </c>
      <c r="K1562" s="7">
        <v>2</v>
      </c>
      <c r="L1562" s="7">
        <v>6</v>
      </c>
      <c r="M1562" s="7">
        <f t="shared" si="164"/>
        <v>0</v>
      </c>
      <c r="N1562" s="8">
        <f t="shared" si="165"/>
        <v>0</v>
      </c>
      <c r="R1562" s="12">
        <v>1</v>
      </c>
    </row>
    <row r="1563" spans="1:18" ht="76.5" x14ac:dyDescent="0.2">
      <c r="A1563" s="1" t="s">
        <v>2946</v>
      </c>
      <c r="B1563" s="1" t="s">
        <v>266</v>
      </c>
      <c r="C1563" s="2" t="s">
        <v>2947</v>
      </c>
      <c r="D1563" s="3" t="s">
        <v>241</v>
      </c>
      <c r="E1563" s="4">
        <v>13</v>
      </c>
      <c r="F1563" s="4">
        <v>22</v>
      </c>
      <c r="I1563" s="7">
        <v>7059370</v>
      </c>
      <c r="J1563" s="7">
        <v>7059358</v>
      </c>
      <c r="K1563" s="7">
        <v>2</v>
      </c>
      <c r="L1563" s="7">
        <v>6</v>
      </c>
      <c r="M1563" s="7">
        <f t="shared" si="164"/>
        <v>0</v>
      </c>
      <c r="N1563" s="8">
        <f t="shared" si="165"/>
        <v>0</v>
      </c>
      <c r="R1563" s="12">
        <v>1</v>
      </c>
    </row>
    <row r="1564" spans="1:18" ht="63.75" x14ac:dyDescent="0.2">
      <c r="A1564" s="1" t="s">
        <v>2948</v>
      </c>
      <c r="B1564" s="1" t="s">
        <v>270</v>
      </c>
      <c r="C1564" s="2" t="s">
        <v>2949</v>
      </c>
      <c r="D1564" s="3" t="s">
        <v>241</v>
      </c>
      <c r="E1564" s="4">
        <v>66</v>
      </c>
      <c r="F1564" s="4">
        <v>22</v>
      </c>
      <c r="I1564" s="7">
        <v>7059371</v>
      </c>
      <c r="J1564" s="7">
        <v>7059358</v>
      </c>
      <c r="K1564" s="7">
        <v>2</v>
      </c>
      <c r="L1564" s="7">
        <v>6</v>
      </c>
      <c r="M1564" s="7">
        <f t="shared" si="164"/>
        <v>0</v>
      </c>
      <c r="N1564" s="8">
        <f t="shared" si="165"/>
        <v>0</v>
      </c>
      <c r="R1564" s="12">
        <v>1</v>
      </c>
    </row>
    <row r="1565" spans="1:18" ht="63.75" x14ac:dyDescent="0.2">
      <c r="A1565" s="1" t="s">
        <v>2950</v>
      </c>
      <c r="B1565" s="1" t="s">
        <v>66</v>
      </c>
      <c r="C1565" s="2" t="s">
        <v>2951</v>
      </c>
      <c r="D1565" s="3" t="s">
        <v>241</v>
      </c>
      <c r="E1565" s="4">
        <v>96</v>
      </c>
      <c r="F1565" s="4">
        <v>22</v>
      </c>
      <c r="I1565" s="7">
        <v>7059372</v>
      </c>
      <c r="J1565" s="7">
        <v>7059358</v>
      </c>
      <c r="K1565" s="7">
        <v>2</v>
      </c>
      <c r="L1565" s="7">
        <v>6</v>
      </c>
      <c r="M1565" s="7">
        <f t="shared" si="164"/>
        <v>0</v>
      </c>
      <c r="N1565" s="8">
        <f t="shared" si="165"/>
        <v>0</v>
      </c>
      <c r="R1565" s="12">
        <v>1</v>
      </c>
    </row>
    <row r="1566" spans="1:18" ht="89.25" x14ac:dyDescent="0.2">
      <c r="A1566" s="1" t="s">
        <v>2952</v>
      </c>
      <c r="B1566" s="1" t="s">
        <v>69</v>
      </c>
      <c r="C1566" s="2" t="s">
        <v>2953</v>
      </c>
      <c r="D1566" s="3" t="s">
        <v>241</v>
      </c>
      <c r="E1566" s="4">
        <v>227</v>
      </c>
      <c r="F1566" s="4">
        <v>22</v>
      </c>
      <c r="I1566" s="7">
        <v>7059373</v>
      </c>
      <c r="J1566" s="7">
        <v>7059358</v>
      </c>
      <c r="K1566" s="7">
        <v>2</v>
      </c>
      <c r="L1566" s="7">
        <v>6</v>
      </c>
      <c r="M1566" s="7">
        <f t="shared" si="164"/>
        <v>0</v>
      </c>
      <c r="N1566" s="8">
        <f t="shared" si="165"/>
        <v>0</v>
      </c>
      <c r="R1566" s="12">
        <v>1</v>
      </c>
    </row>
    <row r="1567" spans="1:18" ht="102" x14ac:dyDescent="0.2">
      <c r="A1567" s="1" t="s">
        <v>2954</v>
      </c>
      <c r="B1567" s="1" t="s">
        <v>72</v>
      </c>
      <c r="C1567" s="2" t="s">
        <v>2955</v>
      </c>
      <c r="D1567" s="3" t="s">
        <v>241</v>
      </c>
      <c r="E1567" s="4">
        <v>68</v>
      </c>
      <c r="F1567" s="4">
        <v>22</v>
      </c>
      <c r="I1567" s="7">
        <v>7059374</v>
      </c>
      <c r="J1567" s="7">
        <v>7059358</v>
      </c>
      <c r="K1567" s="7">
        <v>2</v>
      </c>
      <c r="L1567" s="7">
        <v>6</v>
      </c>
      <c r="M1567" s="7">
        <f t="shared" si="164"/>
        <v>0</v>
      </c>
      <c r="N1567" s="8">
        <f t="shared" si="165"/>
        <v>0</v>
      </c>
      <c r="R1567" s="12">
        <v>1</v>
      </c>
    </row>
    <row r="1568" spans="1:18" ht="63.75" x14ac:dyDescent="0.2">
      <c r="A1568" s="1" t="s">
        <v>2956</v>
      </c>
      <c r="B1568" s="1" t="s">
        <v>75</v>
      </c>
      <c r="C1568" s="2" t="s">
        <v>2957</v>
      </c>
      <c r="D1568" s="3" t="s">
        <v>241</v>
      </c>
      <c r="E1568" s="4">
        <v>168</v>
      </c>
      <c r="F1568" s="4">
        <v>22</v>
      </c>
      <c r="I1568" s="7">
        <v>7059375</v>
      </c>
      <c r="J1568" s="7">
        <v>7059358</v>
      </c>
      <c r="K1568" s="7">
        <v>2</v>
      </c>
      <c r="L1568" s="7">
        <v>6</v>
      </c>
      <c r="M1568" s="7">
        <f t="shared" si="164"/>
        <v>0</v>
      </c>
      <c r="N1568" s="8">
        <f t="shared" si="165"/>
        <v>0</v>
      </c>
      <c r="R1568" s="12">
        <v>1</v>
      </c>
    </row>
    <row r="1569" spans="1:18" ht="63.75" x14ac:dyDescent="0.2">
      <c r="A1569" s="1" t="s">
        <v>2958</v>
      </c>
      <c r="B1569" s="1" t="s">
        <v>78</v>
      </c>
      <c r="C1569" s="2" t="s">
        <v>2959</v>
      </c>
      <c r="D1569" s="3" t="s">
        <v>241</v>
      </c>
      <c r="E1569" s="4">
        <v>16</v>
      </c>
      <c r="F1569" s="4">
        <v>22</v>
      </c>
      <c r="I1569" s="7">
        <v>7059376</v>
      </c>
      <c r="J1569" s="7">
        <v>7059358</v>
      </c>
      <c r="K1569" s="7">
        <v>2</v>
      </c>
      <c r="L1569" s="7">
        <v>6</v>
      </c>
      <c r="M1569" s="7">
        <f t="shared" si="164"/>
        <v>0</v>
      </c>
      <c r="N1569" s="8">
        <f t="shared" si="165"/>
        <v>0</v>
      </c>
      <c r="R1569" s="12">
        <v>1</v>
      </c>
    </row>
    <row r="1570" spans="1:18" ht="63.75" x14ac:dyDescent="0.2">
      <c r="A1570" s="1" t="s">
        <v>2960</v>
      </c>
      <c r="B1570" s="1" t="s">
        <v>81</v>
      </c>
      <c r="C1570" s="2" t="s">
        <v>2961</v>
      </c>
      <c r="D1570" s="3" t="s">
        <v>241</v>
      </c>
      <c r="E1570" s="4">
        <v>8</v>
      </c>
      <c r="F1570" s="4">
        <v>22</v>
      </c>
      <c r="I1570" s="7">
        <v>7059377</v>
      </c>
      <c r="J1570" s="7">
        <v>7059358</v>
      </c>
      <c r="K1570" s="7">
        <v>2</v>
      </c>
      <c r="L1570" s="7">
        <v>6</v>
      </c>
      <c r="M1570" s="7">
        <f t="shared" si="164"/>
        <v>0</v>
      </c>
      <c r="N1570" s="8">
        <f t="shared" si="165"/>
        <v>0</v>
      </c>
      <c r="R1570" s="12">
        <v>1</v>
      </c>
    </row>
    <row r="1571" spans="1:18" ht="89.25" x14ac:dyDescent="0.2">
      <c r="A1571" s="1" t="s">
        <v>2962</v>
      </c>
      <c r="B1571" s="1" t="s">
        <v>84</v>
      </c>
      <c r="C1571" s="2" t="s">
        <v>2963</v>
      </c>
      <c r="D1571" s="3" t="s">
        <v>241</v>
      </c>
      <c r="E1571" s="4">
        <v>786</v>
      </c>
      <c r="F1571" s="4">
        <v>22</v>
      </c>
      <c r="I1571" s="7">
        <v>7059378</v>
      </c>
      <c r="J1571" s="7">
        <v>7059358</v>
      </c>
      <c r="K1571" s="7">
        <v>2</v>
      </c>
      <c r="L1571" s="7">
        <v>6</v>
      </c>
      <c r="M1571" s="7">
        <f t="shared" si="164"/>
        <v>0</v>
      </c>
      <c r="N1571" s="8">
        <f t="shared" si="165"/>
        <v>0</v>
      </c>
      <c r="R1571" s="12">
        <v>1</v>
      </c>
    </row>
    <row r="1572" spans="1:18" ht="63.75" x14ac:dyDescent="0.2">
      <c r="A1572" s="1" t="s">
        <v>2964</v>
      </c>
      <c r="B1572" s="1" t="s">
        <v>87</v>
      </c>
      <c r="C1572" s="2" t="s">
        <v>2965</v>
      </c>
      <c r="D1572" s="3" t="s">
        <v>241</v>
      </c>
      <c r="E1572" s="4">
        <v>57</v>
      </c>
      <c r="F1572" s="4">
        <v>22</v>
      </c>
      <c r="I1572" s="7">
        <v>7059379</v>
      </c>
      <c r="J1572" s="7">
        <v>7059358</v>
      </c>
      <c r="K1572" s="7">
        <v>2</v>
      </c>
      <c r="L1572" s="7">
        <v>6</v>
      </c>
      <c r="M1572" s="7">
        <f t="shared" si="164"/>
        <v>0</v>
      </c>
      <c r="N1572" s="8">
        <f t="shared" si="165"/>
        <v>0</v>
      </c>
      <c r="R1572" s="12">
        <v>1</v>
      </c>
    </row>
    <row r="1573" spans="1:18" ht="63.75" x14ac:dyDescent="0.2">
      <c r="A1573" s="1" t="s">
        <v>2966</v>
      </c>
      <c r="B1573" s="1" t="s">
        <v>90</v>
      </c>
      <c r="C1573" s="2" t="s">
        <v>2967</v>
      </c>
      <c r="D1573" s="3" t="s">
        <v>241</v>
      </c>
      <c r="E1573" s="4">
        <v>16</v>
      </c>
      <c r="F1573" s="4">
        <v>22</v>
      </c>
      <c r="I1573" s="7">
        <v>7059380</v>
      </c>
      <c r="J1573" s="7">
        <v>7059358</v>
      </c>
      <c r="K1573" s="7">
        <v>2</v>
      </c>
      <c r="L1573" s="7">
        <v>6</v>
      </c>
      <c r="M1573" s="7">
        <f t="shared" si="164"/>
        <v>0</v>
      </c>
      <c r="N1573" s="8">
        <f t="shared" si="165"/>
        <v>0</v>
      </c>
      <c r="R1573" s="12">
        <v>1</v>
      </c>
    </row>
    <row r="1574" spans="1:18" ht="89.25" x14ac:dyDescent="0.2">
      <c r="A1574" s="1" t="s">
        <v>2968</v>
      </c>
      <c r="B1574" s="1" t="s">
        <v>93</v>
      </c>
      <c r="C1574" s="2" t="s">
        <v>2969</v>
      </c>
      <c r="D1574" s="3" t="s">
        <v>241</v>
      </c>
      <c r="E1574" s="4">
        <v>142</v>
      </c>
      <c r="F1574" s="4">
        <v>22</v>
      </c>
      <c r="I1574" s="7">
        <v>7059381</v>
      </c>
      <c r="J1574" s="7">
        <v>7059358</v>
      </c>
      <c r="K1574" s="7">
        <v>2</v>
      </c>
      <c r="L1574" s="7">
        <v>6</v>
      </c>
      <c r="M1574" s="7">
        <f t="shared" si="164"/>
        <v>0</v>
      </c>
      <c r="N1574" s="8">
        <f t="shared" si="165"/>
        <v>0</v>
      </c>
      <c r="R1574" s="12">
        <v>1</v>
      </c>
    </row>
    <row r="1575" spans="1:18" ht="63.75" x14ac:dyDescent="0.2">
      <c r="A1575" s="1" t="s">
        <v>2970</v>
      </c>
      <c r="B1575" s="1" t="s">
        <v>96</v>
      </c>
      <c r="C1575" s="2" t="s">
        <v>2971</v>
      </c>
      <c r="D1575" s="3" t="s">
        <v>241</v>
      </c>
      <c r="E1575" s="4">
        <v>58</v>
      </c>
      <c r="F1575" s="4">
        <v>22</v>
      </c>
      <c r="I1575" s="7">
        <v>7059382</v>
      </c>
      <c r="J1575" s="7">
        <v>7059358</v>
      </c>
      <c r="K1575" s="7">
        <v>2</v>
      </c>
      <c r="L1575" s="7">
        <v>6</v>
      </c>
      <c r="M1575" s="7">
        <f t="shared" si="164"/>
        <v>0</v>
      </c>
      <c r="N1575" s="8">
        <f t="shared" si="165"/>
        <v>0</v>
      </c>
      <c r="R1575" s="12">
        <v>1</v>
      </c>
    </row>
    <row r="1576" spans="1:18" ht="63.75" x14ac:dyDescent="0.2">
      <c r="A1576" s="1" t="s">
        <v>2972</v>
      </c>
      <c r="B1576" s="1" t="s">
        <v>99</v>
      </c>
      <c r="C1576" s="2" t="s">
        <v>2973</v>
      </c>
      <c r="D1576" s="3" t="s">
        <v>241</v>
      </c>
      <c r="E1576" s="4">
        <v>8</v>
      </c>
      <c r="F1576" s="4">
        <v>22</v>
      </c>
      <c r="I1576" s="7">
        <v>7059383</v>
      </c>
      <c r="J1576" s="7">
        <v>7059358</v>
      </c>
      <c r="K1576" s="7">
        <v>2</v>
      </c>
      <c r="L1576" s="7">
        <v>6</v>
      </c>
      <c r="M1576" s="7">
        <f t="shared" si="164"/>
        <v>0</v>
      </c>
      <c r="N1576" s="8">
        <f t="shared" si="165"/>
        <v>0</v>
      </c>
      <c r="R1576" s="12">
        <v>1</v>
      </c>
    </row>
    <row r="1577" spans="1:18" ht="63.75" x14ac:dyDescent="0.2">
      <c r="A1577" s="1" t="s">
        <v>2974</v>
      </c>
      <c r="B1577" s="1" t="s">
        <v>102</v>
      </c>
      <c r="C1577" s="2" t="s">
        <v>2975</v>
      </c>
      <c r="D1577" s="3" t="s">
        <v>241</v>
      </c>
      <c r="E1577" s="4">
        <v>12</v>
      </c>
      <c r="F1577" s="4">
        <v>22</v>
      </c>
      <c r="I1577" s="7">
        <v>7059384</v>
      </c>
      <c r="J1577" s="7">
        <v>7059358</v>
      </c>
      <c r="K1577" s="7">
        <v>2</v>
      </c>
      <c r="L1577" s="7">
        <v>6</v>
      </c>
      <c r="M1577" s="7">
        <f t="shared" si="164"/>
        <v>0</v>
      </c>
      <c r="N1577" s="8">
        <f t="shared" si="165"/>
        <v>0</v>
      </c>
      <c r="R1577" s="12">
        <v>1</v>
      </c>
    </row>
    <row r="1578" spans="1:18" x14ac:dyDescent="0.2">
      <c r="A1578" s="1" t="s">
        <v>2976</v>
      </c>
      <c r="B1578" s="1" t="s">
        <v>403</v>
      </c>
      <c r="C1578" s="2" t="s">
        <v>502</v>
      </c>
      <c r="E1578" s="4">
        <v>0</v>
      </c>
      <c r="F1578" s="4">
        <v>22</v>
      </c>
      <c r="H1578" s="167"/>
      <c r="I1578" s="7">
        <v>7059385</v>
      </c>
      <c r="J1578" s="7">
        <v>7059216</v>
      </c>
      <c r="K1578" s="7">
        <v>1</v>
      </c>
      <c r="L1578" s="7">
        <v>5</v>
      </c>
      <c r="M1578" s="7">
        <f>M1579+M1580+M1581+M1582+M1583+M1584+M1585+M1586+M1587+M1588+M1589+M1590+M1591+M1592+M1593+M1594+M1595+M1596+M1597+M1598+M1599+M1600+M1601+M1602+M1603+M1604+M1605+M1606+M1607+M1608+M1609+M1610+M1611+M1612+M1613+M1614+M1615+M1616+M1617+M1618+M1619+M1620+M1621+M1622+M1623+M1624+M1625+M1626+M1627+M1628+M1629</f>
        <v>0</v>
      </c>
      <c r="N1578" s="8">
        <f>N1579+N1580+N1581+N1582+N1583+N1584+N1585+N1586+N1587+N1588+N1589+N1590+N1591+N1592+N1593+N1594+N1595+N1596+N1597+N1598+N1599+N1600+N1601+N1602+N1603+N1604+N1605+N1606+N1607+N1608+N1609+N1610+N1611+N1612+N1613+N1614+N1615+N1616+N1617+N1618+N1619+N1620+N1621+N1622+N1623+N1624+N1625+N1626+N1627+N1628+N1629</f>
        <v>0</v>
      </c>
      <c r="R1578" s="12">
        <v>1</v>
      </c>
    </row>
    <row r="1579" spans="1:18" x14ac:dyDescent="0.2">
      <c r="A1579" s="1" t="s">
        <v>2977</v>
      </c>
      <c r="C1579" s="2" t="s">
        <v>286</v>
      </c>
      <c r="D1579" s="3" t="s">
        <v>35</v>
      </c>
      <c r="E1579" s="4">
        <v>0</v>
      </c>
      <c r="F1579" s="4">
        <v>22</v>
      </c>
      <c r="I1579" s="7">
        <v>7059386</v>
      </c>
      <c r="J1579" s="7">
        <v>7059385</v>
      </c>
      <c r="K1579" s="7">
        <v>2</v>
      </c>
      <c r="L1579" s="7">
        <v>6</v>
      </c>
      <c r="M1579" s="7">
        <f t="shared" ref="M1579:M1610" si="166">ROUND(ROUND(H1579,2)*ROUND(E1579,2), 2)</f>
        <v>0</v>
      </c>
      <c r="N1579" s="8">
        <f t="shared" ref="N1579:N1610" si="167">H1579*E1579*(1+F1579/100)</f>
        <v>0</v>
      </c>
      <c r="R1579" s="12">
        <v>1</v>
      </c>
    </row>
    <row r="1580" spans="1:18" ht="38.25" x14ac:dyDescent="0.2">
      <c r="A1580" s="1" t="s">
        <v>2978</v>
      </c>
      <c r="C1580" s="2" t="s">
        <v>2979</v>
      </c>
      <c r="D1580" s="3" t="s">
        <v>35</v>
      </c>
      <c r="E1580" s="4">
        <v>0</v>
      </c>
      <c r="F1580" s="4">
        <v>22</v>
      </c>
      <c r="I1580" s="7">
        <v>7059387</v>
      </c>
      <c r="J1580" s="7">
        <v>7059385</v>
      </c>
      <c r="K1580" s="7">
        <v>2</v>
      </c>
      <c r="L1580" s="7">
        <v>6</v>
      </c>
      <c r="M1580" s="7">
        <f t="shared" si="166"/>
        <v>0</v>
      </c>
      <c r="N1580" s="8">
        <f t="shared" si="167"/>
        <v>0</v>
      </c>
      <c r="R1580" s="12">
        <v>1</v>
      </c>
    </row>
    <row r="1581" spans="1:18" x14ac:dyDescent="0.2">
      <c r="A1581" s="1" t="s">
        <v>2980</v>
      </c>
      <c r="C1581" s="2" t="s">
        <v>507</v>
      </c>
      <c r="D1581" s="3" t="s">
        <v>35</v>
      </c>
      <c r="E1581" s="4">
        <v>0</v>
      </c>
      <c r="F1581" s="4">
        <v>22</v>
      </c>
      <c r="I1581" s="7">
        <v>7059388</v>
      </c>
      <c r="J1581" s="7">
        <v>7059385</v>
      </c>
      <c r="K1581" s="7">
        <v>2</v>
      </c>
      <c r="L1581" s="7">
        <v>6</v>
      </c>
      <c r="M1581" s="7">
        <f t="shared" si="166"/>
        <v>0</v>
      </c>
      <c r="N1581" s="8">
        <f t="shared" si="167"/>
        <v>0</v>
      </c>
      <c r="R1581" s="12">
        <v>1</v>
      </c>
    </row>
    <row r="1582" spans="1:18" ht="25.5" x14ac:dyDescent="0.2">
      <c r="A1582" s="1" t="s">
        <v>2981</v>
      </c>
      <c r="C1582" s="2" t="s">
        <v>2982</v>
      </c>
      <c r="D1582" s="3" t="s">
        <v>35</v>
      </c>
      <c r="E1582" s="4">
        <v>0</v>
      </c>
      <c r="F1582" s="4">
        <v>22</v>
      </c>
      <c r="I1582" s="7">
        <v>7059389</v>
      </c>
      <c r="J1582" s="7">
        <v>7059385</v>
      </c>
      <c r="K1582" s="7">
        <v>2</v>
      </c>
      <c r="L1582" s="7">
        <v>6</v>
      </c>
      <c r="M1582" s="7">
        <f t="shared" si="166"/>
        <v>0</v>
      </c>
      <c r="N1582" s="8">
        <f t="shared" si="167"/>
        <v>0</v>
      </c>
      <c r="R1582" s="12">
        <v>1</v>
      </c>
    </row>
    <row r="1583" spans="1:18" ht="25.5" x14ac:dyDescent="0.2">
      <c r="A1583" s="1" t="s">
        <v>2983</v>
      </c>
      <c r="C1583" s="2" t="s">
        <v>2984</v>
      </c>
      <c r="D1583" s="3" t="s">
        <v>35</v>
      </c>
      <c r="E1583" s="4">
        <v>0</v>
      </c>
      <c r="F1583" s="4">
        <v>22</v>
      </c>
      <c r="I1583" s="7">
        <v>7059390</v>
      </c>
      <c r="J1583" s="7">
        <v>7059385</v>
      </c>
      <c r="K1583" s="7">
        <v>2</v>
      </c>
      <c r="L1583" s="7">
        <v>6</v>
      </c>
      <c r="M1583" s="7">
        <f t="shared" si="166"/>
        <v>0</v>
      </c>
      <c r="N1583" s="8">
        <f t="shared" si="167"/>
        <v>0</v>
      </c>
      <c r="R1583" s="12">
        <v>1</v>
      </c>
    </row>
    <row r="1584" spans="1:18" ht="25.5" x14ac:dyDescent="0.2">
      <c r="A1584" s="1" t="s">
        <v>2985</v>
      </c>
      <c r="C1584" s="2" t="s">
        <v>970</v>
      </c>
      <c r="D1584" s="3" t="s">
        <v>35</v>
      </c>
      <c r="E1584" s="4">
        <v>0</v>
      </c>
      <c r="F1584" s="4">
        <v>22</v>
      </c>
      <c r="I1584" s="7">
        <v>7059391</v>
      </c>
      <c r="J1584" s="7">
        <v>7059385</v>
      </c>
      <c r="K1584" s="7">
        <v>2</v>
      </c>
      <c r="L1584" s="7">
        <v>6</v>
      </c>
      <c r="M1584" s="7">
        <f t="shared" si="166"/>
        <v>0</v>
      </c>
      <c r="N1584" s="8">
        <f t="shared" si="167"/>
        <v>0</v>
      </c>
      <c r="R1584" s="12">
        <v>1</v>
      </c>
    </row>
    <row r="1585" spans="1:18" x14ac:dyDescent="0.2">
      <c r="A1585" s="1" t="s">
        <v>2986</v>
      </c>
      <c r="C1585" s="2" t="s">
        <v>1122</v>
      </c>
      <c r="D1585" s="3" t="s">
        <v>35</v>
      </c>
      <c r="E1585" s="4">
        <v>0</v>
      </c>
      <c r="F1585" s="4">
        <v>22</v>
      </c>
      <c r="I1585" s="7">
        <v>7059392</v>
      </c>
      <c r="J1585" s="7">
        <v>7059385</v>
      </c>
      <c r="K1585" s="7">
        <v>2</v>
      </c>
      <c r="L1585" s="7">
        <v>6</v>
      </c>
      <c r="M1585" s="7">
        <f t="shared" si="166"/>
        <v>0</v>
      </c>
      <c r="N1585" s="8">
        <f t="shared" si="167"/>
        <v>0</v>
      </c>
      <c r="R1585" s="12">
        <v>1</v>
      </c>
    </row>
    <row r="1586" spans="1:18" x14ac:dyDescent="0.2">
      <c r="A1586" s="1" t="s">
        <v>2987</v>
      </c>
      <c r="C1586" s="2" t="s">
        <v>1124</v>
      </c>
      <c r="D1586" s="3" t="s">
        <v>35</v>
      </c>
      <c r="E1586" s="4">
        <v>0</v>
      </c>
      <c r="F1586" s="4">
        <v>22</v>
      </c>
      <c r="I1586" s="7">
        <v>7059393</v>
      </c>
      <c r="J1586" s="7">
        <v>7059385</v>
      </c>
      <c r="K1586" s="7">
        <v>2</v>
      </c>
      <c r="L1586" s="7">
        <v>6</v>
      </c>
      <c r="M1586" s="7">
        <f t="shared" si="166"/>
        <v>0</v>
      </c>
      <c r="N1586" s="8">
        <f t="shared" si="167"/>
        <v>0</v>
      </c>
      <c r="R1586" s="12">
        <v>1</v>
      </c>
    </row>
    <row r="1587" spans="1:18" ht="89.25" x14ac:dyDescent="0.2">
      <c r="A1587" s="1" t="s">
        <v>2988</v>
      </c>
      <c r="B1587" s="1" t="s">
        <v>30</v>
      </c>
      <c r="C1587" s="2" t="s">
        <v>2989</v>
      </c>
      <c r="D1587" s="3" t="s">
        <v>343</v>
      </c>
      <c r="E1587" s="4">
        <v>750</v>
      </c>
      <c r="F1587" s="4">
        <v>22</v>
      </c>
      <c r="I1587" s="7">
        <v>7059394</v>
      </c>
      <c r="J1587" s="7">
        <v>7059385</v>
      </c>
      <c r="K1587" s="7">
        <v>2</v>
      </c>
      <c r="L1587" s="7">
        <v>6</v>
      </c>
      <c r="M1587" s="7">
        <f t="shared" si="166"/>
        <v>0</v>
      </c>
      <c r="N1587" s="8">
        <f t="shared" si="167"/>
        <v>0</v>
      </c>
      <c r="R1587" s="12">
        <v>1</v>
      </c>
    </row>
    <row r="1588" spans="1:18" ht="153" x14ac:dyDescent="0.2">
      <c r="A1588" s="1" t="s">
        <v>2990</v>
      </c>
      <c r="B1588" s="1" t="s">
        <v>188</v>
      </c>
      <c r="C1588" s="2" t="s">
        <v>2991</v>
      </c>
      <c r="D1588" s="3" t="s">
        <v>343</v>
      </c>
      <c r="E1588" s="4">
        <v>5500</v>
      </c>
      <c r="F1588" s="4">
        <v>22</v>
      </c>
      <c r="I1588" s="7">
        <v>7059395</v>
      </c>
      <c r="J1588" s="7">
        <v>7059385</v>
      </c>
      <c r="K1588" s="7">
        <v>2</v>
      </c>
      <c r="L1588" s="7">
        <v>6</v>
      </c>
      <c r="M1588" s="7">
        <f t="shared" si="166"/>
        <v>0</v>
      </c>
      <c r="N1588" s="8">
        <f t="shared" si="167"/>
        <v>0</v>
      </c>
      <c r="R1588" s="12">
        <v>1</v>
      </c>
    </row>
    <row r="1589" spans="1:18" ht="127.5" x14ac:dyDescent="0.2">
      <c r="A1589" s="1" t="s">
        <v>2992</v>
      </c>
      <c r="B1589" s="1" t="s">
        <v>233</v>
      </c>
      <c r="C1589" s="2" t="s">
        <v>2993</v>
      </c>
      <c r="D1589" s="3" t="s">
        <v>343</v>
      </c>
      <c r="E1589" s="4">
        <v>155</v>
      </c>
      <c r="F1589" s="4">
        <v>22</v>
      </c>
      <c r="I1589" s="7">
        <v>7059396</v>
      </c>
      <c r="J1589" s="7">
        <v>7059385</v>
      </c>
      <c r="K1589" s="7">
        <v>2</v>
      </c>
      <c r="L1589" s="7">
        <v>6</v>
      </c>
      <c r="M1589" s="7">
        <f t="shared" si="166"/>
        <v>0</v>
      </c>
      <c r="N1589" s="8">
        <f t="shared" si="167"/>
        <v>0</v>
      </c>
      <c r="R1589" s="12">
        <v>1</v>
      </c>
    </row>
    <row r="1590" spans="1:18" ht="102" x14ac:dyDescent="0.2">
      <c r="A1590" s="1" t="s">
        <v>2994</v>
      </c>
      <c r="B1590" s="1" t="s">
        <v>236</v>
      </c>
      <c r="C1590" s="2" t="s">
        <v>2995</v>
      </c>
      <c r="D1590" s="3" t="s">
        <v>343</v>
      </c>
      <c r="E1590" s="4">
        <v>475</v>
      </c>
      <c r="F1590" s="4">
        <v>22</v>
      </c>
      <c r="I1590" s="7">
        <v>7059397</v>
      </c>
      <c r="J1590" s="7">
        <v>7059385</v>
      </c>
      <c r="K1590" s="7">
        <v>2</v>
      </c>
      <c r="L1590" s="7">
        <v>6</v>
      </c>
      <c r="M1590" s="7">
        <f t="shared" si="166"/>
        <v>0</v>
      </c>
      <c r="N1590" s="8">
        <f t="shared" si="167"/>
        <v>0</v>
      </c>
      <c r="R1590" s="12">
        <v>1</v>
      </c>
    </row>
    <row r="1591" spans="1:18" ht="76.5" x14ac:dyDescent="0.2">
      <c r="A1591" s="1" t="s">
        <v>2996</v>
      </c>
      <c r="B1591" s="1" t="s">
        <v>239</v>
      </c>
      <c r="C1591" s="2" t="s">
        <v>2997</v>
      </c>
      <c r="D1591" s="3" t="s">
        <v>343</v>
      </c>
      <c r="E1591" s="4">
        <v>82</v>
      </c>
      <c r="F1591" s="4">
        <v>22</v>
      </c>
      <c r="I1591" s="7">
        <v>7059398</v>
      </c>
      <c r="J1591" s="7">
        <v>7059385</v>
      </c>
      <c r="K1591" s="7">
        <v>2</v>
      </c>
      <c r="L1591" s="7">
        <v>6</v>
      </c>
      <c r="M1591" s="7">
        <f t="shared" si="166"/>
        <v>0</v>
      </c>
      <c r="N1591" s="8">
        <f t="shared" si="167"/>
        <v>0</v>
      </c>
      <c r="R1591" s="12">
        <v>1</v>
      </c>
    </row>
    <row r="1592" spans="1:18" ht="114.75" x14ac:dyDescent="0.2">
      <c r="A1592" s="1" t="s">
        <v>2998</v>
      </c>
      <c r="B1592" s="1" t="s">
        <v>243</v>
      </c>
      <c r="C1592" s="2" t="s">
        <v>2999</v>
      </c>
      <c r="D1592" s="3" t="s">
        <v>343</v>
      </c>
      <c r="E1592" s="4">
        <v>1620</v>
      </c>
      <c r="F1592" s="4">
        <v>22</v>
      </c>
      <c r="I1592" s="7">
        <v>7059399</v>
      </c>
      <c r="J1592" s="7">
        <v>7059385</v>
      </c>
      <c r="K1592" s="7">
        <v>2</v>
      </c>
      <c r="L1592" s="7">
        <v>6</v>
      </c>
      <c r="M1592" s="7">
        <f t="shared" si="166"/>
        <v>0</v>
      </c>
      <c r="N1592" s="8">
        <f t="shared" si="167"/>
        <v>0</v>
      </c>
      <c r="R1592" s="12">
        <v>1</v>
      </c>
    </row>
    <row r="1593" spans="1:18" ht="127.5" x14ac:dyDescent="0.2">
      <c r="A1593" s="1" t="s">
        <v>3000</v>
      </c>
      <c r="B1593" s="1" t="s">
        <v>247</v>
      </c>
      <c r="C1593" s="2" t="s">
        <v>3001</v>
      </c>
      <c r="D1593" s="3" t="s">
        <v>343</v>
      </c>
      <c r="E1593" s="4">
        <v>6576</v>
      </c>
      <c r="F1593" s="4">
        <v>22</v>
      </c>
      <c r="I1593" s="7">
        <v>7059400</v>
      </c>
      <c r="J1593" s="7">
        <v>7059385</v>
      </c>
      <c r="K1593" s="7">
        <v>2</v>
      </c>
      <c r="L1593" s="7">
        <v>6</v>
      </c>
      <c r="M1593" s="7">
        <f t="shared" si="166"/>
        <v>0</v>
      </c>
      <c r="N1593" s="8">
        <f t="shared" si="167"/>
        <v>0</v>
      </c>
      <c r="R1593" s="12">
        <v>1</v>
      </c>
    </row>
    <row r="1594" spans="1:18" ht="127.5" x14ac:dyDescent="0.2">
      <c r="A1594" s="1" t="s">
        <v>3002</v>
      </c>
      <c r="B1594" s="1" t="s">
        <v>266</v>
      </c>
      <c r="C1594" s="2" t="s">
        <v>3003</v>
      </c>
      <c r="D1594" s="3" t="s">
        <v>343</v>
      </c>
      <c r="E1594" s="4">
        <v>6040</v>
      </c>
      <c r="F1594" s="4">
        <v>22</v>
      </c>
      <c r="I1594" s="7">
        <v>7059401</v>
      </c>
      <c r="J1594" s="7">
        <v>7059385</v>
      </c>
      <c r="K1594" s="7">
        <v>2</v>
      </c>
      <c r="L1594" s="7">
        <v>6</v>
      </c>
      <c r="M1594" s="7">
        <f t="shared" si="166"/>
        <v>0</v>
      </c>
      <c r="N1594" s="8">
        <f t="shared" si="167"/>
        <v>0</v>
      </c>
      <c r="R1594" s="12">
        <v>1</v>
      </c>
    </row>
    <row r="1595" spans="1:18" ht="114.75" x14ac:dyDescent="0.2">
      <c r="A1595" s="1" t="s">
        <v>3004</v>
      </c>
      <c r="B1595" s="1" t="s">
        <v>270</v>
      </c>
      <c r="C1595" s="2" t="s">
        <v>3005</v>
      </c>
      <c r="D1595" s="3" t="s">
        <v>343</v>
      </c>
      <c r="E1595" s="4">
        <v>690</v>
      </c>
      <c r="F1595" s="4">
        <v>22</v>
      </c>
      <c r="I1595" s="7">
        <v>7059402</v>
      </c>
      <c r="J1595" s="7">
        <v>7059385</v>
      </c>
      <c r="K1595" s="7">
        <v>2</v>
      </c>
      <c r="L1595" s="7">
        <v>6</v>
      </c>
      <c r="M1595" s="7">
        <f t="shared" si="166"/>
        <v>0</v>
      </c>
      <c r="N1595" s="8">
        <f t="shared" si="167"/>
        <v>0</v>
      </c>
      <c r="R1595" s="12">
        <v>1</v>
      </c>
    </row>
    <row r="1596" spans="1:18" ht="51" x14ac:dyDescent="0.2">
      <c r="A1596" s="1" t="s">
        <v>3006</v>
      </c>
      <c r="B1596" s="1" t="s">
        <v>66</v>
      </c>
      <c r="C1596" s="2" t="s">
        <v>3007</v>
      </c>
      <c r="D1596" s="3" t="s">
        <v>228</v>
      </c>
      <c r="E1596" s="4">
        <v>1</v>
      </c>
      <c r="F1596" s="4">
        <v>22</v>
      </c>
      <c r="I1596" s="7">
        <v>7059403</v>
      </c>
      <c r="J1596" s="7">
        <v>7059385</v>
      </c>
      <c r="K1596" s="7">
        <v>2</v>
      </c>
      <c r="L1596" s="7">
        <v>6</v>
      </c>
      <c r="M1596" s="7">
        <f t="shared" si="166"/>
        <v>0</v>
      </c>
      <c r="N1596" s="8">
        <f t="shared" si="167"/>
        <v>0</v>
      </c>
      <c r="R1596" s="12">
        <v>1</v>
      </c>
    </row>
    <row r="1597" spans="1:18" ht="114.75" x14ac:dyDescent="0.2">
      <c r="A1597" s="1" t="s">
        <v>3008</v>
      </c>
      <c r="B1597" s="1" t="s">
        <v>69</v>
      </c>
      <c r="C1597" s="2" t="s">
        <v>3009</v>
      </c>
      <c r="D1597" s="3" t="s">
        <v>343</v>
      </c>
      <c r="E1597" s="4">
        <v>920</v>
      </c>
      <c r="F1597" s="4">
        <v>22</v>
      </c>
      <c r="I1597" s="7">
        <v>7059404</v>
      </c>
      <c r="J1597" s="7">
        <v>7059385</v>
      </c>
      <c r="K1597" s="7">
        <v>2</v>
      </c>
      <c r="L1597" s="7">
        <v>6</v>
      </c>
      <c r="M1597" s="7">
        <f t="shared" si="166"/>
        <v>0</v>
      </c>
      <c r="N1597" s="8">
        <f t="shared" si="167"/>
        <v>0</v>
      </c>
      <c r="R1597" s="12">
        <v>1</v>
      </c>
    </row>
    <row r="1598" spans="1:18" ht="76.5" x14ac:dyDescent="0.2">
      <c r="A1598" s="1" t="s">
        <v>3010</v>
      </c>
      <c r="B1598" s="1" t="s">
        <v>72</v>
      </c>
      <c r="C1598" s="2" t="s">
        <v>3011</v>
      </c>
      <c r="D1598" s="3" t="s">
        <v>343</v>
      </c>
      <c r="E1598" s="4">
        <v>110</v>
      </c>
      <c r="F1598" s="4">
        <v>22</v>
      </c>
      <c r="I1598" s="7">
        <v>7059405</v>
      </c>
      <c r="J1598" s="7">
        <v>7059385</v>
      </c>
      <c r="K1598" s="7">
        <v>2</v>
      </c>
      <c r="L1598" s="7">
        <v>6</v>
      </c>
      <c r="M1598" s="7">
        <f t="shared" si="166"/>
        <v>0</v>
      </c>
      <c r="N1598" s="8">
        <f t="shared" si="167"/>
        <v>0</v>
      </c>
      <c r="R1598" s="12">
        <v>1</v>
      </c>
    </row>
    <row r="1599" spans="1:18" ht="51" x14ac:dyDescent="0.2">
      <c r="A1599" s="1" t="s">
        <v>3012</v>
      </c>
      <c r="B1599" s="1" t="s">
        <v>75</v>
      </c>
      <c r="C1599" s="2" t="s">
        <v>3013</v>
      </c>
      <c r="D1599" s="3" t="s">
        <v>228</v>
      </c>
      <c r="E1599" s="4">
        <v>1</v>
      </c>
      <c r="F1599" s="4">
        <v>22</v>
      </c>
      <c r="I1599" s="7">
        <v>7059406</v>
      </c>
      <c r="J1599" s="7">
        <v>7059385</v>
      </c>
      <c r="K1599" s="7">
        <v>2</v>
      </c>
      <c r="L1599" s="7">
        <v>6</v>
      </c>
      <c r="M1599" s="7">
        <f t="shared" si="166"/>
        <v>0</v>
      </c>
      <c r="N1599" s="8">
        <f t="shared" si="167"/>
        <v>0</v>
      </c>
      <c r="R1599" s="12">
        <v>1</v>
      </c>
    </row>
    <row r="1600" spans="1:18" ht="76.5" x14ac:dyDescent="0.2">
      <c r="A1600" s="1" t="s">
        <v>3014</v>
      </c>
      <c r="B1600" s="1" t="s">
        <v>78</v>
      </c>
      <c r="C1600" s="2" t="s">
        <v>3015</v>
      </c>
      <c r="D1600" s="3" t="s">
        <v>343</v>
      </c>
      <c r="E1600" s="4">
        <v>55</v>
      </c>
      <c r="F1600" s="4">
        <v>22</v>
      </c>
      <c r="I1600" s="7">
        <v>7059407</v>
      </c>
      <c r="J1600" s="7">
        <v>7059385</v>
      </c>
      <c r="K1600" s="7">
        <v>2</v>
      </c>
      <c r="L1600" s="7">
        <v>6</v>
      </c>
      <c r="M1600" s="7">
        <f t="shared" si="166"/>
        <v>0</v>
      </c>
      <c r="N1600" s="8">
        <f t="shared" si="167"/>
        <v>0</v>
      </c>
      <c r="R1600" s="12">
        <v>1</v>
      </c>
    </row>
    <row r="1601" spans="1:18" ht="89.25" x14ac:dyDescent="0.2">
      <c r="A1601" s="1" t="s">
        <v>3016</v>
      </c>
      <c r="B1601" s="1" t="s">
        <v>81</v>
      </c>
      <c r="C1601" s="2" t="s">
        <v>3017</v>
      </c>
      <c r="D1601" s="3" t="s">
        <v>343</v>
      </c>
      <c r="E1601" s="4">
        <v>1050</v>
      </c>
      <c r="F1601" s="4">
        <v>22</v>
      </c>
      <c r="I1601" s="7">
        <v>7059408</v>
      </c>
      <c r="J1601" s="7">
        <v>7059385</v>
      </c>
      <c r="K1601" s="7">
        <v>2</v>
      </c>
      <c r="L1601" s="7">
        <v>6</v>
      </c>
      <c r="M1601" s="7">
        <f t="shared" si="166"/>
        <v>0</v>
      </c>
      <c r="N1601" s="8">
        <f t="shared" si="167"/>
        <v>0</v>
      </c>
      <c r="R1601" s="12">
        <v>1</v>
      </c>
    </row>
    <row r="1602" spans="1:18" ht="38.25" x14ac:dyDescent="0.2">
      <c r="A1602" s="1" t="s">
        <v>3018</v>
      </c>
      <c r="B1602" s="1" t="s">
        <v>84</v>
      </c>
      <c r="C1602" s="2" t="s">
        <v>3019</v>
      </c>
      <c r="D1602" s="3" t="s">
        <v>343</v>
      </c>
      <c r="E1602" s="4">
        <v>500</v>
      </c>
      <c r="F1602" s="4">
        <v>22</v>
      </c>
      <c r="I1602" s="7">
        <v>7059409</v>
      </c>
      <c r="J1602" s="7">
        <v>7059385</v>
      </c>
      <c r="K1602" s="7">
        <v>2</v>
      </c>
      <c r="L1602" s="7">
        <v>6</v>
      </c>
      <c r="M1602" s="7">
        <f t="shared" si="166"/>
        <v>0</v>
      </c>
      <c r="N1602" s="8">
        <f t="shared" si="167"/>
        <v>0</v>
      </c>
      <c r="R1602" s="12">
        <v>1</v>
      </c>
    </row>
    <row r="1603" spans="1:18" ht="102" x14ac:dyDescent="0.2">
      <c r="A1603" s="1" t="s">
        <v>3020</v>
      </c>
      <c r="B1603" s="1" t="s">
        <v>87</v>
      </c>
      <c r="C1603" s="2" t="s">
        <v>3021</v>
      </c>
      <c r="D1603" s="3" t="s">
        <v>343</v>
      </c>
      <c r="E1603" s="4">
        <v>650</v>
      </c>
      <c r="F1603" s="4">
        <v>22</v>
      </c>
      <c r="I1603" s="7">
        <v>7059410</v>
      </c>
      <c r="J1603" s="7">
        <v>7059385</v>
      </c>
      <c r="K1603" s="7">
        <v>2</v>
      </c>
      <c r="L1603" s="7">
        <v>6</v>
      </c>
      <c r="M1603" s="7">
        <f t="shared" si="166"/>
        <v>0</v>
      </c>
      <c r="N1603" s="8">
        <f t="shared" si="167"/>
        <v>0</v>
      </c>
      <c r="R1603" s="12">
        <v>1</v>
      </c>
    </row>
    <row r="1604" spans="1:18" ht="38.25" x14ac:dyDescent="0.2">
      <c r="A1604" s="1" t="s">
        <v>3022</v>
      </c>
      <c r="B1604" s="1" t="s">
        <v>90</v>
      </c>
      <c r="C1604" s="2" t="s">
        <v>3023</v>
      </c>
      <c r="D1604" s="3" t="s">
        <v>245</v>
      </c>
      <c r="E1604" s="4">
        <v>10</v>
      </c>
      <c r="F1604" s="4">
        <v>22</v>
      </c>
      <c r="I1604" s="7">
        <v>7059411</v>
      </c>
      <c r="J1604" s="7">
        <v>7059385</v>
      </c>
      <c r="K1604" s="7">
        <v>2</v>
      </c>
      <c r="L1604" s="7">
        <v>6</v>
      </c>
      <c r="M1604" s="7">
        <f t="shared" si="166"/>
        <v>0</v>
      </c>
      <c r="N1604" s="8">
        <f t="shared" si="167"/>
        <v>0</v>
      </c>
      <c r="R1604" s="12">
        <v>1</v>
      </c>
    </row>
    <row r="1605" spans="1:18" ht="25.5" x14ac:dyDescent="0.2">
      <c r="A1605" s="1" t="s">
        <v>3024</v>
      </c>
      <c r="B1605" s="1" t="s">
        <v>93</v>
      </c>
      <c r="C1605" s="2" t="s">
        <v>3025</v>
      </c>
      <c r="D1605" s="3" t="s">
        <v>228</v>
      </c>
      <c r="E1605" s="4">
        <v>2</v>
      </c>
      <c r="F1605" s="4">
        <v>22</v>
      </c>
      <c r="I1605" s="7">
        <v>7059412</v>
      </c>
      <c r="J1605" s="7">
        <v>7059385</v>
      </c>
      <c r="K1605" s="7">
        <v>2</v>
      </c>
      <c r="L1605" s="7">
        <v>6</v>
      </c>
      <c r="M1605" s="7">
        <f t="shared" si="166"/>
        <v>0</v>
      </c>
      <c r="N1605" s="8">
        <f t="shared" si="167"/>
        <v>0</v>
      </c>
      <c r="R1605" s="12">
        <v>1</v>
      </c>
    </row>
    <row r="1606" spans="1:18" ht="89.25" x14ac:dyDescent="0.2">
      <c r="A1606" s="1" t="s">
        <v>3026</v>
      </c>
      <c r="B1606" s="1" t="s">
        <v>96</v>
      </c>
      <c r="C1606" s="2" t="s">
        <v>3027</v>
      </c>
      <c r="D1606" s="3" t="s">
        <v>343</v>
      </c>
      <c r="E1606" s="4">
        <v>1100</v>
      </c>
      <c r="F1606" s="4">
        <v>22</v>
      </c>
      <c r="I1606" s="7">
        <v>7059413</v>
      </c>
      <c r="J1606" s="7">
        <v>7059385</v>
      </c>
      <c r="K1606" s="7">
        <v>2</v>
      </c>
      <c r="L1606" s="7">
        <v>6</v>
      </c>
      <c r="M1606" s="7">
        <f t="shared" si="166"/>
        <v>0</v>
      </c>
      <c r="N1606" s="8">
        <f t="shared" si="167"/>
        <v>0</v>
      </c>
      <c r="R1606" s="12">
        <v>1</v>
      </c>
    </row>
    <row r="1607" spans="1:18" ht="89.25" x14ac:dyDescent="0.2">
      <c r="A1607" s="1" t="s">
        <v>3028</v>
      </c>
      <c r="B1607" s="1" t="s">
        <v>99</v>
      </c>
      <c r="C1607" s="2" t="s">
        <v>3029</v>
      </c>
      <c r="D1607" s="3" t="s">
        <v>231</v>
      </c>
      <c r="E1607" s="4">
        <v>24</v>
      </c>
      <c r="F1607" s="4">
        <v>22</v>
      </c>
      <c r="I1607" s="7">
        <v>7059414</v>
      </c>
      <c r="J1607" s="7">
        <v>7059385</v>
      </c>
      <c r="K1607" s="7">
        <v>2</v>
      </c>
      <c r="L1607" s="7">
        <v>6</v>
      </c>
      <c r="M1607" s="7">
        <f t="shared" si="166"/>
        <v>0</v>
      </c>
      <c r="N1607" s="8">
        <f t="shared" si="167"/>
        <v>0</v>
      </c>
      <c r="R1607" s="12">
        <v>1</v>
      </c>
    </row>
    <row r="1608" spans="1:18" ht="89.25" x14ac:dyDescent="0.2">
      <c r="A1608" s="1" t="s">
        <v>3030</v>
      </c>
      <c r="B1608" s="1" t="s">
        <v>102</v>
      </c>
      <c r="C1608" s="2" t="s">
        <v>3031</v>
      </c>
      <c r="D1608" s="3" t="s">
        <v>228</v>
      </c>
      <c r="E1608" s="4">
        <v>3</v>
      </c>
      <c r="F1608" s="4">
        <v>22</v>
      </c>
      <c r="I1608" s="7">
        <v>7059415</v>
      </c>
      <c r="J1608" s="7">
        <v>7059385</v>
      </c>
      <c r="K1608" s="7">
        <v>2</v>
      </c>
      <c r="L1608" s="7">
        <v>6</v>
      </c>
      <c r="M1608" s="7">
        <f t="shared" si="166"/>
        <v>0</v>
      </c>
      <c r="N1608" s="8">
        <f t="shared" si="167"/>
        <v>0</v>
      </c>
      <c r="R1608" s="12">
        <v>1</v>
      </c>
    </row>
    <row r="1609" spans="1:18" ht="127.5" x14ac:dyDescent="0.2">
      <c r="A1609" s="1" t="s">
        <v>3032</v>
      </c>
      <c r="B1609" s="1" t="s">
        <v>105</v>
      </c>
      <c r="C1609" s="2" t="s">
        <v>3033</v>
      </c>
      <c r="D1609" s="3" t="s">
        <v>245</v>
      </c>
      <c r="E1609" s="4">
        <v>10</v>
      </c>
      <c r="F1609" s="4">
        <v>22</v>
      </c>
      <c r="I1609" s="7">
        <v>7059416</v>
      </c>
      <c r="J1609" s="7">
        <v>7059385</v>
      </c>
      <c r="K1609" s="7">
        <v>2</v>
      </c>
      <c r="L1609" s="7">
        <v>6</v>
      </c>
      <c r="M1609" s="7">
        <f t="shared" si="166"/>
        <v>0</v>
      </c>
      <c r="N1609" s="8">
        <f t="shared" si="167"/>
        <v>0</v>
      </c>
      <c r="R1609" s="12">
        <v>1</v>
      </c>
    </row>
    <row r="1610" spans="1:18" ht="51" x14ac:dyDescent="0.2">
      <c r="A1610" s="1" t="s">
        <v>3034</v>
      </c>
      <c r="B1610" s="1" t="s">
        <v>108</v>
      </c>
      <c r="C1610" s="2" t="s">
        <v>3035</v>
      </c>
      <c r="D1610" s="3" t="s">
        <v>231</v>
      </c>
      <c r="E1610" s="4">
        <v>1</v>
      </c>
      <c r="F1610" s="4">
        <v>22</v>
      </c>
      <c r="I1610" s="7">
        <v>7059417</v>
      </c>
      <c r="J1610" s="7">
        <v>7059385</v>
      </c>
      <c r="K1610" s="7">
        <v>2</v>
      </c>
      <c r="L1610" s="7">
        <v>6</v>
      </c>
      <c r="M1610" s="7">
        <f t="shared" si="166"/>
        <v>0</v>
      </c>
      <c r="N1610" s="8">
        <f t="shared" si="167"/>
        <v>0</v>
      </c>
      <c r="R1610" s="12">
        <v>1</v>
      </c>
    </row>
    <row r="1611" spans="1:18" ht="114.75" x14ac:dyDescent="0.2">
      <c r="A1611" s="1" t="s">
        <v>3036</v>
      </c>
      <c r="B1611" s="1" t="s">
        <v>111</v>
      </c>
      <c r="C1611" s="2" t="s">
        <v>3037</v>
      </c>
      <c r="D1611" s="3" t="s">
        <v>245</v>
      </c>
      <c r="E1611" s="4">
        <v>21</v>
      </c>
      <c r="F1611" s="4">
        <v>22</v>
      </c>
      <c r="I1611" s="7">
        <v>7059418</v>
      </c>
      <c r="J1611" s="7">
        <v>7059385</v>
      </c>
      <c r="K1611" s="7">
        <v>2</v>
      </c>
      <c r="L1611" s="7">
        <v>6</v>
      </c>
      <c r="M1611" s="7">
        <f t="shared" ref="M1611:M1629" si="168">ROUND(ROUND(H1611,2)*ROUND(E1611,2), 2)</f>
        <v>0</v>
      </c>
      <c r="N1611" s="8">
        <f t="shared" ref="N1611:N1629" si="169">H1611*E1611*(1+F1611/100)</f>
        <v>0</v>
      </c>
      <c r="R1611" s="12">
        <v>1</v>
      </c>
    </row>
    <row r="1612" spans="1:18" ht="114.75" x14ac:dyDescent="0.2">
      <c r="A1612" s="1" t="s">
        <v>3038</v>
      </c>
      <c r="B1612" s="1" t="s">
        <v>114</v>
      </c>
      <c r="C1612" s="2" t="s">
        <v>3039</v>
      </c>
      <c r="D1612" s="3" t="s">
        <v>245</v>
      </c>
      <c r="E1612" s="4">
        <v>66</v>
      </c>
      <c r="F1612" s="4">
        <v>22</v>
      </c>
      <c r="I1612" s="7">
        <v>7059419</v>
      </c>
      <c r="J1612" s="7">
        <v>7059385</v>
      </c>
      <c r="K1612" s="7">
        <v>2</v>
      </c>
      <c r="L1612" s="7">
        <v>6</v>
      </c>
      <c r="M1612" s="7">
        <f t="shared" si="168"/>
        <v>0</v>
      </c>
      <c r="N1612" s="8">
        <f t="shared" si="169"/>
        <v>0</v>
      </c>
      <c r="R1612" s="12">
        <v>1</v>
      </c>
    </row>
    <row r="1613" spans="1:18" ht="127.5" x14ac:dyDescent="0.2">
      <c r="A1613" s="1" t="s">
        <v>3040</v>
      </c>
      <c r="B1613" s="1" t="s">
        <v>117</v>
      </c>
      <c r="C1613" s="2" t="s">
        <v>3041</v>
      </c>
      <c r="D1613" s="3" t="s">
        <v>245</v>
      </c>
      <c r="E1613" s="4">
        <v>4.5</v>
      </c>
      <c r="F1613" s="4">
        <v>22</v>
      </c>
      <c r="I1613" s="7">
        <v>7059420</v>
      </c>
      <c r="J1613" s="7">
        <v>7059385</v>
      </c>
      <c r="K1613" s="7">
        <v>2</v>
      </c>
      <c r="L1613" s="7">
        <v>6</v>
      </c>
      <c r="M1613" s="7">
        <f t="shared" si="168"/>
        <v>0</v>
      </c>
      <c r="N1613" s="8">
        <f t="shared" si="169"/>
        <v>0</v>
      </c>
      <c r="R1613" s="12">
        <v>1</v>
      </c>
    </row>
    <row r="1614" spans="1:18" ht="102" x14ac:dyDescent="0.2">
      <c r="A1614" s="1" t="s">
        <v>3042</v>
      </c>
      <c r="B1614" s="1" t="s">
        <v>120</v>
      </c>
      <c r="C1614" s="2" t="s">
        <v>3043</v>
      </c>
      <c r="D1614" s="3" t="s">
        <v>228</v>
      </c>
      <c r="E1614" s="4">
        <v>1</v>
      </c>
      <c r="F1614" s="4">
        <v>22</v>
      </c>
      <c r="I1614" s="7">
        <v>7059421</v>
      </c>
      <c r="J1614" s="7">
        <v>7059385</v>
      </c>
      <c r="K1614" s="7">
        <v>2</v>
      </c>
      <c r="L1614" s="7">
        <v>6</v>
      </c>
      <c r="M1614" s="7">
        <f t="shared" si="168"/>
        <v>0</v>
      </c>
      <c r="N1614" s="8">
        <f t="shared" si="169"/>
        <v>0</v>
      </c>
      <c r="R1614" s="12">
        <v>1</v>
      </c>
    </row>
    <row r="1615" spans="1:18" ht="127.5" x14ac:dyDescent="0.2">
      <c r="A1615" s="1" t="s">
        <v>3044</v>
      </c>
      <c r="B1615" s="1" t="s">
        <v>123</v>
      </c>
      <c r="C1615" s="2" t="s">
        <v>3045</v>
      </c>
      <c r="D1615" s="3" t="s">
        <v>228</v>
      </c>
      <c r="E1615" s="4">
        <v>1</v>
      </c>
      <c r="F1615" s="4">
        <v>22</v>
      </c>
      <c r="I1615" s="7">
        <v>7059422</v>
      </c>
      <c r="J1615" s="7">
        <v>7059385</v>
      </c>
      <c r="K1615" s="7">
        <v>2</v>
      </c>
      <c r="L1615" s="7">
        <v>6</v>
      </c>
      <c r="M1615" s="7">
        <f t="shared" si="168"/>
        <v>0</v>
      </c>
      <c r="N1615" s="8">
        <f t="shared" si="169"/>
        <v>0</v>
      </c>
      <c r="R1615" s="12">
        <v>1</v>
      </c>
    </row>
    <row r="1616" spans="1:18" ht="76.5" x14ac:dyDescent="0.2">
      <c r="A1616" s="1" t="s">
        <v>3046</v>
      </c>
      <c r="B1616" s="1" t="s">
        <v>126</v>
      </c>
      <c r="C1616" s="2" t="s">
        <v>3047</v>
      </c>
      <c r="D1616" s="3" t="s">
        <v>231</v>
      </c>
      <c r="E1616" s="4">
        <v>274</v>
      </c>
      <c r="F1616" s="4">
        <v>22</v>
      </c>
      <c r="I1616" s="7">
        <v>7059423</v>
      </c>
      <c r="J1616" s="7">
        <v>7059385</v>
      </c>
      <c r="K1616" s="7">
        <v>2</v>
      </c>
      <c r="L1616" s="7">
        <v>6</v>
      </c>
      <c r="M1616" s="7">
        <f t="shared" si="168"/>
        <v>0</v>
      </c>
      <c r="N1616" s="8">
        <f t="shared" si="169"/>
        <v>0</v>
      </c>
      <c r="R1616" s="12">
        <v>1</v>
      </c>
    </row>
    <row r="1617" spans="1:18" ht="51" x14ac:dyDescent="0.2">
      <c r="A1617" s="1" t="s">
        <v>3048</v>
      </c>
      <c r="B1617" s="1" t="s">
        <v>129</v>
      </c>
      <c r="C1617" s="2" t="s">
        <v>3049</v>
      </c>
      <c r="D1617" s="3" t="s">
        <v>231</v>
      </c>
      <c r="E1617" s="4">
        <v>139</v>
      </c>
      <c r="F1617" s="4">
        <v>22</v>
      </c>
      <c r="I1617" s="7">
        <v>7059424</v>
      </c>
      <c r="J1617" s="7">
        <v>7059385</v>
      </c>
      <c r="K1617" s="7">
        <v>2</v>
      </c>
      <c r="L1617" s="7">
        <v>6</v>
      </c>
      <c r="M1617" s="7">
        <f t="shared" si="168"/>
        <v>0</v>
      </c>
      <c r="N1617" s="8">
        <f t="shared" si="169"/>
        <v>0</v>
      </c>
      <c r="R1617" s="12">
        <v>1</v>
      </c>
    </row>
    <row r="1618" spans="1:18" ht="51" x14ac:dyDescent="0.2">
      <c r="A1618" s="1" t="s">
        <v>3050</v>
      </c>
      <c r="B1618" s="1" t="s">
        <v>132</v>
      </c>
      <c r="C1618" s="2" t="s">
        <v>3051</v>
      </c>
      <c r="D1618" s="3" t="s">
        <v>231</v>
      </c>
      <c r="E1618" s="4">
        <v>12</v>
      </c>
      <c r="F1618" s="4">
        <v>22</v>
      </c>
      <c r="I1618" s="7">
        <v>7059425</v>
      </c>
      <c r="J1618" s="7">
        <v>7059385</v>
      </c>
      <c r="K1618" s="7">
        <v>2</v>
      </c>
      <c r="L1618" s="7">
        <v>6</v>
      </c>
      <c r="M1618" s="7">
        <f t="shared" si="168"/>
        <v>0</v>
      </c>
      <c r="N1618" s="8">
        <f t="shared" si="169"/>
        <v>0</v>
      </c>
      <c r="R1618" s="12">
        <v>1</v>
      </c>
    </row>
    <row r="1619" spans="1:18" ht="76.5" x14ac:dyDescent="0.2">
      <c r="A1619" s="1" t="s">
        <v>3052</v>
      </c>
      <c r="B1619" s="1" t="s">
        <v>135</v>
      </c>
      <c r="C1619" s="2" t="s">
        <v>3053</v>
      </c>
      <c r="D1619" s="3" t="s">
        <v>245</v>
      </c>
      <c r="E1619" s="4">
        <v>36</v>
      </c>
      <c r="F1619" s="4">
        <v>22</v>
      </c>
      <c r="I1619" s="7">
        <v>7059426</v>
      </c>
      <c r="J1619" s="7">
        <v>7059385</v>
      </c>
      <c r="K1619" s="7">
        <v>2</v>
      </c>
      <c r="L1619" s="7">
        <v>6</v>
      </c>
      <c r="M1619" s="7">
        <f t="shared" si="168"/>
        <v>0</v>
      </c>
      <c r="N1619" s="8">
        <f t="shared" si="169"/>
        <v>0</v>
      </c>
      <c r="R1619" s="12">
        <v>1</v>
      </c>
    </row>
    <row r="1620" spans="1:18" ht="38.25" x14ac:dyDescent="0.2">
      <c r="A1620" s="1" t="s">
        <v>3054</v>
      </c>
      <c r="B1620" s="1" t="s">
        <v>138</v>
      </c>
      <c r="C1620" s="2" t="s">
        <v>1132</v>
      </c>
      <c r="D1620" s="3" t="s">
        <v>228</v>
      </c>
      <c r="E1620" s="4">
        <v>1</v>
      </c>
      <c r="F1620" s="4">
        <v>22</v>
      </c>
      <c r="I1620" s="7">
        <v>7059427</v>
      </c>
      <c r="J1620" s="7">
        <v>7059385</v>
      </c>
      <c r="K1620" s="7">
        <v>2</v>
      </c>
      <c r="L1620" s="7">
        <v>6</v>
      </c>
      <c r="M1620" s="7">
        <f t="shared" si="168"/>
        <v>0</v>
      </c>
      <c r="N1620" s="8">
        <f t="shared" si="169"/>
        <v>0</v>
      </c>
      <c r="R1620" s="12">
        <v>1</v>
      </c>
    </row>
    <row r="1621" spans="1:18" ht="38.25" x14ac:dyDescent="0.2">
      <c r="A1621" s="1" t="s">
        <v>3055</v>
      </c>
      <c r="B1621" s="1" t="s">
        <v>141</v>
      </c>
      <c r="C1621" s="2" t="s">
        <v>3056</v>
      </c>
      <c r="D1621" s="3" t="s">
        <v>228</v>
      </c>
      <c r="E1621" s="4">
        <v>1</v>
      </c>
      <c r="F1621" s="4">
        <v>22</v>
      </c>
      <c r="I1621" s="7">
        <v>7059428</v>
      </c>
      <c r="J1621" s="7">
        <v>7059385</v>
      </c>
      <c r="K1621" s="7">
        <v>2</v>
      </c>
      <c r="L1621" s="7">
        <v>6</v>
      </c>
      <c r="M1621" s="7">
        <f t="shared" si="168"/>
        <v>0</v>
      </c>
      <c r="N1621" s="8">
        <f t="shared" si="169"/>
        <v>0</v>
      </c>
      <c r="R1621" s="12">
        <v>1</v>
      </c>
    </row>
    <row r="1622" spans="1:18" ht="38.25" x14ac:dyDescent="0.2">
      <c r="A1622" s="1" t="s">
        <v>3057</v>
      </c>
      <c r="B1622" s="1" t="s">
        <v>144</v>
      </c>
      <c r="C1622" s="2" t="s">
        <v>1134</v>
      </c>
      <c r="D1622" s="3" t="s">
        <v>241</v>
      </c>
      <c r="E1622" s="4">
        <v>2.5</v>
      </c>
      <c r="F1622" s="4">
        <v>22</v>
      </c>
      <c r="I1622" s="7">
        <v>7059429</v>
      </c>
      <c r="J1622" s="7">
        <v>7059385</v>
      </c>
      <c r="K1622" s="7">
        <v>2</v>
      </c>
      <c r="L1622" s="7">
        <v>6</v>
      </c>
      <c r="M1622" s="7">
        <f t="shared" si="168"/>
        <v>0</v>
      </c>
      <c r="N1622" s="8">
        <f t="shared" si="169"/>
        <v>0</v>
      </c>
      <c r="R1622" s="12">
        <v>1</v>
      </c>
    </row>
    <row r="1623" spans="1:18" ht="114.75" x14ac:dyDescent="0.2">
      <c r="A1623" s="1" t="s">
        <v>3058</v>
      </c>
      <c r="B1623" s="1" t="s">
        <v>147</v>
      </c>
      <c r="C1623" s="2" t="s">
        <v>3059</v>
      </c>
      <c r="D1623" s="3" t="s">
        <v>343</v>
      </c>
      <c r="E1623" s="4">
        <v>380</v>
      </c>
      <c r="F1623" s="4">
        <v>22</v>
      </c>
      <c r="I1623" s="7">
        <v>7059430</v>
      </c>
      <c r="J1623" s="7">
        <v>7059385</v>
      </c>
      <c r="K1623" s="7">
        <v>2</v>
      </c>
      <c r="L1623" s="7">
        <v>6</v>
      </c>
      <c r="M1623" s="7">
        <f t="shared" si="168"/>
        <v>0</v>
      </c>
      <c r="N1623" s="8">
        <f t="shared" si="169"/>
        <v>0</v>
      </c>
      <c r="R1623" s="12">
        <v>1</v>
      </c>
    </row>
    <row r="1624" spans="1:18" ht="89.25" x14ac:dyDescent="0.2">
      <c r="A1624" s="1" t="s">
        <v>3060</v>
      </c>
      <c r="B1624" s="1" t="s">
        <v>150</v>
      </c>
      <c r="C1624" s="2" t="s">
        <v>3061</v>
      </c>
      <c r="D1624" s="3" t="s">
        <v>343</v>
      </c>
      <c r="E1624" s="4">
        <v>123</v>
      </c>
      <c r="F1624" s="4">
        <v>22</v>
      </c>
      <c r="I1624" s="7">
        <v>7059431</v>
      </c>
      <c r="J1624" s="7">
        <v>7059385</v>
      </c>
      <c r="K1624" s="7">
        <v>2</v>
      </c>
      <c r="L1624" s="7">
        <v>6</v>
      </c>
      <c r="M1624" s="7">
        <f t="shared" si="168"/>
        <v>0</v>
      </c>
      <c r="N1624" s="8">
        <f t="shared" si="169"/>
        <v>0</v>
      </c>
      <c r="R1624" s="12">
        <v>1</v>
      </c>
    </row>
    <row r="1625" spans="1:18" ht="25.5" x14ac:dyDescent="0.2">
      <c r="A1625" s="1" t="s">
        <v>3062</v>
      </c>
      <c r="C1625" s="2" t="s">
        <v>3063</v>
      </c>
      <c r="D1625" s="3" t="s">
        <v>231</v>
      </c>
      <c r="E1625" s="4">
        <v>8</v>
      </c>
      <c r="F1625" s="4">
        <v>22</v>
      </c>
      <c r="I1625" s="7">
        <v>7059432</v>
      </c>
      <c r="J1625" s="7">
        <v>7059385</v>
      </c>
      <c r="K1625" s="7">
        <v>2</v>
      </c>
      <c r="L1625" s="7">
        <v>6</v>
      </c>
      <c r="M1625" s="7">
        <f t="shared" si="168"/>
        <v>0</v>
      </c>
      <c r="N1625" s="8">
        <f t="shared" si="169"/>
        <v>0</v>
      </c>
      <c r="R1625" s="12">
        <v>1</v>
      </c>
    </row>
    <row r="1626" spans="1:18" ht="25.5" x14ac:dyDescent="0.2">
      <c r="A1626" s="1" t="s">
        <v>3064</v>
      </c>
      <c r="C1626" s="2" t="s">
        <v>3065</v>
      </c>
      <c r="D1626" s="3" t="s">
        <v>231</v>
      </c>
      <c r="E1626" s="4">
        <v>2</v>
      </c>
      <c r="F1626" s="4">
        <v>22</v>
      </c>
      <c r="I1626" s="7">
        <v>7059433</v>
      </c>
      <c r="J1626" s="7">
        <v>7059385</v>
      </c>
      <c r="K1626" s="7">
        <v>2</v>
      </c>
      <c r="L1626" s="7">
        <v>6</v>
      </c>
      <c r="M1626" s="7">
        <f t="shared" si="168"/>
        <v>0</v>
      </c>
      <c r="N1626" s="8">
        <f t="shared" si="169"/>
        <v>0</v>
      </c>
      <c r="R1626" s="12">
        <v>1</v>
      </c>
    </row>
    <row r="1627" spans="1:18" ht="25.5" x14ac:dyDescent="0.2">
      <c r="A1627" s="1" t="s">
        <v>3066</v>
      </c>
      <c r="C1627" s="2" t="s">
        <v>3067</v>
      </c>
      <c r="D1627" s="3" t="s">
        <v>231</v>
      </c>
      <c r="E1627" s="4">
        <v>1</v>
      </c>
      <c r="F1627" s="4">
        <v>22</v>
      </c>
      <c r="I1627" s="7">
        <v>7059434</v>
      </c>
      <c r="J1627" s="7">
        <v>7059385</v>
      </c>
      <c r="K1627" s="7">
        <v>2</v>
      </c>
      <c r="L1627" s="7">
        <v>6</v>
      </c>
      <c r="M1627" s="7">
        <f t="shared" si="168"/>
        <v>0</v>
      </c>
      <c r="N1627" s="8">
        <f t="shared" si="169"/>
        <v>0</v>
      </c>
      <c r="R1627" s="12">
        <v>1</v>
      </c>
    </row>
    <row r="1628" spans="1:18" ht="76.5" x14ac:dyDescent="0.2">
      <c r="A1628" s="1" t="s">
        <v>3068</v>
      </c>
      <c r="B1628" s="1" t="s">
        <v>153</v>
      </c>
      <c r="C1628" s="2" t="s">
        <v>3069</v>
      </c>
      <c r="D1628" s="3" t="s">
        <v>343</v>
      </c>
      <c r="E1628" s="4">
        <v>195</v>
      </c>
      <c r="F1628" s="4">
        <v>22</v>
      </c>
      <c r="I1628" s="7">
        <v>7059435</v>
      </c>
      <c r="J1628" s="7">
        <v>7059385</v>
      </c>
      <c r="K1628" s="7">
        <v>2</v>
      </c>
      <c r="L1628" s="7">
        <v>6</v>
      </c>
      <c r="M1628" s="7">
        <f t="shared" si="168"/>
        <v>0</v>
      </c>
      <c r="N1628" s="8">
        <f t="shared" si="169"/>
        <v>0</v>
      </c>
      <c r="R1628" s="12">
        <v>1</v>
      </c>
    </row>
    <row r="1629" spans="1:18" ht="76.5" x14ac:dyDescent="0.2">
      <c r="A1629" s="1" t="s">
        <v>3070</v>
      </c>
      <c r="B1629" s="1" t="s">
        <v>156</v>
      </c>
      <c r="C1629" s="2" t="s">
        <v>3071</v>
      </c>
      <c r="D1629" s="3" t="s">
        <v>343</v>
      </c>
      <c r="E1629" s="4">
        <v>320</v>
      </c>
      <c r="F1629" s="4">
        <v>22</v>
      </c>
      <c r="I1629" s="7">
        <v>7059436</v>
      </c>
      <c r="J1629" s="7">
        <v>7059385</v>
      </c>
      <c r="K1629" s="7">
        <v>2</v>
      </c>
      <c r="L1629" s="7">
        <v>6</v>
      </c>
      <c r="M1629" s="7">
        <f t="shared" si="168"/>
        <v>0</v>
      </c>
      <c r="N1629" s="8">
        <f t="shared" si="169"/>
        <v>0</v>
      </c>
      <c r="R1629" s="12">
        <v>1</v>
      </c>
    </row>
    <row r="1630" spans="1:18" x14ac:dyDescent="0.2">
      <c r="A1630" s="1" t="s">
        <v>3072</v>
      </c>
      <c r="B1630" s="1" t="s">
        <v>416</v>
      </c>
      <c r="C1630" s="2" t="s">
        <v>3073</v>
      </c>
      <c r="E1630" s="4">
        <v>0</v>
      </c>
      <c r="F1630" s="4">
        <v>22</v>
      </c>
      <c r="H1630" s="167"/>
      <c r="I1630" s="7">
        <v>7059437</v>
      </c>
      <c r="J1630" s="7">
        <v>7059216</v>
      </c>
      <c r="K1630" s="7">
        <v>1</v>
      </c>
      <c r="L1630" s="7">
        <v>5</v>
      </c>
      <c r="M1630" s="7">
        <f>M1631+M1632+M1633+M1634+M1635+M1636+M1637+M1638+M1639+M1640+M1641+M1642+M1643+M1644+M1645+M1646+M1647+M1648+M1649+M1650+M1651+M1652+M1653+M1654</f>
        <v>0</v>
      </c>
      <c r="N1630" s="8">
        <f>N1631+N1632+N1633+N1634+N1635+N1636+N1637+N1638+N1639+N1640+N1641+N1642+N1643+N1644+N1645+N1646+N1647+N1648+N1649+N1650+N1651+N1652+N1653+N1654</f>
        <v>0</v>
      </c>
      <c r="R1630" s="12">
        <v>1</v>
      </c>
    </row>
    <row r="1631" spans="1:18" x14ac:dyDescent="0.2">
      <c r="A1631" s="1" t="s">
        <v>3074</v>
      </c>
      <c r="C1631" s="2" t="s">
        <v>286</v>
      </c>
      <c r="D1631" s="3" t="s">
        <v>35</v>
      </c>
      <c r="E1631" s="4">
        <v>0</v>
      </c>
      <c r="F1631" s="4">
        <v>22</v>
      </c>
      <c r="I1631" s="7">
        <v>7059438</v>
      </c>
      <c r="J1631" s="7">
        <v>7059437</v>
      </c>
      <c r="K1631" s="7">
        <v>2</v>
      </c>
      <c r="L1631" s="7">
        <v>6</v>
      </c>
      <c r="M1631" s="7">
        <f t="shared" ref="M1631:M1654" si="170">ROUND(ROUND(H1631,2)*ROUND(E1631,2), 2)</f>
        <v>0</v>
      </c>
      <c r="N1631" s="8">
        <f t="shared" ref="N1631:N1654" si="171">H1631*E1631*(1+F1631/100)</f>
        <v>0</v>
      </c>
      <c r="R1631" s="12">
        <v>1</v>
      </c>
    </row>
    <row r="1632" spans="1:18" ht="38.25" x14ac:dyDescent="0.2">
      <c r="A1632" s="1" t="s">
        <v>3075</v>
      </c>
      <c r="C1632" s="2" t="s">
        <v>2979</v>
      </c>
      <c r="D1632" s="3" t="s">
        <v>35</v>
      </c>
      <c r="E1632" s="4">
        <v>0</v>
      </c>
      <c r="F1632" s="4">
        <v>22</v>
      </c>
      <c r="I1632" s="7">
        <v>7059439</v>
      </c>
      <c r="J1632" s="7">
        <v>7059437</v>
      </c>
      <c r="K1632" s="7">
        <v>2</v>
      </c>
      <c r="L1632" s="7">
        <v>6</v>
      </c>
      <c r="M1632" s="7">
        <f t="shared" si="170"/>
        <v>0</v>
      </c>
      <c r="N1632" s="8">
        <f t="shared" si="171"/>
        <v>0</v>
      </c>
      <c r="R1632" s="12">
        <v>1</v>
      </c>
    </row>
    <row r="1633" spans="1:18" x14ac:dyDescent="0.2">
      <c r="A1633" s="1" t="s">
        <v>3076</v>
      </c>
      <c r="C1633" s="2" t="s">
        <v>639</v>
      </c>
      <c r="D1633" s="3" t="s">
        <v>35</v>
      </c>
      <c r="E1633" s="4">
        <v>0</v>
      </c>
      <c r="F1633" s="4">
        <v>22</v>
      </c>
      <c r="I1633" s="7">
        <v>7059440</v>
      </c>
      <c r="J1633" s="7">
        <v>7059437</v>
      </c>
      <c r="K1633" s="7">
        <v>2</v>
      </c>
      <c r="L1633" s="7">
        <v>6</v>
      </c>
      <c r="M1633" s="7">
        <f t="shared" si="170"/>
        <v>0</v>
      </c>
      <c r="N1633" s="8">
        <f t="shared" si="171"/>
        <v>0</v>
      </c>
      <c r="R1633" s="12">
        <v>1</v>
      </c>
    </row>
    <row r="1634" spans="1:18" x14ac:dyDescent="0.2">
      <c r="A1634" s="1" t="s">
        <v>3077</v>
      </c>
      <c r="C1634" s="2" t="s">
        <v>3078</v>
      </c>
      <c r="D1634" s="3" t="s">
        <v>35</v>
      </c>
      <c r="E1634" s="4">
        <v>0</v>
      </c>
      <c r="F1634" s="4">
        <v>22</v>
      </c>
      <c r="I1634" s="7">
        <v>7059441</v>
      </c>
      <c r="J1634" s="7">
        <v>7059437</v>
      </c>
      <c r="K1634" s="7">
        <v>2</v>
      </c>
      <c r="L1634" s="7">
        <v>6</v>
      </c>
      <c r="M1634" s="7">
        <f t="shared" si="170"/>
        <v>0</v>
      </c>
      <c r="N1634" s="8">
        <f t="shared" si="171"/>
        <v>0</v>
      </c>
      <c r="R1634" s="12">
        <v>1</v>
      </c>
    </row>
    <row r="1635" spans="1:18" ht="25.5" x14ac:dyDescent="0.2">
      <c r="A1635" s="1" t="s">
        <v>3079</v>
      </c>
      <c r="C1635" s="2" t="s">
        <v>970</v>
      </c>
      <c r="D1635" s="3" t="s">
        <v>35</v>
      </c>
      <c r="E1635" s="4">
        <v>0</v>
      </c>
      <c r="F1635" s="4">
        <v>22</v>
      </c>
      <c r="I1635" s="7">
        <v>7059442</v>
      </c>
      <c r="J1635" s="7">
        <v>7059437</v>
      </c>
      <c r="K1635" s="7">
        <v>2</v>
      </c>
      <c r="L1635" s="7">
        <v>6</v>
      </c>
      <c r="M1635" s="7">
        <f t="shared" si="170"/>
        <v>0</v>
      </c>
      <c r="N1635" s="8">
        <f t="shared" si="171"/>
        <v>0</v>
      </c>
      <c r="R1635" s="12">
        <v>1</v>
      </c>
    </row>
    <row r="1636" spans="1:18" ht="63.75" x14ac:dyDescent="0.2">
      <c r="A1636" s="1" t="s">
        <v>3080</v>
      </c>
      <c r="B1636" s="1" t="s">
        <v>30</v>
      </c>
      <c r="C1636" s="2" t="s">
        <v>3081</v>
      </c>
      <c r="D1636" s="3" t="s">
        <v>245</v>
      </c>
      <c r="E1636" s="4">
        <v>19</v>
      </c>
      <c r="F1636" s="4">
        <v>22</v>
      </c>
      <c r="I1636" s="7">
        <v>7059443</v>
      </c>
      <c r="J1636" s="7">
        <v>7059437</v>
      </c>
      <c r="K1636" s="7">
        <v>2</v>
      </c>
      <c r="L1636" s="7">
        <v>6</v>
      </c>
      <c r="M1636" s="7">
        <f t="shared" si="170"/>
        <v>0</v>
      </c>
      <c r="N1636" s="8">
        <f t="shared" si="171"/>
        <v>0</v>
      </c>
      <c r="R1636" s="12">
        <v>1</v>
      </c>
    </row>
    <row r="1637" spans="1:18" ht="38.25" x14ac:dyDescent="0.2">
      <c r="A1637" s="1" t="s">
        <v>3082</v>
      </c>
      <c r="B1637" s="1" t="s">
        <v>188</v>
      </c>
      <c r="C1637" s="2" t="s">
        <v>3083</v>
      </c>
      <c r="D1637" s="3" t="s">
        <v>245</v>
      </c>
      <c r="E1637" s="4">
        <v>36</v>
      </c>
      <c r="F1637" s="4">
        <v>22</v>
      </c>
      <c r="I1637" s="7">
        <v>7059444</v>
      </c>
      <c r="J1637" s="7">
        <v>7059437</v>
      </c>
      <c r="K1637" s="7">
        <v>2</v>
      </c>
      <c r="L1637" s="7">
        <v>6</v>
      </c>
      <c r="M1637" s="7">
        <f t="shared" si="170"/>
        <v>0</v>
      </c>
      <c r="N1637" s="8">
        <f t="shared" si="171"/>
        <v>0</v>
      </c>
      <c r="R1637" s="12">
        <v>1</v>
      </c>
    </row>
    <row r="1638" spans="1:18" ht="38.25" x14ac:dyDescent="0.2">
      <c r="A1638" s="1" t="s">
        <v>3084</v>
      </c>
      <c r="B1638" s="1" t="s">
        <v>233</v>
      </c>
      <c r="C1638" s="2" t="s">
        <v>3085</v>
      </c>
      <c r="D1638" s="3" t="s">
        <v>245</v>
      </c>
      <c r="E1638" s="4">
        <v>8</v>
      </c>
      <c r="F1638" s="4">
        <v>22</v>
      </c>
      <c r="I1638" s="7">
        <v>7059445</v>
      </c>
      <c r="J1638" s="7">
        <v>7059437</v>
      </c>
      <c r="K1638" s="7">
        <v>2</v>
      </c>
      <c r="L1638" s="7">
        <v>6</v>
      </c>
      <c r="M1638" s="7">
        <f t="shared" si="170"/>
        <v>0</v>
      </c>
      <c r="N1638" s="8">
        <f t="shared" si="171"/>
        <v>0</v>
      </c>
      <c r="R1638" s="12">
        <v>1</v>
      </c>
    </row>
    <row r="1639" spans="1:18" ht="25.5" x14ac:dyDescent="0.2">
      <c r="A1639" s="1" t="s">
        <v>3086</v>
      </c>
      <c r="B1639" s="1" t="s">
        <v>236</v>
      </c>
      <c r="C1639" s="2" t="s">
        <v>3087</v>
      </c>
      <c r="D1639" s="3" t="s">
        <v>35</v>
      </c>
      <c r="E1639" s="4">
        <v>0</v>
      </c>
      <c r="F1639" s="4">
        <v>22</v>
      </c>
      <c r="I1639" s="7">
        <v>7059446</v>
      </c>
      <c r="J1639" s="7">
        <v>7059437</v>
      </c>
      <c r="K1639" s="7">
        <v>2</v>
      </c>
      <c r="L1639" s="7">
        <v>6</v>
      </c>
      <c r="M1639" s="7">
        <f t="shared" si="170"/>
        <v>0</v>
      </c>
      <c r="N1639" s="8">
        <f t="shared" si="171"/>
        <v>0</v>
      </c>
      <c r="R1639" s="12">
        <v>1</v>
      </c>
    </row>
    <row r="1640" spans="1:18" ht="51" x14ac:dyDescent="0.2">
      <c r="A1640" s="1" t="s">
        <v>3088</v>
      </c>
      <c r="C1640" s="2" t="s">
        <v>3089</v>
      </c>
      <c r="D1640" s="3" t="s">
        <v>245</v>
      </c>
      <c r="E1640" s="4">
        <v>3.5</v>
      </c>
      <c r="F1640" s="4">
        <v>22</v>
      </c>
      <c r="I1640" s="7">
        <v>7059447</v>
      </c>
      <c r="J1640" s="7">
        <v>7059437</v>
      </c>
      <c r="K1640" s="7">
        <v>2</v>
      </c>
      <c r="L1640" s="7">
        <v>6</v>
      </c>
      <c r="M1640" s="7">
        <f t="shared" si="170"/>
        <v>0</v>
      </c>
      <c r="N1640" s="8">
        <f t="shared" si="171"/>
        <v>0</v>
      </c>
      <c r="R1640" s="12">
        <v>1</v>
      </c>
    </row>
    <row r="1641" spans="1:18" ht="51" x14ac:dyDescent="0.2">
      <c r="A1641" s="1" t="s">
        <v>3090</v>
      </c>
      <c r="C1641" s="2" t="s">
        <v>3091</v>
      </c>
      <c r="D1641" s="3" t="s">
        <v>245</v>
      </c>
      <c r="E1641" s="4">
        <v>3.5</v>
      </c>
      <c r="F1641" s="4">
        <v>22</v>
      </c>
      <c r="I1641" s="7">
        <v>7059448</v>
      </c>
      <c r="J1641" s="7">
        <v>7059437</v>
      </c>
      <c r="K1641" s="7">
        <v>2</v>
      </c>
      <c r="L1641" s="7">
        <v>6</v>
      </c>
      <c r="M1641" s="7">
        <f t="shared" si="170"/>
        <v>0</v>
      </c>
      <c r="N1641" s="8">
        <f t="shared" si="171"/>
        <v>0</v>
      </c>
      <c r="R1641" s="12">
        <v>1</v>
      </c>
    </row>
    <row r="1642" spans="1:18" ht="25.5" x14ac:dyDescent="0.2">
      <c r="A1642" s="1" t="s">
        <v>3092</v>
      </c>
      <c r="B1642" s="1" t="s">
        <v>239</v>
      </c>
      <c r="C1642" s="2" t="s">
        <v>3093</v>
      </c>
      <c r="D1642" s="3" t="s">
        <v>35</v>
      </c>
      <c r="E1642" s="4">
        <v>0</v>
      </c>
      <c r="F1642" s="4">
        <v>22</v>
      </c>
      <c r="I1642" s="7">
        <v>7059449</v>
      </c>
      <c r="J1642" s="7">
        <v>7059437</v>
      </c>
      <c r="K1642" s="7">
        <v>2</v>
      </c>
      <c r="L1642" s="7">
        <v>6</v>
      </c>
      <c r="M1642" s="7">
        <f t="shared" si="170"/>
        <v>0</v>
      </c>
      <c r="N1642" s="8">
        <f t="shared" si="171"/>
        <v>0</v>
      </c>
      <c r="R1642" s="12">
        <v>1</v>
      </c>
    </row>
    <row r="1643" spans="1:18" ht="51" x14ac:dyDescent="0.2">
      <c r="A1643" s="1" t="s">
        <v>3094</v>
      </c>
      <c r="C1643" s="2" t="s">
        <v>3095</v>
      </c>
      <c r="D1643" s="3" t="s">
        <v>245</v>
      </c>
      <c r="E1643" s="4">
        <v>7.5</v>
      </c>
      <c r="F1643" s="4">
        <v>22</v>
      </c>
      <c r="I1643" s="7">
        <v>7059450</v>
      </c>
      <c r="J1643" s="7">
        <v>7059437</v>
      </c>
      <c r="K1643" s="7">
        <v>2</v>
      </c>
      <c r="L1643" s="7">
        <v>6</v>
      </c>
      <c r="M1643" s="7">
        <f t="shared" si="170"/>
        <v>0</v>
      </c>
      <c r="N1643" s="8">
        <f t="shared" si="171"/>
        <v>0</v>
      </c>
      <c r="R1643" s="12">
        <v>1</v>
      </c>
    </row>
    <row r="1644" spans="1:18" ht="51" x14ac:dyDescent="0.2">
      <c r="A1644" s="1" t="s">
        <v>3096</v>
      </c>
      <c r="C1644" s="2" t="s">
        <v>3097</v>
      </c>
      <c r="D1644" s="3" t="s">
        <v>245</v>
      </c>
      <c r="E1644" s="4">
        <v>7.5</v>
      </c>
      <c r="F1644" s="4">
        <v>22</v>
      </c>
      <c r="I1644" s="7">
        <v>7059451</v>
      </c>
      <c r="J1644" s="7">
        <v>7059437</v>
      </c>
      <c r="K1644" s="7">
        <v>2</v>
      </c>
      <c r="L1644" s="7">
        <v>6</v>
      </c>
      <c r="M1644" s="7">
        <f t="shared" si="170"/>
        <v>0</v>
      </c>
      <c r="N1644" s="8">
        <f t="shared" si="171"/>
        <v>0</v>
      </c>
      <c r="R1644" s="12">
        <v>1</v>
      </c>
    </row>
    <row r="1645" spans="1:18" ht="63.75" x14ac:dyDescent="0.2">
      <c r="A1645" s="1" t="s">
        <v>3098</v>
      </c>
      <c r="B1645" s="1" t="s">
        <v>243</v>
      </c>
      <c r="C1645" s="2" t="s">
        <v>3099</v>
      </c>
      <c r="D1645" s="3" t="s">
        <v>35</v>
      </c>
      <c r="E1645" s="4">
        <v>0</v>
      </c>
      <c r="F1645" s="4">
        <v>22</v>
      </c>
      <c r="I1645" s="7">
        <v>7059452</v>
      </c>
      <c r="J1645" s="7">
        <v>7059437</v>
      </c>
      <c r="K1645" s="7">
        <v>2</v>
      </c>
      <c r="L1645" s="7">
        <v>6</v>
      </c>
      <c r="M1645" s="7">
        <f t="shared" si="170"/>
        <v>0</v>
      </c>
      <c r="N1645" s="8">
        <f t="shared" si="171"/>
        <v>0</v>
      </c>
      <c r="R1645" s="12">
        <v>1</v>
      </c>
    </row>
    <row r="1646" spans="1:18" ht="76.5" x14ac:dyDescent="0.2">
      <c r="A1646" s="1" t="s">
        <v>3100</v>
      </c>
      <c r="C1646" s="2" t="s">
        <v>3101</v>
      </c>
      <c r="D1646" s="3" t="s">
        <v>245</v>
      </c>
      <c r="E1646" s="4">
        <v>155</v>
      </c>
      <c r="F1646" s="4">
        <v>22</v>
      </c>
      <c r="I1646" s="7">
        <v>7059453</v>
      </c>
      <c r="J1646" s="7">
        <v>7059437</v>
      </c>
      <c r="K1646" s="7">
        <v>2</v>
      </c>
      <c r="L1646" s="7">
        <v>6</v>
      </c>
      <c r="M1646" s="7">
        <f t="shared" si="170"/>
        <v>0</v>
      </c>
      <c r="N1646" s="8">
        <f t="shared" si="171"/>
        <v>0</v>
      </c>
      <c r="R1646" s="12">
        <v>1</v>
      </c>
    </row>
    <row r="1647" spans="1:18" ht="76.5" x14ac:dyDescent="0.2">
      <c r="A1647" s="1" t="s">
        <v>3102</v>
      </c>
      <c r="C1647" s="2" t="s">
        <v>3103</v>
      </c>
      <c r="D1647" s="3" t="s">
        <v>245</v>
      </c>
      <c r="E1647" s="4">
        <v>130</v>
      </c>
      <c r="F1647" s="4">
        <v>22</v>
      </c>
      <c r="I1647" s="7">
        <v>7059454</v>
      </c>
      <c r="J1647" s="7">
        <v>7059437</v>
      </c>
      <c r="K1647" s="7">
        <v>2</v>
      </c>
      <c r="L1647" s="7">
        <v>6</v>
      </c>
      <c r="M1647" s="7">
        <f t="shared" si="170"/>
        <v>0</v>
      </c>
      <c r="N1647" s="8">
        <f t="shared" si="171"/>
        <v>0</v>
      </c>
      <c r="R1647" s="12">
        <v>1</v>
      </c>
    </row>
    <row r="1648" spans="1:18" ht="51" x14ac:dyDescent="0.2">
      <c r="A1648" s="1" t="s">
        <v>3104</v>
      </c>
      <c r="B1648" s="1" t="s">
        <v>247</v>
      </c>
      <c r="C1648" s="2" t="s">
        <v>3105</v>
      </c>
      <c r="D1648" s="3" t="s">
        <v>245</v>
      </c>
      <c r="E1648" s="4">
        <v>19</v>
      </c>
      <c r="F1648" s="4">
        <v>22</v>
      </c>
      <c r="I1648" s="7">
        <v>7059455</v>
      </c>
      <c r="J1648" s="7">
        <v>7059437</v>
      </c>
      <c r="K1648" s="7">
        <v>2</v>
      </c>
      <c r="L1648" s="7">
        <v>6</v>
      </c>
      <c r="M1648" s="7">
        <f t="shared" si="170"/>
        <v>0</v>
      </c>
      <c r="N1648" s="8">
        <f t="shared" si="171"/>
        <v>0</v>
      </c>
      <c r="R1648" s="12">
        <v>1</v>
      </c>
    </row>
    <row r="1649" spans="1:18" x14ac:dyDescent="0.2">
      <c r="A1649" s="1" t="s">
        <v>3106</v>
      </c>
      <c r="B1649" s="1" t="s">
        <v>266</v>
      </c>
      <c r="C1649" s="2" t="s">
        <v>521</v>
      </c>
      <c r="D1649" s="3" t="s">
        <v>245</v>
      </c>
      <c r="E1649" s="4">
        <v>57</v>
      </c>
      <c r="F1649" s="4">
        <v>22</v>
      </c>
      <c r="I1649" s="7">
        <v>7059456</v>
      </c>
      <c r="J1649" s="7">
        <v>7059437</v>
      </c>
      <c r="K1649" s="7">
        <v>2</v>
      </c>
      <c r="L1649" s="7">
        <v>6</v>
      </c>
      <c r="M1649" s="7">
        <f t="shared" si="170"/>
        <v>0</v>
      </c>
      <c r="N1649" s="8">
        <f t="shared" si="171"/>
        <v>0</v>
      </c>
      <c r="R1649" s="12">
        <v>1</v>
      </c>
    </row>
    <row r="1650" spans="1:18" ht="25.5" x14ac:dyDescent="0.2">
      <c r="A1650" s="1" t="s">
        <v>3107</v>
      </c>
      <c r="B1650" s="1" t="s">
        <v>270</v>
      </c>
      <c r="C1650" s="2" t="s">
        <v>3108</v>
      </c>
      <c r="D1650" s="3" t="s">
        <v>35</v>
      </c>
      <c r="E1650" s="4">
        <v>0</v>
      </c>
      <c r="F1650" s="4">
        <v>22</v>
      </c>
      <c r="I1650" s="7">
        <v>7059457</v>
      </c>
      <c r="J1650" s="7">
        <v>7059437</v>
      </c>
      <c r="K1650" s="7">
        <v>2</v>
      </c>
      <c r="L1650" s="7">
        <v>6</v>
      </c>
      <c r="M1650" s="7">
        <f t="shared" si="170"/>
        <v>0</v>
      </c>
      <c r="N1650" s="8">
        <f t="shared" si="171"/>
        <v>0</v>
      </c>
      <c r="R1650" s="12">
        <v>1</v>
      </c>
    </row>
    <row r="1651" spans="1:18" ht="38.25" x14ac:dyDescent="0.2">
      <c r="A1651" s="1" t="s">
        <v>3109</v>
      </c>
      <c r="C1651" s="2" t="s">
        <v>3110</v>
      </c>
      <c r="D1651" s="3" t="s">
        <v>231</v>
      </c>
      <c r="E1651" s="4">
        <v>1</v>
      </c>
      <c r="F1651" s="4">
        <v>22</v>
      </c>
      <c r="I1651" s="7">
        <v>7059458</v>
      </c>
      <c r="J1651" s="7">
        <v>7059437</v>
      </c>
      <c r="K1651" s="7">
        <v>2</v>
      </c>
      <c r="L1651" s="7">
        <v>6</v>
      </c>
      <c r="M1651" s="7">
        <f t="shared" si="170"/>
        <v>0</v>
      </c>
      <c r="N1651" s="8">
        <f t="shared" si="171"/>
        <v>0</v>
      </c>
      <c r="R1651" s="12">
        <v>1</v>
      </c>
    </row>
    <row r="1652" spans="1:18" ht="38.25" x14ac:dyDescent="0.2">
      <c r="A1652" s="1" t="s">
        <v>3111</v>
      </c>
      <c r="C1652" s="2" t="s">
        <v>3112</v>
      </c>
      <c r="D1652" s="3" t="s">
        <v>231</v>
      </c>
      <c r="E1652" s="4">
        <v>1</v>
      </c>
      <c r="F1652" s="4">
        <v>22</v>
      </c>
      <c r="I1652" s="7">
        <v>7059459</v>
      </c>
      <c r="J1652" s="7">
        <v>7059437</v>
      </c>
      <c r="K1652" s="7">
        <v>2</v>
      </c>
      <c r="L1652" s="7">
        <v>6</v>
      </c>
      <c r="M1652" s="7">
        <f t="shared" si="170"/>
        <v>0</v>
      </c>
      <c r="N1652" s="8">
        <f t="shared" si="171"/>
        <v>0</v>
      </c>
      <c r="R1652" s="12">
        <v>1</v>
      </c>
    </row>
    <row r="1653" spans="1:18" ht="38.25" x14ac:dyDescent="0.2">
      <c r="A1653" s="1" t="s">
        <v>3113</v>
      </c>
      <c r="C1653" s="2" t="s">
        <v>3114</v>
      </c>
      <c r="D1653" s="3" t="s">
        <v>231</v>
      </c>
      <c r="E1653" s="4">
        <v>1</v>
      </c>
      <c r="F1653" s="4">
        <v>22</v>
      </c>
      <c r="I1653" s="7">
        <v>7059460</v>
      </c>
      <c r="J1653" s="7">
        <v>7059437</v>
      </c>
      <c r="K1653" s="7">
        <v>2</v>
      </c>
      <c r="L1653" s="7">
        <v>6</v>
      </c>
      <c r="M1653" s="7">
        <f t="shared" si="170"/>
        <v>0</v>
      </c>
      <c r="N1653" s="8">
        <f t="shared" si="171"/>
        <v>0</v>
      </c>
      <c r="R1653" s="12">
        <v>1</v>
      </c>
    </row>
    <row r="1654" spans="1:18" ht="25.5" x14ac:dyDescent="0.2">
      <c r="A1654" s="1" t="s">
        <v>3115</v>
      </c>
      <c r="B1654" s="1" t="s">
        <v>66</v>
      </c>
      <c r="C1654" s="2" t="s">
        <v>3116</v>
      </c>
      <c r="D1654" s="3" t="s">
        <v>245</v>
      </c>
      <c r="E1654" s="4">
        <v>48</v>
      </c>
      <c r="F1654" s="4">
        <v>22</v>
      </c>
      <c r="I1654" s="7">
        <v>7059461</v>
      </c>
      <c r="J1654" s="7">
        <v>7059437</v>
      </c>
      <c r="K1654" s="7">
        <v>2</v>
      </c>
      <c r="L1654" s="7">
        <v>6</v>
      </c>
      <c r="M1654" s="7">
        <f t="shared" si="170"/>
        <v>0</v>
      </c>
      <c r="N1654" s="8">
        <f t="shared" si="171"/>
        <v>0</v>
      </c>
      <c r="R1654" s="12">
        <v>1</v>
      </c>
    </row>
    <row r="1655" spans="1:18" x14ac:dyDescent="0.2">
      <c r="A1655" s="1" t="s">
        <v>3117</v>
      </c>
      <c r="B1655" s="1" t="s">
        <v>717</v>
      </c>
      <c r="C1655" s="2" t="s">
        <v>784</v>
      </c>
      <c r="E1655" s="4">
        <v>0</v>
      </c>
      <c r="F1655" s="4">
        <v>22</v>
      </c>
      <c r="H1655" s="167"/>
      <c r="I1655" s="7">
        <v>7059462</v>
      </c>
      <c r="J1655" s="7">
        <v>7059216</v>
      </c>
      <c r="K1655" s="7">
        <v>1</v>
      </c>
      <c r="L1655" s="7">
        <v>5</v>
      </c>
      <c r="M1655" s="7">
        <f>M1656+M1657+M1658+M1659+M1660+M1661+M1662+M1663+M1664+M1665+M1666+M1667+M1668+M1669+M1670+M1671+M1672+M1673+M1674+M1675+M1676+M1677+M1678+M1679+M1680+M1681+M1682+M1683+M1684+M1685+M1686+M1687+M1688+M1689+M1690+M1691+M1692+M1693+M1694+M1695+M1696+M1697</f>
        <v>0</v>
      </c>
      <c r="N1655" s="8">
        <f>N1656+N1657+N1658+N1659+N1660+N1661+N1662+N1663+N1664+N1665+N1666+N1667+N1668+N1669+N1670+N1671+N1672+N1673+N1674+N1675+N1676+N1677+N1678+N1679+N1680+N1681+N1682+N1683+N1684+N1685+N1686+N1687+N1688+N1689+N1690+N1691+N1692+N1693+N1694+N1695+N1696+N1697</f>
        <v>0</v>
      </c>
      <c r="R1655" s="12">
        <v>1</v>
      </c>
    </row>
    <row r="1656" spans="1:18" x14ac:dyDescent="0.2">
      <c r="A1656" s="1" t="s">
        <v>3118</v>
      </c>
      <c r="C1656" s="2" t="s">
        <v>205</v>
      </c>
      <c r="D1656" s="3" t="s">
        <v>35</v>
      </c>
      <c r="E1656" s="4">
        <v>0</v>
      </c>
      <c r="F1656" s="4">
        <v>22</v>
      </c>
      <c r="I1656" s="7">
        <v>7059463</v>
      </c>
      <c r="J1656" s="7">
        <v>7059462</v>
      </c>
      <c r="K1656" s="7">
        <v>2</v>
      </c>
      <c r="L1656" s="7">
        <v>6</v>
      </c>
      <c r="M1656" s="7">
        <f t="shared" ref="M1656:M1697" si="172">ROUND(ROUND(H1656,2)*ROUND(E1656,2), 2)</f>
        <v>0</v>
      </c>
      <c r="N1656" s="8">
        <f t="shared" ref="N1656:N1697" si="173">H1656*E1656*(1+F1656/100)</f>
        <v>0</v>
      </c>
      <c r="R1656" s="12">
        <v>1</v>
      </c>
    </row>
    <row r="1657" spans="1:18" ht="25.5" x14ac:dyDescent="0.2">
      <c r="A1657" s="1" t="s">
        <v>3119</v>
      </c>
      <c r="C1657" s="2" t="s">
        <v>3120</v>
      </c>
      <c r="D1657" s="3" t="s">
        <v>35</v>
      </c>
      <c r="E1657" s="4">
        <v>0</v>
      </c>
      <c r="F1657" s="4">
        <v>22</v>
      </c>
      <c r="I1657" s="7">
        <v>7059464</v>
      </c>
      <c r="J1657" s="7">
        <v>7059462</v>
      </c>
      <c r="K1657" s="7">
        <v>2</v>
      </c>
      <c r="L1657" s="7">
        <v>6</v>
      </c>
      <c r="M1657" s="7">
        <f t="shared" si="172"/>
        <v>0</v>
      </c>
      <c r="N1657" s="8">
        <f t="shared" si="173"/>
        <v>0</v>
      </c>
      <c r="R1657" s="12">
        <v>1</v>
      </c>
    </row>
    <row r="1658" spans="1:18" ht="25.5" x14ac:dyDescent="0.2">
      <c r="A1658" s="1" t="s">
        <v>3121</v>
      </c>
      <c r="C1658" s="2" t="s">
        <v>3122</v>
      </c>
      <c r="D1658" s="3" t="s">
        <v>35</v>
      </c>
      <c r="E1658" s="4">
        <v>0</v>
      </c>
      <c r="F1658" s="4">
        <v>22</v>
      </c>
      <c r="I1658" s="7">
        <v>7059465</v>
      </c>
      <c r="J1658" s="7">
        <v>7059462</v>
      </c>
      <c r="K1658" s="7">
        <v>2</v>
      </c>
      <c r="L1658" s="7">
        <v>6</v>
      </c>
      <c r="M1658" s="7">
        <f t="shared" si="172"/>
        <v>0</v>
      </c>
      <c r="N1658" s="8">
        <f t="shared" si="173"/>
        <v>0</v>
      </c>
      <c r="R1658" s="12">
        <v>1</v>
      </c>
    </row>
    <row r="1659" spans="1:18" ht="25.5" x14ac:dyDescent="0.2">
      <c r="A1659" s="1" t="s">
        <v>3123</v>
      </c>
      <c r="C1659" s="2" t="s">
        <v>1305</v>
      </c>
      <c r="D1659" s="3" t="s">
        <v>35</v>
      </c>
      <c r="E1659" s="4">
        <v>0</v>
      </c>
      <c r="F1659" s="4">
        <v>22</v>
      </c>
      <c r="I1659" s="7">
        <v>7059466</v>
      </c>
      <c r="J1659" s="7">
        <v>7059462</v>
      </c>
      <c r="K1659" s="7">
        <v>2</v>
      </c>
      <c r="L1659" s="7">
        <v>6</v>
      </c>
      <c r="M1659" s="7">
        <f t="shared" si="172"/>
        <v>0</v>
      </c>
      <c r="N1659" s="8">
        <f t="shared" si="173"/>
        <v>0</v>
      </c>
      <c r="R1659" s="12">
        <v>1</v>
      </c>
    </row>
    <row r="1660" spans="1:18" x14ac:dyDescent="0.2">
      <c r="A1660" s="1" t="s">
        <v>3124</v>
      </c>
      <c r="C1660" s="2" t="s">
        <v>3125</v>
      </c>
      <c r="D1660" s="3" t="s">
        <v>35</v>
      </c>
      <c r="E1660" s="4">
        <v>0</v>
      </c>
      <c r="F1660" s="4">
        <v>22</v>
      </c>
      <c r="I1660" s="7">
        <v>7059467</v>
      </c>
      <c r="J1660" s="7">
        <v>7059462</v>
      </c>
      <c r="K1660" s="7">
        <v>2</v>
      </c>
      <c r="L1660" s="7">
        <v>6</v>
      </c>
      <c r="M1660" s="7">
        <f t="shared" si="172"/>
        <v>0</v>
      </c>
      <c r="N1660" s="8">
        <f t="shared" si="173"/>
        <v>0</v>
      </c>
      <c r="R1660" s="12">
        <v>1</v>
      </c>
    </row>
    <row r="1661" spans="1:18" x14ac:dyDescent="0.2">
      <c r="A1661" s="1" t="s">
        <v>3126</v>
      </c>
      <c r="C1661" s="2" t="s">
        <v>3127</v>
      </c>
      <c r="D1661" s="3" t="s">
        <v>35</v>
      </c>
      <c r="E1661" s="4">
        <v>0</v>
      </c>
      <c r="F1661" s="4">
        <v>22</v>
      </c>
      <c r="I1661" s="7">
        <v>7059468</v>
      </c>
      <c r="J1661" s="7">
        <v>7059462</v>
      </c>
      <c r="K1661" s="7">
        <v>2</v>
      </c>
      <c r="L1661" s="7">
        <v>6</v>
      </c>
      <c r="M1661" s="7">
        <f t="shared" si="172"/>
        <v>0</v>
      </c>
      <c r="N1661" s="8">
        <f t="shared" si="173"/>
        <v>0</v>
      </c>
      <c r="R1661" s="12">
        <v>1</v>
      </c>
    </row>
    <row r="1662" spans="1:18" ht="25.5" x14ac:dyDescent="0.2">
      <c r="A1662" s="1" t="s">
        <v>3128</v>
      </c>
      <c r="C1662" s="2" t="s">
        <v>536</v>
      </c>
      <c r="D1662" s="3" t="s">
        <v>35</v>
      </c>
      <c r="E1662" s="4">
        <v>0</v>
      </c>
      <c r="F1662" s="4">
        <v>22</v>
      </c>
      <c r="I1662" s="7">
        <v>7060153</v>
      </c>
      <c r="J1662" s="7">
        <v>7059462</v>
      </c>
      <c r="K1662" s="7">
        <v>2</v>
      </c>
      <c r="L1662" s="7">
        <v>6</v>
      </c>
      <c r="M1662" s="7">
        <f t="shared" si="172"/>
        <v>0</v>
      </c>
      <c r="N1662" s="8">
        <f t="shared" si="173"/>
        <v>0</v>
      </c>
      <c r="R1662" s="12">
        <v>1</v>
      </c>
    </row>
    <row r="1663" spans="1:18" ht="63.75" x14ac:dyDescent="0.2">
      <c r="A1663" s="1" t="s">
        <v>3129</v>
      </c>
      <c r="B1663" s="1" t="s">
        <v>30</v>
      </c>
      <c r="C1663" s="2" t="s">
        <v>3130</v>
      </c>
      <c r="D1663" s="3" t="s">
        <v>241</v>
      </c>
      <c r="E1663" s="4">
        <v>52</v>
      </c>
      <c r="F1663" s="4">
        <v>22</v>
      </c>
      <c r="I1663" s="7">
        <v>7059469</v>
      </c>
      <c r="J1663" s="7">
        <v>7059462</v>
      </c>
      <c r="K1663" s="7">
        <v>2</v>
      </c>
      <c r="L1663" s="7">
        <v>6</v>
      </c>
      <c r="M1663" s="7">
        <f t="shared" si="172"/>
        <v>0</v>
      </c>
      <c r="N1663" s="8">
        <f t="shared" si="173"/>
        <v>0</v>
      </c>
      <c r="R1663" s="12">
        <v>1</v>
      </c>
    </row>
    <row r="1664" spans="1:18" ht="63.75" x14ac:dyDescent="0.2">
      <c r="A1664" s="1" t="s">
        <v>3131</v>
      </c>
      <c r="B1664" s="1" t="s">
        <v>188</v>
      </c>
      <c r="C1664" s="2" t="s">
        <v>3132</v>
      </c>
      <c r="D1664" s="3" t="s">
        <v>241</v>
      </c>
      <c r="E1664" s="4">
        <v>715</v>
      </c>
      <c r="F1664" s="4">
        <v>22</v>
      </c>
      <c r="I1664" s="7">
        <v>7059470</v>
      </c>
      <c r="J1664" s="7">
        <v>7059462</v>
      </c>
      <c r="K1664" s="7">
        <v>2</v>
      </c>
      <c r="L1664" s="7">
        <v>6</v>
      </c>
      <c r="M1664" s="7">
        <f t="shared" si="172"/>
        <v>0</v>
      </c>
      <c r="N1664" s="8">
        <f t="shared" si="173"/>
        <v>0</v>
      </c>
      <c r="R1664" s="12">
        <v>1</v>
      </c>
    </row>
    <row r="1665" spans="1:18" ht="76.5" x14ac:dyDescent="0.2">
      <c r="A1665" s="1" t="s">
        <v>3133</v>
      </c>
      <c r="B1665" s="1" t="s">
        <v>233</v>
      </c>
      <c r="C1665" s="2" t="s">
        <v>3134</v>
      </c>
      <c r="D1665" s="3" t="s">
        <v>241</v>
      </c>
      <c r="E1665" s="4">
        <v>40</v>
      </c>
      <c r="F1665" s="4">
        <v>22</v>
      </c>
      <c r="I1665" s="7">
        <v>7059471</v>
      </c>
      <c r="J1665" s="7">
        <v>7059462</v>
      </c>
      <c r="K1665" s="7">
        <v>2</v>
      </c>
      <c r="L1665" s="7">
        <v>6</v>
      </c>
      <c r="M1665" s="7">
        <f t="shared" si="172"/>
        <v>0</v>
      </c>
      <c r="N1665" s="8">
        <f t="shared" si="173"/>
        <v>0</v>
      </c>
      <c r="R1665" s="12">
        <v>1</v>
      </c>
    </row>
    <row r="1666" spans="1:18" ht="51" x14ac:dyDescent="0.2">
      <c r="A1666" s="1" t="s">
        <v>3135</v>
      </c>
      <c r="B1666" s="1" t="s">
        <v>236</v>
      </c>
      <c r="C1666" s="2" t="s">
        <v>3136</v>
      </c>
      <c r="D1666" s="3" t="s">
        <v>241</v>
      </c>
      <c r="E1666" s="4">
        <v>449</v>
      </c>
      <c r="F1666" s="4">
        <v>22</v>
      </c>
      <c r="I1666" s="7">
        <v>7059472</v>
      </c>
      <c r="J1666" s="7">
        <v>7059462</v>
      </c>
      <c r="K1666" s="7">
        <v>2</v>
      </c>
      <c r="L1666" s="7">
        <v>6</v>
      </c>
      <c r="M1666" s="7">
        <f t="shared" si="172"/>
        <v>0</v>
      </c>
      <c r="N1666" s="8">
        <f t="shared" si="173"/>
        <v>0</v>
      </c>
      <c r="R1666" s="12">
        <v>1</v>
      </c>
    </row>
    <row r="1667" spans="1:18" ht="63.75" x14ac:dyDescent="0.2">
      <c r="A1667" s="1" t="s">
        <v>3137</v>
      </c>
      <c r="B1667" s="1" t="s">
        <v>239</v>
      </c>
      <c r="C1667" s="2" t="s">
        <v>3138</v>
      </c>
      <c r="D1667" s="3" t="s">
        <v>241</v>
      </c>
      <c r="E1667" s="4">
        <v>103</v>
      </c>
      <c r="F1667" s="4">
        <v>22</v>
      </c>
      <c r="I1667" s="7">
        <v>7059473</v>
      </c>
      <c r="J1667" s="7">
        <v>7059462</v>
      </c>
      <c r="K1667" s="7">
        <v>2</v>
      </c>
      <c r="L1667" s="7">
        <v>6</v>
      </c>
      <c r="M1667" s="7">
        <f t="shared" si="172"/>
        <v>0</v>
      </c>
      <c r="N1667" s="8">
        <f t="shared" si="173"/>
        <v>0</v>
      </c>
      <c r="R1667" s="12">
        <v>1</v>
      </c>
    </row>
    <row r="1668" spans="1:18" ht="63.75" x14ac:dyDescent="0.2">
      <c r="A1668" s="1" t="s">
        <v>3139</v>
      </c>
      <c r="B1668" s="1" t="s">
        <v>243</v>
      </c>
      <c r="C1668" s="2" t="s">
        <v>3140</v>
      </c>
      <c r="D1668" s="3" t="s">
        <v>241</v>
      </c>
      <c r="E1668" s="4">
        <v>20</v>
      </c>
      <c r="F1668" s="4">
        <v>22</v>
      </c>
      <c r="I1668" s="7">
        <v>7059474</v>
      </c>
      <c r="J1668" s="7">
        <v>7059462</v>
      </c>
      <c r="K1668" s="7">
        <v>2</v>
      </c>
      <c r="L1668" s="7">
        <v>6</v>
      </c>
      <c r="M1668" s="7">
        <f t="shared" si="172"/>
        <v>0</v>
      </c>
      <c r="N1668" s="8">
        <f t="shared" si="173"/>
        <v>0</v>
      </c>
      <c r="R1668" s="12">
        <v>1</v>
      </c>
    </row>
    <row r="1669" spans="1:18" ht="63.75" x14ac:dyDescent="0.2">
      <c r="A1669" s="1" t="s">
        <v>3141</v>
      </c>
      <c r="B1669" s="1" t="s">
        <v>247</v>
      </c>
      <c r="C1669" s="2" t="s">
        <v>3142</v>
      </c>
      <c r="D1669" s="3" t="s">
        <v>241</v>
      </c>
      <c r="E1669" s="4">
        <v>29</v>
      </c>
      <c r="F1669" s="4">
        <v>22</v>
      </c>
      <c r="I1669" s="7">
        <v>7059475</v>
      </c>
      <c r="J1669" s="7">
        <v>7059462</v>
      </c>
      <c r="K1669" s="7">
        <v>2</v>
      </c>
      <c r="L1669" s="7">
        <v>6</v>
      </c>
      <c r="M1669" s="7">
        <f t="shared" si="172"/>
        <v>0</v>
      </c>
      <c r="N1669" s="8">
        <f t="shared" si="173"/>
        <v>0</v>
      </c>
      <c r="R1669" s="12">
        <v>1</v>
      </c>
    </row>
    <row r="1670" spans="1:18" ht="63.75" x14ac:dyDescent="0.2">
      <c r="A1670" s="1" t="s">
        <v>3143</v>
      </c>
      <c r="B1670" s="1" t="s">
        <v>266</v>
      </c>
      <c r="C1670" s="2" t="s">
        <v>3144</v>
      </c>
      <c r="D1670" s="3" t="s">
        <v>241</v>
      </c>
      <c r="E1670" s="4">
        <v>45</v>
      </c>
      <c r="F1670" s="4">
        <v>22</v>
      </c>
      <c r="I1670" s="7">
        <v>7059476</v>
      </c>
      <c r="J1670" s="7">
        <v>7059462</v>
      </c>
      <c r="K1670" s="7">
        <v>2</v>
      </c>
      <c r="L1670" s="7">
        <v>6</v>
      </c>
      <c r="M1670" s="7">
        <f t="shared" si="172"/>
        <v>0</v>
      </c>
      <c r="N1670" s="8">
        <f t="shared" si="173"/>
        <v>0</v>
      </c>
      <c r="R1670" s="12">
        <v>1</v>
      </c>
    </row>
    <row r="1671" spans="1:18" ht="63.75" x14ac:dyDescent="0.2">
      <c r="A1671" s="1" t="s">
        <v>3145</v>
      </c>
      <c r="B1671" s="1" t="s">
        <v>270</v>
      </c>
      <c r="C1671" s="2" t="s">
        <v>3146</v>
      </c>
      <c r="D1671" s="3" t="s">
        <v>241</v>
      </c>
      <c r="E1671" s="4">
        <v>35</v>
      </c>
      <c r="F1671" s="4">
        <v>22</v>
      </c>
      <c r="I1671" s="7">
        <v>7059477</v>
      </c>
      <c r="J1671" s="7">
        <v>7059462</v>
      </c>
      <c r="K1671" s="7">
        <v>2</v>
      </c>
      <c r="L1671" s="7">
        <v>6</v>
      </c>
      <c r="M1671" s="7">
        <f t="shared" si="172"/>
        <v>0</v>
      </c>
      <c r="N1671" s="8">
        <f t="shared" si="173"/>
        <v>0</v>
      </c>
      <c r="R1671" s="12">
        <v>1</v>
      </c>
    </row>
    <row r="1672" spans="1:18" ht="38.25" x14ac:dyDescent="0.2">
      <c r="A1672" s="1" t="s">
        <v>3147</v>
      </c>
      <c r="B1672" s="1" t="s">
        <v>66</v>
      </c>
      <c r="C1672" s="2" t="s">
        <v>3148</v>
      </c>
      <c r="D1672" s="3" t="s">
        <v>241</v>
      </c>
      <c r="E1672" s="4">
        <v>58</v>
      </c>
      <c r="F1672" s="4">
        <v>22</v>
      </c>
      <c r="I1672" s="7">
        <v>7059478</v>
      </c>
      <c r="J1672" s="7">
        <v>7059462</v>
      </c>
      <c r="K1672" s="7">
        <v>2</v>
      </c>
      <c r="L1672" s="7">
        <v>6</v>
      </c>
      <c r="M1672" s="7">
        <f t="shared" si="172"/>
        <v>0</v>
      </c>
      <c r="N1672" s="8">
        <f t="shared" si="173"/>
        <v>0</v>
      </c>
      <c r="R1672" s="12">
        <v>1</v>
      </c>
    </row>
    <row r="1673" spans="1:18" ht="51" x14ac:dyDescent="0.2">
      <c r="A1673" s="1" t="s">
        <v>3149</v>
      </c>
      <c r="B1673" s="1" t="s">
        <v>69</v>
      </c>
      <c r="C1673" s="2" t="s">
        <v>3150</v>
      </c>
      <c r="D1673" s="3" t="s">
        <v>241</v>
      </c>
      <c r="E1673" s="4">
        <v>30</v>
      </c>
      <c r="F1673" s="4">
        <v>22</v>
      </c>
      <c r="I1673" s="7">
        <v>7059479</v>
      </c>
      <c r="J1673" s="7">
        <v>7059462</v>
      </c>
      <c r="K1673" s="7">
        <v>2</v>
      </c>
      <c r="L1673" s="7">
        <v>6</v>
      </c>
      <c r="M1673" s="7">
        <f t="shared" si="172"/>
        <v>0</v>
      </c>
      <c r="N1673" s="8">
        <f t="shared" si="173"/>
        <v>0</v>
      </c>
      <c r="R1673" s="12">
        <v>1</v>
      </c>
    </row>
    <row r="1674" spans="1:18" ht="51" x14ac:dyDescent="0.2">
      <c r="A1674" s="1" t="s">
        <v>3151</v>
      </c>
      <c r="B1674" s="1" t="s">
        <v>72</v>
      </c>
      <c r="C1674" s="2" t="s">
        <v>3152</v>
      </c>
      <c r="D1674" s="3" t="s">
        <v>241</v>
      </c>
      <c r="E1674" s="4">
        <v>30</v>
      </c>
      <c r="F1674" s="4">
        <v>22</v>
      </c>
      <c r="I1674" s="7">
        <v>7059480</v>
      </c>
      <c r="J1674" s="7">
        <v>7059462</v>
      </c>
      <c r="K1674" s="7">
        <v>2</v>
      </c>
      <c r="L1674" s="7">
        <v>6</v>
      </c>
      <c r="M1674" s="7">
        <f t="shared" si="172"/>
        <v>0</v>
      </c>
      <c r="N1674" s="8">
        <f t="shared" si="173"/>
        <v>0</v>
      </c>
      <c r="R1674" s="12">
        <v>1</v>
      </c>
    </row>
    <row r="1675" spans="1:18" x14ac:dyDescent="0.2">
      <c r="A1675" s="1" t="s">
        <v>3153</v>
      </c>
      <c r="B1675" s="1" t="s">
        <v>75</v>
      </c>
      <c r="C1675" s="2" t="s">
        <v>3154</v>
      </c>
      <c r="D1675" s="3" t="s">
        <v>245</v>
      </c>
      <c r="E1675" s="4">
        <v>88</v>
      </c>
      <c r="F1675" s="4">
        <v>22</v>
      </c>
      <c r="I1675" s="7">
        <v>7059481</v>
      </c>
      <c r="J1675" s="7">
        <v>7059462</v>
      </c>
      <c r="K1675" s="7">
        <v>2</v>
      </c>
      <c r="L1675" s="7">
        <v>6</v>
      </c>
      <c r="M1675" s="7">
        <f t="shared" si="172"/>
        <v>0</v>
      </c>
      <c r="N1675" s="8">
        <f t="shared" si="173"/>
        <v>0</v>
      </c>
      <c r="R1675" s="12">
        <v>1</v>
      </c>
    </row>
    <row r="1676" spans="1:18" x14ac:dyDescent="0.2">
      <c r="A1676" s="1" t="s">
        <v>3155</v>
      </c>
      <c r="B1676" s="1" t="s">
        <v>78</v>
      </c>
      <c r="C1676" s="2" t="s">
        <v>542</v>
      </c>
      <c r="D1676" s="3" t="s">
        <v>241</v>
      </c>
      <c r="E1676" s="4">
        <v>184</v>
      </c>
      <c r="F1676" s="4">
        <v>22</v>
      </c>
      <c r="I1676" s="7">
        <v>7059482</v>
      </c>
      <c r="J1676" s="7">
        <v>7059462</v>
      </c>
      <c r="K1676" s="7">
        <v>2</v>
      </c>
      <c r="L1676" s="7">
        <v>6</v>
      </c>
      <c r="M1676" s="7">
        <f t="shared" si="172"/>
        <v>0</v>
      </c>
      <c r="N1676" s="8">
        <f t="shared" si="173"/>
        <v>0</v>
      </c>
      <c r="R1676" s="12">
        <v>1</v>
      </c>
    </row>
    <row r="1677" spans="1:18" x14ac:dyDescent="0.2">
      <c r="A1677" s="1" t="s">
        <v>3156</v>
      </c>
      <c r="B1677" s="1" t="s">
        <v>81</v>
      </c>
      <c r="C1677" s="2" t="s">
        <v>544</v>
      </c>
      <c r="D1677" s="3" t="s">
        <v>35</v>
      </c>
      <c r="E1677" s="4">
        <v>0</v>
      </c>
      <c r="F1677" s="4">
        <v>22</v>
      </c>
      <c r="I1677" s="7">
        <v>7059483</v>
      </c>
      <c r="J1677" s="7">
        <v>7059462</v>
      </c>
      <c r="K1677" s="7">
        <v>2</v>
      </c>
      <c r="L1677" s="7">
        <v>6</v>
      </c>
      <c r="M1677" s="7">
        <f t="shared" si="172"/>
        <v>0</v>
      </c>
      <c r="N1677" s="8">
        <f t="shared" si="173"/>
        <v>0</v>
      </c>
      <c r="R1677" s="12">
        <v>1</v>
      </c>
    </row>
    <row r="1678" spans="1:18" ht="25.5" x14ac:dyDescent="0.2">
      <c r="A1678" s="1" t="s">
        <v>3157</v>
      </c>
      <c r="C1678" s="2" t="s">
        <v>3158</v>
      </c>
      <c r="D1678" s="3" t="s">
        <v>231</v>
      </c>
      <c r="E1678" s="4">
        <v>36</v>
      </c>
      <c r="F1678" s="4">
        <v>22</v>
      </c>
      <c r="I1678" s="7">
        <v>7059484</v>
      </c>
      <c r="J1678" s="7">
        <v>7059462</v>
      </c>
      <c r="K1678" s="7">
        <v>2</v>
      </c>
      <c r="L1678" s="7">
        <v>6</v>
      </c>
      <c r="M1678" s="7">
        <f t="shared" si="172"/>
        <v>0</v>
      </c>
      <c r="N1678" s="8">
        <f t="shared" si="173"/>
        <v>0</v>
      </c>
      <c r="R1678" s="12">
        <v>1</v>
      </c>
    </row>
    <row r="1679" spans="1:18" ht="25.5" x14ac:dyDescent="0.2">
      <c r="A1679" s="1" t="s">
        <v>3159</v>
      </c>
      <c r="C1679" s="2" t="s">
        <v>548</v>
      </c>
      <c r="D1679" s="3" t="s">
        <v>231</v>
      </c>
      <c r="E1679" s="4">
        <v>10</v>
      </c>
      <c r="F1679" s="4">
        <v>22</v>
      </c>
      <c r="I1679" s="7">
        <v>7059485</v>
      </c>
      <c r="J1679" s="7">
        <v>7059462</v>
      </c>
      <c r="K1679" s="7">
        <v>2</v>
      </c>
      <c r="L1679" s="7">
        <v>6</v>
      </c>
      <c r="M1679" s="7">
        <f t="shared" si="172"/>
        <v>0</v>
      </c>
      <c r="N1679" s="8">
        <f t="shared" si="173"/>
        <v>0</v>
      </c>
      <c r="R1679" s="12">
        <v>1</v>
      </c>
    </row>
    <row r="1680" spans="1:18" ht="25.5" x14ac:dyDescent="0.2">
      <c r="A1680" s="1" t="s">
        <v>3160</v>
      </c>
      <c r="C1680" s="2" t="s">
        <v>3161</v>
      </c>
      <c r="D1680" s="3" t="s">
        <v>231</v>
      </c>
      <c r="E1680" s="4">
        <v>44</v>
      </c>
      <c r="F1680" s="4">
        <v>22</v>
      </c>
      <c r="I1680" s="7">
        <v>7059486</v>
      </c>
      <c r="J1680" s="7">
        <v>7059462</v>
      </c>
      <c r="K1680" s="7">
        <v>2</v>
      </c>
      <c r="L1680" s="7">
        <v>6</v>
      </c>
      <c r="M1680" s="7">
        <f t="shared" si="172"/>
        <v>0</v>
      </c>
      <c r="N1680" s="8">
        <f t="shared" si="173"/>
        <v>0</v>
      </c>
      <c r="R1680" s="12">
        <v>1</v>
      </c>
    </row>
    <row r="1681" spans="1:18" ht="25.5" x14ac:dyDescent="0.2">
      <c r="A1681" s="1" t="s">
        <v>3162</v>
      </c>
      <c r="C1681" s="2" t="s">
        <v>3163</v>
      </c>
      <c r="D1681" s="3" t="s">
        <v>231</v>
      </c>
      <c r="E1681" s="4">
        <v>2</v>
      </c>
      <c r="F1681" s="4">
        <v>22</v>
      </c>
      <c r="I1681" s="7">
        <v>7059487</v>
      </c>
      <c r="J1681" s="7">
        <v>7059462</v>
      </c>
      <c r="K1681" s="7">
        <v>2</v>
      </c>
      <c r="L1681" s="7">
        <v>6</v>
      </c>
      <c r="M1681" s="7">
        <f t="shared" si="172"/>
        <v>0</v>
      </c>
      <c r="N1681" s="8">
        <f t="shared" si="173"/>
        <v>0</v>
      </c>
      <c r="R1681" s="12">
        <v>1</v>
      </c>
    </row>
    <row r="1682" spans="1:18" ht="25.5" x14ac:dyDescent="0.2">
      <c r="A1682" s="1" t="s">
        <v>3164</v>
      </c>
      <c r="B1682" s="1" t="s">
        <v>84</v>
      </c>
      <c r="C1682" s="2" t="s">
        <v>3165</v>
      </c>
      <c r="D1682" s="3" t="s">
        <v>231</v>
      </c>
      <c r="E1682" s="4">
        <v>8</v>
      </c>
      <c r="F1682" s="4">
        <v>22</v>
      </c>
      <c r="I1682" s="7">
        <v>7059488</v>
      </c>
      <c r="J1682" s="7">
        <v>7059462</v>
      </c>
      <c r="K1682" s="7">
        <v>2</v>
      </c>
      <c r="L1682" s="7">
        <v>6</v>
      </c>
      <c r="M1682" s="7">
        <f t="shared" si="172"/>
        <v>0</v>
      </c>
      <c r="N1682" s="8">
        <f t="shared" si="173"/>
        <v>0</v>
      </c>
      <c r="R1682" s="12">
        <v>1</v>
      </c>
    </row>
    <row r="1683" spans="1:18" ht="38.25" x14ac:dyDescent="0.2">
      <c r="A1683" s="1" t="s">
        <v>3166</v>
      </c>
      <c r="B1683" s="1" t="s">
        <v>87</v>
      </c>
      <c r="C1683" s="2" t="s">
        <v>3167</v>
      </c>
      <c r="D1683" s="3" t="s">
        <v>241</v>
      </c>
      <c r="E1683" s="4">
        <v>970</v>
      </c>
      <c r="F1683" s="4">
        <v>22</v>
      </c>
      <c r="I1683" s="7">
        <v>7059489</v>
      </c>
      <c r="J1683" s="7">
        <v>7059462</v>
      </c>
      <c r="K1683" s="7">
        <v>2</v>
      </c>
      <c r="L1683" s="7">
        <v>6</v>
      </c>
      <c r="M1683" s="7">
        <f t="shared" si="172"/>
        <v>0</v>
      </c>
      <c r="N1683" s="8">
        <f t="shared" si="173"/>
        <v>0</v>
      </c>
      <c r="R1683" s="12">
        <v>1</v>
      </c>
    </row>
    <row r="1684" spans="1:18" ht="38.25" x14ac:dyDescent="0.2">
      <c r="A1684" s="1" t="s">
        <v>3168</v>
      </c>
      <c r="B1684" s="1" t="s">
        <v>90</v>
      </c>
      <c r="C1684" s="2" t="s">
        <v>3169</v>
      </c>
      <c r="D1684" s="3" t="s">
        <v>241</v>
      </c>
      <c r="E1684" s="4">
        <v>17</v>
      </c>
      <c r="F1684" s="4">
        <v>22</v>
      </c>
      <c r="I1684" s="7">
        <v>7059490</v>
      </c>
      <c r="J1684" s="7">
        <v>7059462</v>
      </c>
      <c r="K1684" s="7">
        <v>2</v>
      </c>
      <c r="L1684" s="7">
        <v>6</v>
      </c>
      <c r="M1684" s="7">
        <f t="shared" si="172"/>
        <v>0</v>
      </c>
      <c r="N1684" s="8">
        <f t="shared" si="173"/>
        <v>0</v>
      </c>
      <c r="R1684" s="12">
        <v>1</v>
      </c>
    </row>
    <row r="1685" spans="1:18" ht="165.75" x14ac:dyDescent="0.2">
      <c r="A1685" s="1" t="s">
        <v>3170</v>
      </c>
      <c r="B1685" s="1" t="s">
        <v>93</v>
      </c>
      <c r="C1685" s="2" t="s">
        <v>3171</v>
      </c>
      <c r="D1685" s="3" t="s">
        <v>241</v>
      </c>
      <c r="E1685" s="4">
        <v>1097</v>
      </c>
      <c r="F1685" s="4">
        <v>22</v>
      </c>
      <c r="I1685" s="7">
        <v>7059491</v>
      </c>
      <c r="J1685" s="7">
        <v>7059462</v>
      </c>
      <c r="K1685" s="7">
        <v>2</v>
      </c>
      <c r="L1685" s="7">
        <v>6</v>
      </c>
      <c r="M1685" s="7">
        <f t="shared" si="172"/>
        <v>0</v>
      </c>
      <c r="N1685" s="8">
        <f t="shared" si="173"/>
        <v>0</v>
      </c>
      <c r="R1685" s="12">
        <v>1</v>
      </c>
    </row>
    <row r="1686" spans="1:18" ht="102" x14ac:dyDescent="0.2">
      <c r="A1686" s="1" t="s">
        <v>3172</v>
      </c>
      <c r="B1686" s="1" t="s">
        <v>96</v>
      </c>
      <c r="C1686" s="2" t="s">
        <v>3173</v>
      </c>
      <c r="D1686" s="3" t="s">
        <v>241</v>
      </c>
      <c r="E1686" s="4">
        <v>61</v>
      </c>
      <c r="F1686" s="4">
        <v>22</v>
      </c>
      <c r="I1686" s="7">
        <v>7059492</v>
      </c>
      <c r="J1686" s="7">
        <v>7059462</v>
      </c>
      <c r="K1686" s="7">
        <v>2</v>
      </c>
      <c r="L1686" s="7">
        <v>6</v>
      </c>
      <c r="M1686" s="7">
        <f t="shared" si="172"/>
        <v>0</v>
      </c>
      <c r="N1686" s="8">
        <f t="shared" si="173"/>
        <v>0</v>
      </c>
      <c r="R1686" s="12">
        <v>1</v>
      </c>
    </row>
    <row r="1687" spans="1:18" ht="25.5" x14ac:dyDescent="0.2">
      <c r="A1687" s="1" t="s">
        <v>3174</v>
      </c>
      <c r="B1687" s="1" t="s">
        <v>99</v>
      </c>
      <c r="C1687" s="2" t="s">
        <v>3175</v>
      </c>
      <c r="D1687" s="3" t="s">
        <v>245</v>
      </c>
      <c r="E1687" s="4">
        <v>448</v>
      </c>
      <c r="F1687" s="4">
        <v>22</v>
      </c>
      <c r="I1687" s="7">
        <v>7059493</v>
      </c>
      <c r="J1687" s="7">
        <v>7059462</v>
      </c>
      <c r="K1687" s="7">
        <v>2</v>
      </c>
      <c r="L1687" s="7">
        <v>6</v>
      </c>
      <c r="M1687" s="7">
        <f t="shared" si="172"/>
        <v>0</v>
      </c>
      <c r="N1687" s="8">
        <f t="shared" si="173"/>
        <v>0</v>
      </c>
      <c r="R1687" s="12">
        <v>1</v>
      </c>
    </row>
    <row r="1688" spans="1:18" ht="38.25" x14ac:dyDescent="0.2">
      <c r="A1688" s="1" t="s">
        <v>3176</v>
      </c>
      <c r="B1688" s="1" t="s">
        <v>102</v>
      </c>
      <c r="C1688" s="2" t="s">
        <v>3177</v>
      </c>
      <c r="D1688" s="3" t="s">
        <v>35</v>
      </c>
      <c r="E1688" s="4">
        <v>0</v>
      </c>
      <c r="F1688" s="4">
        <v>22</v>
      </c>
      <c r="I1688" s="7">
        <v>7059494</v>
      </c>
      <c r="J1688" s="7">
        <v>7059462</v>
      </c>
      <c r="K1688" s="7">
        <v>2</v>
      </c>
      <c r="L1688" s="7">
        <v>6</v>
      </c>
      <c r="M1688" s="7">
        <f t="shared" si="172"/>
        <v>0</v>
      </c>
      <c r="N1688" s="8">
        <f t="shared" si="173"/>
        <v>0</v>
      </c>
      <c r="R1688" s="12">
        <v>1</v>
      </c>
    </row>
    <row r="1689" spans="1:18" ht="51" x14ac:dyDescent="0.2">
      <c r="A1689" s="1" t="s">
        <v>3178</v>
      </c>
      <c r="C1689" s="2" t="s">
        <v>3179</v>
      </c>
      <c r="D1689" s="3" t="s">
        <v>245</v>
      </c>
      <c r="E1689" s="4">
        <v>41</v>
      </c>
      <c r="F1689" s="4">
        <v>22</v>
      </c>
      <c r="I1689" s="7">
        <v>7059495</v>
      </c>
      <c r="J1689" s="7">
        <v>7059462</v>
      </c>
      <c r="K1689" s="7">
        <v>2</v>
      </c>
      <c r="L1689" s="7">
        <v>6</v>
      </c>
      <c r="M1689" s="7">
        <f t="shared" si="172"/>
        <v>0</v>
      </c>
      <c r="N1689" s="8">
        <f t="shared" si="173"/>
        <v>0</v>
      </c>
      <c r="R1689" s="12">
        <v>1</v>
      </c>
    </row>
    <row r="1690" spans="1:18" ht="51" x14ac:dyDescent="0.2">
      <c r="A1690" s="1" t="s">
        <v>3180</v>
      </c>
      <c r="C1690" s="2" t="s">
        <v>3181</v>
      </c>
      <c r="D1690" s="3" t="s">
        <v>245</v>
      </c>
      <c r="E1690" s="4">
        <v>18</v>
      </c>
      <c r="F1690" s="4">
        <v>22</v>
      </c>
      <c r="I1690" s="7">
        <v>7059496</v>
      </c>
      <c r="J1690" s="7">
        <v>7059462</v>
      </c>
      <c r="K1690" s="7">
        <v>2</v>
      </c>
      <c r="L1690" s="7">
        <v>6</v>
      </c>
      <c r="M1690" s="7">
        <f t="shared" si="172"/>
        <v>0</v>
      </c>
      <c r="N1690" s="8">
        <f t="shared" si="173"/>
        <v>0</v>
      </c>
      <c r="R1690" s="12">
        <v>1</v>
      </c>
    </row>
    <row r="1691" spans="1:18" ht="51" x14ac:dyDescent="0.2">
      <c r="A1691" s="1" t="s">
        <v>3182</v>
      </c>
      <c r="C1691" s="2" t="s">
        <v>3183</v>
      </c>
      <c r="D1691" s="3" t="s">
        <v>245</v>
      </c>
      <c r="E1691" s="4">
        <v>100</v>
      </c>
      <c r="F1691" s="4">
        <v>22</v>
      </c>
      <c r="I1691" s="7">
        <v>7059497</v>
      </c>
      <c r="J1691" s="7">
        <v>7059462</v>
      </c>
      <c r="K1691" s="7">
        <v>2</v>
      </c>
      <c r="L1691" s="7">
        <v>6</v>
      </c>
      <c r="M1691" s="7">
        <f t="shared" si="172"/>
        <v>0</v>
      </c>
      <c r="N1691" s="8">
        <f t="shared" si="173"/>
        <v>0</v>
      </c>
      <c r="R1691" s="12">
        <v>1</v>
      </c>
    </row>
    <row r="1692" spans="1:18" ht="51" x14ac:dyDescent="0.2">
      <c r="A1692" s="1" t="s">
        <v>3184</v>
      </c>
      <c r="C1692" s="2" t="s">
        <v>3185</v>
      </c>
      <c r="D1692" s="3" t="s">
        <v>245</v>
      </c>
      <c r="E1692" s="4">
        <v>76</v>
      </c>
      <c r="F1692" s="4">
        <v>22</v>
      </c>
      <c r="I1692" s="7">
        <v>7059498</v>
      </c>
      <c r="J1692" s="7">
        <v>7059462</v>
      </c>
      <c r="K1692" s="7">
        <v>2</v>
      </c>
      <c r="L1692" s="7">
        <v>6</v>
      </c>
      <c r="M1692" s="7">
        <f t="shared" si="172"/>
        <v>0</v>
      </c>
      <c r="N1692" s="8">
        <f t="shared" si="173"/>
        <v>0</v>
      </c>
      <c r="R1692" s="12">
        <v>1</v>
      </c>
    </row>
    <row r="1693" spans="1:18" ht="51" x14ac:dyDescent="0.2">
      <c r="A1693" s="1" t="s">
        <v>3186</v>
      </c>
      <c r="C1693" s="2" t="s">
        <v>3187</v>
      </c>
      <c r="D1693" s="3" t="s">
        <v>245</v>
      </c>
      <c r="E1693" s="4">
        <v>7</v>
      </c>
      <c r="F1693" s="4">
        <v>22</v>
      </c>
      <c r="I1693" s="7">
        <v>7059499</v>
      </c>
      <c r="J1693" s="7">
        <v>7059462</v>
      </c>
      <c r="K1693" s="7">
        <v>2</v>
      </c>
      <c r="L1693" s="7">
        <v>6</v>
      </c>
      <c r="M1693" s="7">
        <f t="shared" si="172"/>
        <v>0</v>
      </c>
      <c r="N1693" s="8">
        <f t="shared" si="173"/>
        <v>0</v>
      </c>
      <c r="R1693" s="12">
        <v>1</v>
      </c>
    </row>
    <row r="1694" spans="1:18" ht="51" x14ac:dyDescent="0.2">
      <c r="A1694" s="1" t="s">
        <v>3188</v>
      </c>
      <c r="C1694" s="2" t="s">
        <v>3189</v>
      </c>
      <c r="D1694" s="3" t="s">
        <v>245</v>
      </c>
      <c r="E1694" s="4">
        <v>72</v>
      </c>
      <c r="F1694" s="4">
        <v>22</v>
      </c>
      <c r="I1694" s="7">
        <v>7059500</v>
      </c>
      <c r="J1694" s="7">
        <v>7059462</v>
      </c>
      <c r="K1694" s="7">
        <v>2</v>
      </c>
      <c r="L1694" s="7">
        <v>6</v>
      </c>
      <c r="M1694" s="7">
        <f t="shared" si="172"/>
        <v>0</v>
      </c>
      <c r="N1694" s="8">
        <f t="shared" si="173"/>
        <v>0</v>
      </c>
      <c r="R1694" s="12">
        <v>1</v>
      </c>
    </row>
    <row r="1695" spans="1:18" ht="38.25" x14ac:dyDescent="0.2">
      <c r="A1695" s="1" t="s">
        <v>3190</v>
      </c>
      <c r="B1695" s="1" t="s">
        <v>105</v>
      </c>
      <c r="C1695" s="2" t="s">
        <v>3191</v>
      </c>
      <c r="D1695" s="3" t="s">
        <v>228</v>
      </c>
      <c r="E1695" s="4">
        <v>1</v>
      </c>
      <c r="F1695" s="4">
        <v>22</v>
      </c>
      <c r="I1695" s="7">
        <v>7059501</v>
      </c>
      <c r="J1695" s="7">
        <v>7059462</v>
      </c>
      <c r="K1695" s="7">
        <v>2</v>
      </c>
      <c r="L1695" s="7">
        <v>6</v>
      </c>
      <c r="M1695" s="7">
        <f t="shared" si="172"/>
        <v>0</v>
      </c>
      <c r="N1695" s="8">
        <f t="shared" si="173"/>
        <v>0</v>
      </c>
      <c r="R1695" s="12">
        <v>1</v>
      </c>
    </row>
    <row r="1696" spans="1:18" ht="25.5" x14ac:dyDescent="0.2">
      <c r="A1696" s="1" t="s">
        <v>3192</v>
      </c>
      <c r="B1696" s="1" t="s">
        <v>108</v>
      </c>
      <c r="C1696" s="2" t="s">
        <v>3193</v>
      </c>
      <c r="D1696" s="3" t="s">
        <v>231</v>
      </c>
      <c r="E1696" s="4">
        <v>16</v>
      </c>
      <c r="F1696" s="4">
        <v>22</v>
      </c>
      <c r="I1696" s="7">
        <v>7059502</v>
      </c>
      <c r="J1696" s="7">
        <v>7059462</v>
      </c>
      <c r="K1696" s="7">
        <v>2</v>
      </c>
      <c r="L1696" s="7">
        <v>6</v>
      </c>
      <c r="M1696" s="7">
        <f t="shared" si="172"/>
        <v>0</v>
      </c>
      <c r="N1696" s="8">
        <f t="shared" si="173"/>
        <v>0</v>
      </c>
      <c r="R1696" s="12">
        <v>1</v>
      </c>
    </row>
    <row r="1697" spans="1:18" ht="25.5" x14ac:dyDescent="0.2">
      <c r="A1697" s="1" t="s">
        <v>3194</v>
      </c>
      <c r="B1697" s="1" t="s">
        <v>111</v>
      </c>
      <c r="C1697" s="2" t="s">
        <v>3195</v>
      </c>
      <c r="D1697" s="3" t="s">
        <v>231</v>
      </c>
      <c r="E1697" s="4">
        <v>17</v>
      </c>
      <c r="F1697" s="4">
        <v>22</v>
      </c>
      <c r="I1697" s="7">
        <v>7059503</v>
      </c>
      <c r="J1697" s="7">
        <v>7059462</v>
      </c>
      <c r="K1697" s="7">
        <v>2</v>
      </c>
      <c r="L1697" s="7">
        <v>6</v>
      </c>
      <c r="M1697" s="7">
        <f t="shared" si="172"/>
        <v>0</v>
      </c>
      <c r="N1697" s="8">
        <f t="shared" si="173"/>
        <v>0</v>
      </c>
      <c r="R1697" s="12">
        <v>1</v>
      </c>
    </row>
    <row r="1698" spans="1:18" x14ac:dyDescent="0.2">
      <c r="A1698" s="1" t="s">
        <v>3196</v>
      </c>
      <c r="B1698" s="1" t="s">
        <v>739</v>
      </c>
      <c r="C1698" s="2" t="s">
        <v>558</v>
      </c>
      <c r="E1698" s="4">
        <v>0</v>
      </c>
      <c r="F1698" s="4">
        <v>22</v>
      </c>
      <c r="H1698" s="167"/>
      <c r="I1698" s="7">
        <v>7059504</v>
      </c>
      <c r="J1698" s="7">
        <v>7059216</v>
      </c>
      <c r="K1698" s="7">
        <v>1</v>
      </c>
      <c r="L1698" s="7">
        <v>5</v>
      </c>
      <c r="M1698" s="7">
        <f>M1699+M1700+M1701+M1702+M1703+M1704+M1705+M1706+M1707+M1708+M1709+M1710+M1711+M1712+M1713+M1714+M1715+M1716+M1717+M1718+M1719+M1720+M1721+M1722+M1723+M1724+M1725+M1726+M1727+M1728+M1729+M1730+M1731+M1732+M1733+M1734+M1735+M1736</f>
        <v>0</v>
      </c>
      <c r="N1698" s="8">
        <f>N1699+N1700+N1701+N1702+N1703+N1704+N1705+N1706+N1707+N1708+N1709+N1710+N1711+N1712+N1713+N1714+N1715+N1716+N1717+N1718+N1719+N1720+N1721+N1722+N1723+N1724+N1725+N1726+N1727+N1728+N1729+N1730+N1731+N1732+N1733+N1734+N1735+N1736</f>
        <v>0</v>
      </c>
      <c r="R1698" s="12">
        <v>1</v>
      </c>
    </row>
    <row r="1699" spans="1:18" x14ac:dyDescent="0.2">
      <c r="A1699" s="1" t="s">
        <v>3197</v>
      </c>
      <c r="C1699" s="2" t="s">
        <v>286</v>
      </c>
      <c r="D1699" s="3" t="s">
        <v>35</v>
      </c>
      <c r="E1699" s="4">
        <v>0</v>
      </c>
      <c r="F1699" s="4">
        <v>22</v>
      </c>
      <c r="I1699" s="7">
        <v>7059505</v>
      </c>
      <c r="J1699" s="7">
        <v>7059504</v>
      </c>
      <c r="K1699" s="7">
        <v>2</v>
      </c>
      <c r="L1699" s="7">
        <v>6</v>
      </c>
      <c r="M1699" s="7">
        <f t="shared" ref="M1699:M1736" si="174">ROUND(ROUND(H1699,2)*ROUND(E1699,2), 2)</f>
        <v>0</v>
      </c>
      <c r="N1699" s="8">
        <f t="shared" ref="N1699:N1736" si="175">H1699*E1699*(1+F1699/100)</f>
        <v>0</v>
      </c>
      <c r="R1699" s="12">
        <v>1</v>
      </c>
    </row>
    <row r="1700" spans="1:18" x14ac:dyDescent="0.2">
      <c r="A1700" s="1" t="s">
        <v>3198</v>
      </c>
      <c r="C1700" s="2" t="s">
        <v>3199</v>
      </c>
      <c r="D1700" s="3" t="s">
        <v>35</v>
      </c>
      <c r="E1700" s="4">
        <v>0</v>
      </c>
      <c r="F1700" s="4">
        <v>22</v>
      </c>
      <c r="I1700" s="7">
        <v>7059506</v>
      </c>
      <c r="J1700" s="7">
        <v>7059504</v>
      </c>
      <c r="K1700" s="7">
        <v>2</v>
      </c>
      <c r="L1700" s="7">
        <v>6</v>
      </c>
      <c r="M1700" s="7">
        <f t="shared" si="174"/>
        <v>0</v>
      </c>
      <c r="N1700" s="8">
        <f t="shared" si="175"/>
        <v>0</v>
      </c>
      <c r="R1700" s="12">
        <v>1</v>
      </c>
    </row>
    <row r="1701" spans="1:18" x14ac:dyDescent="0.2">
      <c r="A1701" s="1" t="s">
        <v>3200</v>
      </c>
      <c r="C1701" s="2" t="s">
        <v>3201</v>
      </c>
      <c r="D1701" s="3" t="s">
        <v>35</v>
      </c>
      <c r="E1701" s="4">
        <v>0</v>
      </c>
      <c r="F1701" s="4">
        <v>22</v>
      </c>
      <c r="I1701" s="7">
        <v>7059507</v>
      </c>
      <c r="J1701" s="7">
        <v>7059504</v>
      </c>
      <c r="K1701" s="7">
        <v>2</v>
      </c>
      <c r="L1701" s="7">
        <v>6</v>
      </c>
      <c r="M1701" s="7">
        <f t="shared" si="174"/>
        <v>0</v>
      </c>
      <c r="N1701" s="8">
        <f t="shared" si="175"/>
        <v>0</v>
      </c>
      <c r="R1701" s="12">
        <v>1</v>
      </c>
    </row>
    <row r="1702" spans="1:18" ht="25.5" x14ac:dyDescent="0.2">
      <c r="A1702" s="1" t="s">
        <v>3202</v>
      </c>
      <c r="C1702" s="2" t="s">
        <v>3203</v>
      </c>
      <c r="D1702" s="3" t="s">
        <v>35</v>
      </c>
      <c r="E1702" s="4">
        <v>0</v>
      </c>
      <c r="F1702" s="4">
        <v>22</v>
      </c>
      <c r="I1702" s="7">
        <v>7059508</v>
      </c>
      <c r="J1702" s="7">
        <v>7059504</v>
      </c>
      <c r="K1702" s="7">
        <v>2</v>
      </c>
      <c r="L1702" s="7">
        <v>6</v>
      </c>
      <c r="M1702" s="7">
        <f t="shared" si="174"/>
        <v>0</v>
      </c>
      <c r="N1702" s="8">
        <f t="shared" si="175"/>
        <v>0</v>
      </c>
      <c r="R1702" s="12">
        <v>1</v>
      </c>
    </row>
    <row r="1703" spans="1:18" x14ac:dyDescent="0.2">
      <c r="A1703" s="1" t="s">
        <v>3204</v>
      </c>
      <c r="C1703" s="2" t="s">
        <v>3205</v>
      </c>
      <c r="D1703" s="3" t="s">
        <v>35</v>
      </c>
      <c r="E1703" s="4">
        <v>0</v>
      </c>
      <c r="F1703" s="4">
        <v>22</v>
      </c>
      <c r="I1703" s="7">
        <v>7059509</v>
      </c>
      <c r="J1703" s="7">
        <v>7059504</v>
      </c>
      <c r="K1703" s="7">
        <v>2</v>
      </c>
      <c r="L1703" s="7">
        <v>6</v>
      </c>
      <c r="M1703" s="7">
        <f t="shared" si="174"/>
        <v>0</v>
      </c>
      <c r="N1703" s="8">
        <f t="shared" si="175"/>
        <v>0</v>
      </c>
      <c r="R1703" s="12">
        <v>1</v>
      </c>
    </row>
    <row r="1704" spans="1:18" ht="25.5" x14ac:dyDescent="0.2">
      <c r="A1704" s="1" t="s">
        <v>3206</v>
      </c>
      <c r="C1704" s="2" t="s">
        <v>1305</v>
      </c>
      <c r="D1704" s="3" t="s">
        <v>35</v>
      </c>
      <c r="E1704" s="4">
        <v>0</v>
      </c>
      <c r="F1704" s="4">
        <v>22</v>
      </c>
      <c r="I1704" s="7">
        <v>7059510</v>
      </c>
      <c r="J1704" s="7">
        <v>7059504</v>
      </c>
      <c r="K1704" s="7">
        <v>2</v>
      </c>
      <c r="L1704" s="7">
        <v>6</v>
      </c>
      <c r="M1704" s="7">
        <f t="shared" si="174"/>
        <v>0</v>
      </c>
      <c r="N1704" s="8">
        <f t="shared" si="175"/>
        <v>0</v>
      </c>
      <c r="R1704" s="12">
        <v>1</v>
      </c>
    </row>
    <row r="1705" spans="1:18" ht="25.5" x14ac:dyDescent="0.2">
      <c r="A1705" s="1" t="s">
        <v>3207</v>
      </c>
      <c r="C1705" s="2" t="s">
        <v>3208</v>
      </c>
      <c r="D1705" s="3" t="s">
        <v>35</v>
      </c>
      <c r="E1705" s="4">
        <v>0</v>
      </c>
      <c r="F1705" s="4">
        <v>22</v>
      </c>
      <c r="I1705" s="7">
        <v>7059511</v>
      </c>
      <c r="J1705" s="7">
        <v>7059504</v>
      </c>
      <c r="K1705" s="7">
        <v>2</v>
      </c>
      <c r="L1705" s="7">
        <v>6</v>
      </c>
      <c r="M1705" s="7">
        <f t="shared" si="174"/>
        <v>0</v>
      </c>
      <c r="N1705" s="8">
        <f t="shared" si="175"/>
        <v>0</v>
      </c>
      <c r="R1705" s="12">
        <v>1</v>
      </c>
    </row>
    <row r="1706" spans="1:18" x14ac:dyDescent="0.2">
      <c r="A1706" s="1" t="s">
        <v>3209</v>
      </c>
      <c r="C1706" s="2" t="s">
        <v>3210</v>
      </c>
      <c r="D1706" s="3" t="s">
        <v>35</v>
      </c>
      <c r="E1706" s="4">
        <v>0</v>
      </c>
      <c r="F1706" s="4">
        <v>22</v>
      </c>
      <c r="I1706" s="7">
        <v>7059512</v>
      </c>
      <c r="J1706" s="7">
        <v>7059504</v>
      </c>
      <c r="K1706" s="7">
        <v>2</v>
      </c>
      <c r="L1706" s="7">
        <v>6</v>
      </c>
      <c r="M1706" s="7">
        <f t="shared" si="174"/>
        <v>0</v>
      </c>
      <c r="N1706" s="8">
        <f t="shared" si="175"/>
        <v>0</v>
      </c>
      <c r="R1706" s="12">
        <v>1</v>
      </c>
    </row>
    <row r="1707" spans="1:18" ht="51" x14ac:dyDescent="0.2">
      <c r="A1707" s="1" t="s">
        <v>3211</v>
      </c>
      <c r="B1707" s="1" t="s">
        <v>30</v>
      </c>
      <c r="C1707" s="2" t="s">
        <v>3212</v>
      </c>
      <c r="D1707" s="3" t="s">
        <v>241</v>
      </c>
      <c r="E1707" s="4">
        <v>285</v>
      </c>
      <c r="F1707" s="4">
        <v>22</v>
      </c>
      <c r="I1707" s="7">
        <v>7059513</v>
      </c>
      <c r="J1707" s="7">
        <v>7059504</v>
      </c>
      <c r="K1707" s="7">
        <v>2</v>
      </c>
      <c r="L1707" s="7">
        <v>6</v>
      </c>
      <c r="M1707" s="7">
        <f t="shared" si="174"/>
        <v>0</v>
      </c>
      <c r="N1707" s="8">
        <f t="shared" si="175"/>
        <v>0</v>
      </c>
      <c r="R1707" s="12">
        <v>1</v>
      </c>
    </row>
    <row r="1708" spans="1:18" ht="51" x14ac:dyDescent="0.2">
      <c r="A1708" s="1" t="s">
        <v>3213</v>
      </c>
      <c r="B1708" s="1" t="s">
        <v>188</v>
      </c>
      <c r="C1708" s="2" t="s">
        <v>3214</v>
      </c>
      <c r="D1708" s="3" t="s">
        <v>241</v>
      </c>
      <c r="E1708" s="4">
        <v>65</v>
      </c>
      <c r="F1708" s="4">
        <v>22</v>
      </c>
      <c r="I1708" s="7">
        <v>7059514</v>
      </c>
      <c r="J1708" s="7">
        <v>7059504</v>
      </c>
      <c r="K1708" s="7">
        <v>2</v>
      </c>
      <c r="L1708" s="7">
        <v>6</v>
      </c>
      <c r="M1708" s="7">
        <f t="shared" si="174"/>
        <v>0</v>
      </c>
      <c r="N1708" s="8">
        <f t="shared" si="175"/>
        <v>0</v>
      </c>
      <c r="R1708" s="12">
        <v>1</v>
      </c>
    </row>
    <row r="1709" spans="1:18" ht="51" x14ac:dyDescent="0.2">
      <c r="A1709" s="1" t="s">
        <v>3215</v>
      </c>
      <c r="B1709" s="1" t="s">
        <v>233</v>
      </c>
      <c r="C1709" s="2" t="s">
        <v>3216</v>
      </c>
      <c r="D1709" s="3" t="s">
        <v>241</v>
      </c>
      <c r="E1709" s="4">
        <v>8.5</v>
      </c>
      <c r="F1709" s="4">
        <v>22</v>
      </c>
      <c r="I1709" s="7">
        <v>7059515</v>
      </c>
      <c r="J1709" s="7">
        <v>7059504</v>
      </c>
      <c r="K1709" s="7">
        <v>2</v>
      </c>
      <c r="L1709" s="7">
        <v>6</v>
      </c>
      <c r="M1709" s="7">
        <f t="shared" si="174"/>
        <v>0</v>
      </c>
      <c r="N1709" s="8">
        <f t="shared" si="175"/>
        <v>0</v>
      </c>
      <c r="R1709" s="12">
        <v>1</v>
      </c>
    </row>
    <row r="1710" spans="1:18" ht="25.5" x14ac:dyDescent="0.2">
      <c r="A1710" s="1" t="s">
        <v>3217</v>
      </c>
      <c r="B1710" s="1" t="s">
        <v>236</v>
      </c>
      <c r="C1710" s="2" t="s">
        <v>3218</v>
      </c>
      <c r="D1710" s="3" t="s">
        <v>245</v>
      </c>
      <c r="E1710" s="4">
        <v>316</v>
      </c>
      <c r="F1710" s="4">
        <v>22</v>
      </c>
      <c r="I1710" s="7">
        <v>7059516</v>
      </c>
      <c r="J1710" s="7">
        <v>7059504</v>
      </c>
      <c r="K1710" s="7">
        <v>2</v>
      </c>
      <c r="L1710" s="7">
        <v>6</v>
      </c>
      <c r="M1710" s="7">
        <f t="shared" si="174"/>
        <v>0</v>
      </c>
      <c r="N1710" s="8">
        <f t="shared" si="175"/>
        <v>0</v>
      </c>
      <c r="R1710" s="12">
        <v>1</v>
      </c>
    </row>
    <row r="1711" spans="1:18" ht="25.5" x14ac:dyDescent="0.2">
      <c r="A1711" s="1" t="s">
        <v>3219</v>
      </c>
      <c r="B1711" s="1" t="s">
        <v>239</v>
      </c>
      <c r="C1711" s="2" t="s">
        <v>3220</v>
      </c>
      <c r="D1711" s="3" t="s">
        <v>245</v>
      </c>
      <c r="E1711" s="4">
        <v>390</v>
      </c>
      <c r="F1711" s="4">
        <v>22</v>
      </c>
      <c r="I1711" s="7">
        <v>7059517</v>
      </c>
      <c r="J1711" s="7">
        <v>7059504</v>
      </c>
      <c r="K1711" s="7">
        <v>2</v>
      </c>
      <c r="L1711" s="7">
        <v>6</v>
      </c>
      <c r="M1711" s="7">
        <f t="shared" si="174"/>
        <v>0</v>
      </c>
      <c r="N1711" s="8">
        <f t="shared" si="175"/>
        <v>0</v>
      </c>
      <c r="R1711" s="12">
        <v>1</v>
      </c>
    </row>
    <row r="1712" spans="1:18" ht="38.25" x14ac:dyDescent="0.2">
      <c r="A1712" s="1" t="s">
        <v>3221</v>
      </c>
      <c r="B1712" s="1" t="s">
        <v>243</v>
      </c>
      <c r="C1712" s="2" t="s">
        <v>3222</v>
      </c>
      <c r="D1712" s="3" t="s">
        <v>241</v>
      </c>
      <c r="E1712" s="4">
        <v>91</v>
      </c>
      <c r="F1712" s="4">
        <v>22</v>
      </c>
      <c r="I1712" s="7">
        <v>7059518</v>
      </c>
      <c r="J1712" s="7">
        <v>7059504</v>
      </c>
      <c r="K1712" s="7">
        <v>2</v>
      </c>
      <c r="L1712" s="7">
        <v>6</v>
      </c>
      <c r="M1712" s="7">
        <f t="shared" si="174"/>
        <v>0</v>
      </c>
      <c r="N1712" s="8">
        <f t="shared" si="175"/>
        <v>0</v>
      </c>
      <c r="R1712" s="12">
        <v>1</v>
      </c>
    </row>
    <row r="1713" spans="1:18" x14ac:dyDescent="0.2">
      <c r="A1713" s="1" t="s">
        <v>3223</v>
      </c>
      <c r="B1713" s="1" t="s">
        <v>247</v>
      </c>
      <c r="C1713" s="2" t="s">
        <v>3224</v>
      </c>
      <c r="D1713" s="3" t="s">
        <v>245</v>
      </c>
      <c r="E1713" s="4">
        <v>24</v>
      </c>
      <c r="F1713" s="4">
        <v>22</v>
      </c>
      <c r="I1713" s="7">
        <v>7059519</v>
      </c>
      <c r="J1713" s="7">
        <v>7059504</v>
      </c>
      <c r="K1713" s="7">
        <v>2</v>
      </c>
      <c r="L1713" s="7">
        <v>6</v>
      </c>
      <c r="M1713" s="7">
        <f t="shared" si="174"/>
        <v>0</v>
      </c>
      <c r="N1713" s="8">
        <f t="shared" si="175"/>
        <v>0</v>
      </c>
      <c r="R1713" s="12">
        <v>1</v>
      </c>
    </row>
    <row r="1714" spans="1:18" x14ac:dyDescent="0.2">
      <c r="A1714" s="1" t="s">
        <v>3225</v>
      </c>
      <c r="B1714" s="1" t="s">
        <v>266</v>
      </c>
      <c r="C1714" s="2" t="s">
        <v>3226</v>
      </c>
      <c r="D1714" s="3" t="s">
        <v>245</v>
      </c>
      <c r="E1714" s="4">
        <v>12</v>
      </c>
      <c r="F1714" s="4">
        <v>22</v>
      </c>
      <c r="I1714" s="7">
        <v>7059520</v>
      </c>
      <c r="J1714" s="7">
        <v>7059504</v>
      </c>
      <c r="K1714" s="7">
        <v>2</v>
      </c>
      <c r="L1714" s="7">
        <v>6</v>
      </c>
      <c r="M1714" s="7">
        <f t="shared" si="174"/>
        <v>0</v>
      </c>
      <c r="N1714" s="8">
        <f t="shared" si="175"/>
        <v>0</v>
      </c>
      <c r="R1714" s="12">
        <v>1</v>
      </c>
    </row>
    <row r="1715" spans="1:18" ht="114.75" x14ac:dyDescent="0.2">
      <c r="A1715" s="1" t="s">
        <v>3227</v>
      </c>
      <c r="B1715" s="1" t="s">
        <v>270</v>
      </c>
      <c r="C1715" s="2" t="s">
        <v>3228</v>
      </c>
      <c r="D1715" s="3" t="s">
        <v>241</v>
      </c>
      <c r="E1715" s="4">
        <v>70</v>
      </c>
      <c r="F1715" s="4">
        <v>22</v>
      </c>
      <c r="I1715" s="7">
        <v>7059521</v>
      </c>
      <c r="J1715" s="7">
        <v>7059504</v>
      </c>
      <c r="K1715" s="7">
        <v>2</v>
      </c>
      <c r="L1715" s="7">
        <v>6</v>
      </c>
      <c r="M1715" s="7">
        <f t="shared" si="174"/>
        <v>0</v>
      </c>
      <c r="N1715" s="8">
        <f t="shared" si="175"/>
        <v>0</v>
      </c>
      <c r="R1715" s="12">
        <v>1</v>
      </c>
    </row>
    <row r="1716" spans="1:18" ht="114.75" x14ac:dyDescent="0.2">
      <c r="A1716" s="1" t="s">
        <v>3229</v>
      </c>
      <c r="B1716" s="1" t="s">
        <v>66</v>
      </c>
      <c r="C1716" s="2" t="s">
        <v>3230</v>
      </c>
      <c r="D1716" s="3" t="s">
        <v>241</v>
      </c>
      <c r="E1716" s="4">
        <v>118</v>
      </c>
      <c r="F1716" s="4">
        <v>22</v>
      </c>
      <c r="I1716" s="7">
        <v>7059522</v>
      </c>
      <c r="J1716" s="7">
        <v>7059504</v>
      </c>
      <c r="K1716" s="7">
        <v>2</v>
      </c>
      <c r="L1716" s="7">
        <v>6</v>
      </c>
      <c r="M1716" s="7">
        <f t="shared" si="174"/>
        <v>0</v>
      </c>
      <c r="N1716" s="8">
        <f t="shared" si="175"/>
        <v>0</v>
      </c>
      <c r="R1716" s="12">
        <v>1</v>
      </c>
    </row>
    <row r="1717" spans="1:18" ht="25.5" x14ac:dyDescent="0.2">
      <c r="A1717" s="1" t="s">
        <v>3231</v>
      </c>
      <c r="B1717" s="1" t="s">
        <v>69</v>
      </c>
      <c r="C1717" s="2" t="s">
        <v>3232</v>
      </c>
      <c r="D1717" s="3" t="s">
        <v>245</v>
      </c>
      <c r="E1717" s="4">
        <v>380</v>
      </c>
      <c r="F1717" s="4">
        <v>22</v>
      </c>
      <c r="I1717" s="7">
        <v>7059523</v>
      </c>
      <c r="J1717" s="7">
        <v>7059504</v>
      </c>
      <c r="K1717" s="7">
        <v>2</v>
      </c>
      <c r="L1717" s="7">
        <v>6</v>
      </c>
      <c r="M1717" s="7">
        <f t="shared" si="174"/>
        <v>0</v>
      </c>
      <c r="N1717" s="8">
        <f t="shared" si="175"/>
        <v>0</v>
      </c>
      <c r="R1717" s="12">
        <v>1</v>
      </c>
    </row>
    <row r="1718" spans="1:18" ht="25.5" x14ac:dyDescent="0.2">
      <c r="A1718" s="1" t="s">
        <v>3233</v>
      </c>
      <c r="B1718" s="1" t="s">
        <v>72</v>
      </c>
      <c r="C1718" s="2" t="s">
        <v>3234</v>
      </c>
      <c r="D1718" s="3" t="s">
        <v>245</v>
      </c>
      <c r="E1718" s="4">
        <v>291</v>
      </c>
      <c r="F1718" s="4">
        <v>22</v>
      </c>
      <c r="I1718" s="7">
        <v>7059524</v>
      </c>
      <c r="J1718" s="7">
        <v>7059504</v>
      </c>
      <c r="K1718" s="7">
        <v>2</v>
      </c>
      <c r="L1718" s="7">
        <v>6</v>
      </c>
      <c r="M1718" s="7">
        <f t="shared" si="174"/>
        <v>0</v>
      </c>
      <c r="N1718" s="8">
        <f t="shared" si="175"/>
        <v>0</v>
      </c>
      <c r="R1718" s="12">
        <v>1</v>
      </c>
    </row>
    <row r="1719" spans="1:18" ht="25.5" x14ac:dyDescent="0.2">
      <c r="A1719" s="1" t="s">
        <v>3235</v>
      </c>
      <c r="B1719" s="1" t="s">
        <v>75</v>
      </c>
      <c r="C1719" s="2" t="s">
        <v>3236</v>
      </c>
      <c r="D1719" s="3" t="s">
        <v>245</v>
      </c>
      <c r="E1719" s="4">
        <v>90</v>
      </c>
      <c r="F1719" s="4">
        <v>22</v>
      </c>
      <c r="I1719" s="7">
        <v>7059525</v>
      </c>
      <c r="J1719" s="7">
        <v>7059504</v>
      </c>
      <c r="K1719" s="7">
        <v>2</v>
      </c>
      <c r="L1719" s="7">
        <v>6</v>
      </c>
      <c r="M1719" s="7">
        <f t="shared" si="174"/>
        <v>0</v>
      </c>
      <c r="N1719" s="8">
        <f t="shared" si="175"/>
        <v>0</v>
      </c>
      <c r="R1719" s="12">
        <v>1</v>
      </c>
    </row>
    <row r="1720" spans="1:18" ht="51" x14ac:dyDescent="0.2">
      <c r="A1720" s="1" t="s">
        <v>3237</v>
      </c>
      <c r="B1720" s="1" t="s">
        <v>78</v>
      </c>
      <c r="C1720" s="2" t="s">
        <v>3238</v>
      </c>
      <c r="D1720" s="3" t="s">
        <v>35</v>
      </c>
      <c r="E1720" s="4">
        <v>0</v>
      </c>
      <c r="F1720" s="4">
        <v>22</v>
      </c>
      <c r="I1720" s="7">
        <v>7059526</v>
      </c>
      <c r="J1720" s="7">
        <v>7059504</v>
      </c>
      <c r="K1720" s="7">
        <v>2</v>
      </c>
      <c r="L1720" s="7">
        <v>6</v>
      </c>
      <c r="M1720" s="7">
        <f t="shared" si="174"/>
        <v>0</v>
      </c>
      <c r="N1720" s="8">
        <f t="shared" si="175"/>
        <v>0</v>
      </c>
      <c r="R1720" s="12">
        <v>1</v>
      </c>
    </row>
    <row r="1721" spans="1:18" ht="63.75" x14ac:dyDescent="0.2">
      <c r="A1721" s="1" t="s">
        <v>3239</v>
      </c>
      <c r="C1721" s="2" t="s">
        <v>3240</v>
      </c>
      <c r="D1721" s="3" t="s">
        <v>245</v>
      </c>
      <c r="E1721" s="4">
        <v>14</v>
      </c>
      <c r="F1721" s="4">
        <v>22</v>
      </c>
      <c r="I1721" s="7">
        <v>7059527</v>
      </c>
      <c r="J1721" s="7">
        <v>7059504</v>
      </c>
      <c r="K1721" s="7">
        <v>2</v>
      </c>
      <c r="L1721" s="7">
        <v>6</v>
      </c>
      <c r="M1721" s="7">
        <f t="shared" si="174"/>
        <v>0</v>
      </c>
      <c r="N1721" s="8">
        <f t="shared" si="175"/>
        <v>0</v>
      </c>
      <c r="R1721" s="12">
        <v>1</v>
      </c>
    </row>
    <row r="1722" spans="1:18" ht="63.75" x14ac:dyDescent="0.2">
      <c r="A1722" s="1" t="s">
        <v>3241</v>
      </c>
      <c r="C1722" s="2" t="s">
        <v>3242</v>
      </c>
      <c r="D1722" s="3" t="s">
        <v>245</v>
      </c>
      <c r="E1722" s="4">
        <v>14</v>
      </c>
      <c r="F1722" s="4">
        <v>22</v>
      </c>
      <c r="I1722" s="7">
        <v>7059528</v>
      </c>
      <c r="J1722" s="7">
        <v>7059504</v>
      </c>
      <c r="K1722" s="7">
        <v>2</v>
      </c>
      <c r="L1722" s="7">
        <v>6</v>
      </c>
      <c r="M1722" s="7">
        <f t="shared" si="174"/>
        <v>0</v>
      </c>
      <c r="N1722" s="8">
        <f t="shared" si="175"/>
        <v>0</v>
      </c>
      <c r="R1722" s="12">
        <v>1</v>
      </c>
    </row>
    <row r="1723" spans="1:18" ht="63.75" x14ac:dyDescent="0.2">
      <c r="A1723" s="1" t="s">
        <v>3243</v>
      </c>
      <c r="C1723" s="2" t="s">
        <v>3244</v>
      </c>
      <c r="D1723" s="3" t="s">
        <v>245</v>
      </c>
      <c r="E1723" s="4">
        <v>13</v>
      </c>
      <c r="F1723" s="4">
        <v>22</v>
      </c>
      <c r="I1723" s="7">
        <v>7059529</v>
      </c>
      <c r="J1723" s="7">
        <v>7059504</v>
      </c>
      <c r="K1723" s="7">
        <v>2</v>
      </c>
      <c r="L1723" s="7">
        <v>6</v>
      </c>
      <c r="M1723" s="7">
        <f t="shared" si="174"/>
        <v>0</v>
      </c>
      <c r="N1723" s="8">
        <f t="shared" si="175"/>
        <v>0</v>
      </c>
      <c r="R1723" s="12">
        <v>1</v>
      </c>
    </row>
    <row r="1724" spans="1:18" ht="38.25" x14ac:dyDescent="0.2">
      <c r="A1724" s="1" t="s">
        <v>3245</v>
      </c>
      <c r="B1724" s="1" t="s">
        <v>81</v>
      </c>
      <c r="C1724" s="2" t="s">
        <v>3246</v>
      </c>
      <c r="D1724" s="3" t="s">
        <v>241</v>
      </c>
      <c r="E1724" s="4">
        <v>450</v>
      </c>
      <c r="F1724" s="4">
        <v>22</v>
      </c>
      <c r="I1724" s="7">
        <v>7059530</v>
      </c>
      <c r="J1724" s="7">
        <v>7059504</v>
      </c>
      <c r="K1724" s="7">
        <v>2</v>
      </c>
      <c r="L1724" s="7">
        <v>6</v>
      </c>
      <c r="M1724" s="7">
        <f t="shared" si="174"/>
        <v>0</v>
      </c>
      <c r="N1724" s="8">
        <f t="shared" si="175"/>
        <v>0</v>
      </c>
      <c r="R1724" s="12">
        <v>1</v>
      </c>
    </row>
    <row r="1725" spans="1:18" ht="63.75" x14ac:dyDescent="0.2">
      <c r="A1725" s="1" t="s">
        <v>3247</v>
      </c>
      <c r="B1725" s="1" t="s">
        <v>84</v>
      </c>
      <c r="C1725" s="2" t="s">
        <v>3248</v>
      </c>
      <c r="D1725" s="3" t="s">
        <v>231</v>
      </c>
      <c r="E1725" s="4">
        <v>300</v>
      </c>
      <c r="F1725" s="4">
        <v>22</v>
      </c>
      <c r="I1725" s="7">
        <v>7059531</v>
      </c>
      <c r="J1725" s="7">
        <v>7059504</v>
      </c>
      <c r="K1725" s="7">
        <v>2</v>
      </c>
      <c r="L1725" s="7">
        <v>6</v>
      </c>
      <c r="M1725" s="7">
        <f t="shared" si="174"/>
        <v>0</v>
      </c>
      <c r="N1725" s="8">
        <f t="shared" si="175"/>
        <v>0</v>
      </c>
      <c r="R1725" s="12">
        <v>1</v>
      </c>
    </row>
    <row r="1726" spans="1:18" x14ac:dyDescent="0.2">
      <c r="A1726" s="1" t="s">
        <v>3249</v>
      </c>
      <c r="B1726" s="1" t="s">
        <v>87</v>
      </c>
      <c r="C1726" s="2" t="s">
        <v>589</v>
      </c>
      <c r="D1726" s="3" t="s">
        <v>231</v>
      </c>
      <c r="E1726" s="4">
        <v>21</v>
      </c>
      <c r="F1726" s="4">
        <v>22</v>
      </c>
      <c r="I1726" s="7">
        <v>7059532</v>
      </c>
      <c r="J1726" s="7">
        <v>7059504</v>
      </c>
      <c r="K1726" s="7">
        <v>2</v>
      </c>
      <c r="L1726" s="7">
        <v>6</v>
      </c>
      <c r="M1726" s="7">
        <f t="shared" si="174"/>
        <v>0</v>
      </c>
      <c r="N1726" s="8">
        <f t="shared" si="175"/>
        <v>0</v>
      </c>
      <c r="R1726" s="12">
        <v>1</v>
      </c>
    </row>
    <row r="1727" spans="1:18" ht="25.5" x14ac:dyDescent="0.2">
      <c r="A1727" s="1" t="s">
        <v>3250</v>
      </c>
      <c r="B1727" s="1" t="s">
        <v>90</v>
      </c>
      <c r="C1727" s="2" t="s">
        <v>3251</v>
      </c>
      <c r="D1727" s="3" t="s">
        <v>245</v>
      </c>
      <c r="E1727" s="4">
        <v>74</v>
      </c>
      <c r="F1727" s="4">
        <v>22</v>
      </c>
      <c r="I1727" s="7">
        <v>7059533</v>
      </c>
      <c r="J1727" s="7">
        <v>7059504</v>
      </c>
      <c r="K1727" s="7">
        <v>2</v>
      </c>
      <c r="L1727" s="7">
        <v>6</v>
      </c>
      <c r="M1727" s="7">
        <f t="shared" si="174"/>
        <v>0</v>
      </c>
      <c r="N1727" s="8">
        <f t="shared" si="175"/>
        <v>0</v>
      </c>
      <c r="R1727" s="12">
        <v>1</v>
      </c>
    </row>
    <row r="1728" spans="1:18" ht="25.5" x14ac:dyDescent="0.2">
      <c r="A1728" s="1" t="s">
        <v>3252</v>
      </c>
      <c r="B1728" s="1" t="s">
        <v>93</v>
      </c>
      <c r="C1728" s="2" t="s">
        <v>3253</v>
      </c>
      <c r="D1728" s="3" t="s">
        <v>245</v>
      </c>
      <c r="E1728" s="4">
        <v>52</v>
      </c>
      <c r="F1728" s="4">
        <v>22</v>
      </c>
      <c r="I1728" s="7">
        <v>7059534</v>
      </c>
      <c r="J1728" s="7">
        <v>7059504</v>
      </c>
      <c r="K1728" s="7">
        <v>2</v>
      </c>
      <c r="L1728" s="7">
        <v>6</v>
      </c>
      <c r="M1728" s="7">
        <f t="shared" si="174"/>
        <v>0</v>
      </c>
      <c r="N1728" s="8">
        <f t="shared" si="175"/>
        <v>0</v>
      </c>
      <c r="R1728" s="12">
        <v>1</v>
      </c>
    </row>
    <row r="1729" spans="1:18" x14ac:dyDescent="0.2">
      <c r="A1729" s="1" t="s">
        <v>3254</v>
      </c>
      <c r="B1729" s="1" t="s">
        <v>96</v>
      </c>
      <c r="C1729" s="2" t="s">
        <v>595</v>
      </c>
      <c r="D1729" s="3" t="s">
        <v>245</v>
      </c>
      <c r="E1729" s="4">
        <v>76</v>
      </c>
      <c r="F1729" s="4">
        <v>22</v>
      </c>
      <c r="I1729" s="7">
        <v>7059535</v>
      </c>
      <c r="J1729" s="7">
        <v>7059504</v>
      </c>
      <c r="K1729" s="7">
        <v>2</v>
      </c>
      <c r="L1729" s="7">
        <v>6</v>
      </c>
      <c r="M1729" s="7">
        <f t="shared" si="174"/>
        <v>0</v>
      </c>
      <c r="N1729" s="8">
        <f t="shared" si="175"/>
        <v>0</v>
      </c>
      <c r="R1729" s="12">
        <v>1</v>
      </c>
    </row>
    <row r="1730" spans="1:18" ht="25.5" x14ac:dyDescent="0.2">
      <c r="A1730" s="1" t="s">
        <v>3255</v>
      </c>
      <c r="B1730" s="1" t="s">
        <v>99</v>
      </c>
      <c r="C1730" s="2" t="s">
        <v>597</v>
      </c>
      <c r="D1730" s="3" t="s">
        <v>35</v>
      </c>
      <c r="E1730" s="4">
        <v>0</v>
      </c>
      <c r="F1730" s="4">
        <v>22</v>
      </c>
      <c r="I1730" s="7">
        <v>7059536</v>
      </c>
      <c r="J1730" s="7">
        <v>7059504</v>
      </c>
      <c r="K1730" s="7">
        <v>2</v>
      </c>
      <c r="L1730" s="7">
        <v>6</v>
      </c>
      <c r="M1730" s="7">
        <f t="shared" si="174"/>
        <v>0</v>
      </c>
      <c r="N1730" s="8">
        <f t="shared" si="175"/>
        <v>0</v>
      </c>
      <c r="R1730" s="12">
        <v>1</v>
      </c>
    </row>
    <row r="1731" spans="1:18" ht="51" x14ac:dyDescent="0.2">
      <c r="A1731" s="1" t="s">
        <v>3256</v>
      </c>
      <c r="C1731" s="2" t="s">
        <v>3257</v>
      </c>
      <c r="D1731" s="3" t="s">
        <v>231</v>
      </c>
      <c r="E1731" s="4">
        <v>12</v>
      </c>
      <c r="F1731" s="4">
        <v>22</v>
      </c>
      <c r="I1731" s="7">
        <v>7059537</v>
      </c>
      <c r="J1731" s="7">
        <v>7059504</v>
      </c>
      <c r="K1731" s="7">
        <v>2</v>
      </c>
      <c r="L1731" s="7">
        <v>6</v>
      </c>
      <c r="M1731" s="7">
        <f t="shared" si="174"/>
        <v>0</v>
      </c>
      <c r="N1731" s="8">
        <f t="shared" si="175"/>
        <v>0</v>
      </c>
      <c r="R1731" s="12">
        <v>1</v>
      </c>
    </row>
    <row r="1732" spans="1:18" ht="51" x14ac:dyDescent="0.2">
      <c r="A1732" s="1" t="s">
        <v>3258</v>
      </c>
      <c r="C1732" s="2" t="s">
        <v>3259</v>
      </c>
      <c r="D1732" s="3" t="s">
        <v>231</v>
      </c>
      <c r="E1732" s="4">
        <v>4</v>
      </c>
      <c r="F1732" s="4">
        <v>22</v>
      </c>
      <c r="I1732" s="7">
        <v>7059538</v>
      </c>
      <c r="J1732" s="7">
        <v>7059504</v>
      </c>
      <c r="K1732" s="7">
        <v>2</v>
      </c>
      <c r="L1732" s="7">
        <v>6</v>
      </c>
      <c r="M1732" s="7">
        <f t="shared" si="174"/>
        <v>0</v>
      </c>
      <c r="N1732" s="8">
        <f t="shared" si="175"/>
        <v>0</v>
      </c>
      <c r="R1732" s="12">
        <v>1</v>
      </c>
    </row>
    <row r="1733" spans="1:18" ht="51" x14ac:dyDescent="0.2">
      <c r="A1733" s="1" t="s">
        <v>3260</v>
      </c>
      <c r="C1733" s="2" t="s">
        <v>3261</v>
      </c>
      <c r="D1733" s="3" t="s">
        <v>231</v>
      </c>
      <c r="E1733" s="4">
        <v>4</v>
      </c>
      <c r="F1733" s="4">
        <v>22</v>
      </c>
      <c r="I1733" s="7">
        <v>7059539</v>
      </c>
      <c r="J1733" s="7">
        <v>7059504</v>
      </c>
      <c r="K1733" s="7">
        <v>2</v>
      </c>
      <c r="L1733" s="7">
        <v>6</v>
      </c>
      <c r="M1733" s="7">
        <f t="shared" si="174"/>
        <v>0</v>
      </c>
      <c r="N1733" s="8">
        <f t="shared" si="175"/>
        <v>0</v>
      </c>
      <c r="R1733" s="12">
        <v>1</v>
      </c>
    </row>
    <row r="1734" spans="1:18" ht="51" x14ac:dyDescent="0.2">
      <c r="A1734" s="1" t="s">
        <v>3262</v>
      </c>
      <c r="C1734" s="2" t="s">
        <v>3263</v>
      </c>
      <c r="D1734" s="3" t="s">
        <v>231</v>
      </c>
      <c r="E1734" s="4">
        <v>2</v>
      </c>
      <c r="F1734" s="4">
        <v>22</v>
      </c>
      <c r="I1734" s="7">
        <v>7059540</v>
      </c>
      <c r="J1734" s="7">
        <v>7059504</v>
      </c>
      <c r="K1734" s="7">
        <v>2</v>
      </c>
      <c r="L1734" s="7">
        <v>6</v>
      </c>
      <c r="M1734" s="7">
        <f t="shared" si="174"/>
        <v>0</v>
      </c>
      <c r="N1734" s="8">
        <f t="shared" si="175"/>
        <v>0</v>
      </c>
      <c r="R1734" s="12">
        <v>1</v>
      </c>
    </row>
    <row r="1735" spans="1:18" ht="51" x14ac:dyDescent="0.2">
      <c r="A1735" s="1" t="s">
        <v>3264</v>
      </c>
      <c r="C1735" s="2" t="s">
        <v>3265</v>
      </c>
      <c r="D1735" s="3" t="s">
        <v>231</v>
      </c>
      <c r="E1735" s="4">
        <v>2</v>
      </c>
      <c r="F1735" s="4">
        <v>22</v>
      </c>
      <c r="I1735" s="7">
        <v>7059541</v>
      </c>
      <c r="J1735" s="7">
        <v>7059504</v>
      </c>
      <c r="K1735" s="7">
        <v>2</v>
      </c>
      <c r="L1735" s="7">
        <v>6</v>
      </c>
      <c r="M1735" s="7">
        <f t="shared" si="174"/>
        <v>0</v>
      </c>
      <c r="N1735" s="8">
        <f t="shared" si="175"/>
        <v>0</v>
      </c>
      <c r="R1735" s="12">
        <v>1</v>
      </c>
    </row>
    <row r="1736" spans="1:18" ht="51" x14ac:dyDescent="0.2">
      <c r="A1736" s="1" t="s">
        <v>3266</v>
      </c>
      <c r="C1736" s="2" t="s">
        <v>3267</v>
      </c>
      <c r="D1736" s="3" t="s">
        <v>231</v>
      </c>
      <c r="E1736" s="4">
        <v>2</v>
      </c>
      <c r="F1736" s="4">
        <v>22</v>
      </c>
      <c r="I1736" s="7">
        <v>7059542</v>
      </c>
      <c r="J1736" s="7">
        <v>7059504</v>
      </c>
      <c r="K1736" s="7">
        <v>2</v>
      </c>
      <c r="L1736" s="7">
        <v>6</v>
      </c>
      <c r="M1736" s="7">
        <f t="shared" si="174"/>
        <v>0</v>
      </c>
      <c r="N1736" s="8">
        <f t="shared" si="175"/>
        <v>0</v>
      </c>
      <c r="R1736" s="12">
        <v>1</v>
      </c>
    </row>
    <row r="1737" spans="1:18" x14ac:dyDescent="0.2">
      <c r="A1737" s="1" t="s">
        <v>3268</v>
      </c>
      <c r="B1737" s="1" t="s">
        <v>770</v>
      </c>
      <c r="C1737" s="2" t="s">
        <v>1136</v>
      </c>
      <c r="E1737" s="4">
        <v>0</v>
      </c>
      <c r="F1737" s="4">
        <v>22</v>
      </c>
      <c r="H1737" s="167"/>
      <c r="I1737" s="7">
        <v>7059543</v>
      </c>
      <c r="J1737" s="7">
        <v>7059216</v>
      </c>
      <c r="K1737" s="7">
        <v>1</v>
      </c>
      <c r="L1737" s="7">
        <v>5</v>
      </c>
      <c r="M1737" s="7">
        <f>M1738+M1748+M1750+M1761+M1764+M1771+M1781+M1786+M1793+M1800+M1805+M1811</f>
        <v>0</v>
      </c>
      <c r="N1737" s="8">
        <f>N1738+N1748+N1750+N1761+N1764+N1771+N1781+N1786+N1793+N1800+N1805+N1811</f>
        <v>0</v>
      </c>
      <c r="R1737" s="12">
        <v>1</v>
      </c>
    </row>
    <row r="1738" spans="1:18" x14ac:dyDescent="0.2">
      <c r="A1738" s="1" t="s">
        <v>3269</v>
      </c>
      <c r="C1738" s="2" t="s">
        <v>286</v>
      </c>
      <c r="E1738" s="4">
        <v>0</v>
      </c>
      <c r="F1738" s="4">
        <v>22</v>
      </c>
      <c r="H1738" s="167"/>
      <c r="I1738" s="7">
        <v>7059544</v>
      </c>
      <c r="J1738" s="7">
        <v>7059543</v>
      </c>
      <c r="K1738" s="7">
        <v>1</v>
      </c>
      <c r="L1738" s="7">
        <v>6</v>
      </c>
      <c r="M1738" s="7">
        <f>M1739+M1740+M1741+M1742+M1743+M1744+M1745+M1746+M1747</f>
        <v>0</v>
      </c>
      <c r="N1738" s="8">
        <f>N1739+N1740+N1741+N1742+N1743+N1744+N1745+N1746+N1747</f>
        <v>0</v>
      </c>
      <c r="R1738" s="12">
        <v>1</v>
      </c>
    </row>
    <row r="1739" spans="1:18" ht="25.5" x14ac:dyDescent="0.2">
      <c r="A1739" s="1" t="s">
        <v>3270</v>
      </c>
      <c r="C1739" s="2" t="s">
        <v>3271</v>
      </c>
      <c r="D1739" s="3" t="s">
        <v>35</v>
      </c>
      <c r="E1739" s="4">
        <v>0</v>
      </c>
      <c r="F1739" s="4">
        <v>22</v>
      </c>
      <c r="I1739" s="7">
        <v>7059545</v>
      </c>
      <c r="J1739" s="7">
        <v>7059544</v>
      </c>
      <c r="K1739" s="7">
        <v>2</v>
      </c>
      <c r="L1739" s="7">
        <v>7</v>
      </c>
      <c r="M1739" s="7">
        <f t="shared" ref="M1739:M1747" si="176">ROUND(ROUND(H1739,2)*ROUND(E1739,2), 2)</f>
        <v>0</v>
      </c>
      <c r="N1739" s="8">
        <f t="shared" ref="N1739:N1747" si="177">H1739*E1739*(1+F1739/100)</f>
        <v>0</v>
      </c>
      <c r="R1739" s="12">
        <v>1</v>
      </c>
    </row>
    <row r="1740" spans="1:18" x14ac:dyDescent="0.2">
      <c r="A1740" s="1" t="s">
        <v>3272</v>
      </c>
      <c r="C1740" s="2" t="s">
        <v>1139</v>
      </c>
      <c r="D1740" s="3" t="s">
        <v>35</v>
      </c>
      <c r="E1740" s="4">
        <v>0</v>
      </c>
      <c r="F1740" s="4">
        <v>22</v>
      </c>
      <c r="I1740" s="7">
        <v>7059546</v>
      </c>
      <c r="J1740" s="7">
        <v>7059544</v>
      </c>
      <c r="K1740" s="7">
        <v>2</v>
      </c>
      <c r="L1740" s="7">
        <v>7</v>
      </c>
      <c r="M1740" s="7">
        <f t="shared" si="176"/>
        <v>0</v>
      </c>
      <c r="N1740" s="8">
        <f t="shared" si="177"/>
        <v>0</v>
      </c>
      <c r="R1740" s="12">
        <v>1</v>
      </c>
    </row>
    <row r="1741" spans="1:18" ht="25.5" x14ac:dyDescent="0.2">
      <c r="A1741" s="1" t="s">
        <v>3273</v>
      </c>
      <c r="C1741" s="2" t="s">
        <v>1141</v>
      </c>
      <c r="D1741" s="3" t="s">
        <v>35</v>
      </c>
      <c r="E1741" s="4">
        <v>0</v>
      </c>
      <c r="F1741" s="4">
        <v>22</v>
      </c>
      <c r="I1741" s="7">
        <v>7059547</v>
      </c>
      <c r="J1741" s="7">
        <v>7059544</v>
      </c>
      <c r="K1741" s="7">
        <v>2</v>
      </c>
      <c r="L1741" s="7">
        <v>7</v>
      </c>
      <c r="M1741" s="7">
        <f t="shared" si="176"/>
        <v>0</v>
      </c>
      <c r="N1741" s="8">
        <f t="shared" si="177"/>
        <v>0</v>
      </c>
      <c r="R1741" s="12">
        <v>1</v>
      </c>
    </row>
    <row r="1742" spans="1:18" x14ac:dyDescent="0.2">
      <c r="A1742" s="1" t="s">
        <v>3274</v>
      </c>
      <c r="C1742" s="2" t="s">
        <v>1143</v>
      </c>
      <c r="D1742" s="3" t="s">
        <v>35</v>
      </c>
      <c r="E1742" s="4">
        <v>0</v>
      </c>
      <c r="F1742" s="4">
        <v>22</v>
      </c>
      <c r="I1742" s="7">
        <v>7059548</v>
      </c>
      <c r="J1742" s="7">
        <v>7059544</v>
      </c>
      <c r="K1742" s="7">
        <v>2</v>
      </c>
      <c r="L1742" s="7">
        <v>7</v>
      </c>
      <c r="M1742" s="7">
        <f t="shared" si="176"/>
        <v>0</v>
      </c>
      <c r="N1742" s="8">
        <f t="shared" si="177"/>
        <v>0</v>
      </c>
      <c r="R1742" s="12">
        <v>1</v>
      </c>
    </row>
    <row r="1743" spans="1:18" ht="25.5" x14ac:dyDescent="0.2">
      <c r="A1743" s="1" t="s">
        <v>3275</v>
      </c>
      <c r="C1743" s="2" t="s">
        <v>970</v>
      </c>
      <c r="D1743" s="3" t="s">
        <v>35</v>
      </c>
      <c r="E1743" s="4">
        <v>0</v>
      </c>
      <c r="F1743" s="4">
        <v>22</v>
      </c>
      <c r="I1743" s="7">
        <v>7059549</v>
      </c>
      <c r="J1743" s="7">
        <v>7059544</v>
      </c>
      <c r="K1743" s="7">
        <v>2</v>
      </c>
      <c r="L1743" s="7">
        <v>7</v>
      </c>
      <c r="M1743" s="7">
        <f t="shared" si="176"/>
        <v>0</v>
      </c>
      <c r="N1743" s="8">
        <f t="shared" si="177"/>
        <v>0</v>
      </c>
      <c r="R1743" s="12">
        <v>1</v>
      </c>
    </row>
    <row r="1744" spans="1:18" x14ac:dyDescent="0.2">
      <c r="A1744" s="1" t="s">
        <v>3276</v>
      </c>
      <c r="C1744" s="2" t="s">
        <v>1146</v>
      </c>
      <c r="D1744" s="3" t="s">
        <v>35</v>
      </c>
      <c r="E1744" s="4">
        <v>0</v>
      </c>
      <c r="F1744" s="4">
        <v>22</v>
      </c>
      <c r="I1744" s="7">
        <v>7059550</v>
      </c>
      <c r="J1744" s="7">
        <v>7059544</v>
      </c>
      <c r="K1744" s="7">
        <v>2</v>
      </c>
      <c r="L1744" s="7">
        <v>7</v>
      </c>
      <c r="M1744" s="7">
        <f t="shared" si="176"/>
        <v>0</v>
      </c>
      <c r="N1744" s="8">
        <f t="shared" si="177"/>
        <v>0</v>
      </c>
      <c r="R1744" s="12">
        <v>1</v>
      </c>
    </row>
    <row r="1745" spans="1:18" x14ac:dyDescent="0.2">
      <c r="A1745" s="1" t="s">
        <v>3277</v>
      </c>
      <c r="C1745" s="2" t="s">
        <v>1148</v>
      </c>
      <c r="D1745" s="3" t="s">
        <v>35</v>
      </c>
      <c r="E1745" s="4">
        <v>0</v>
      </c>
      <c r="F1745" s="4">
        <v>22</v>
      </c>
      <c r="I1745" s="7">
        <v>7059551</v>
      </c>
      <c r="J1745" s="7">
        <v>7059544</v>
      </c>
      <c r="K1745" s="7">
        <v>2</v>
      </c>
      <c r="L1745" s="7">
        <v>7</v>
      </c>
      <c r="M1745" s="7">
        <f t="shared" si="176"/>
        <v>0</v>
      </c>
      <c r="N1745" s="8">
        <f t="shared" si="177"/>
        <v>0</v>
      </c>
      <c r="R1745" s="12">
        <v>1</v>
      </c>
    </row>
    <row r="1746" spans="1:18" ht="25.5" x14ac:dyDescent="0.2">
      <c r="A1746" s="1" t="s">
        <v>3278</v>
      </c>
      <c r="C1746" s="2" t="s">
        <v>3279</v>
      </c>
      <c r="D1746" s="3" t="s">
        <v>35</v>
      </c>
      <c r="E1746" s="4">
        <v>0</v>
      </c>
      <c r="F1746" s="4">
        <v>22</v>
      </c>
      <c r="I1746" s="7">
        <v>7059552</v>
      </c>
      <c r="J1746" s="7">
        <v>7059544</v>
      </c>
      <c r="K1746" s="7">
        <v>2</v>
      </c>
      <c r="L1746" s="7">
        <v>7</v>
      </c>
      <c r="M1746" s="7">
        <f t="shared" si="176"/>
        <v>0</v>
      </c>
      <c r="N1746" s="8">
        <f t="shared" si="177"/>
        <v>0</v>
      </c>
      <c r="R1746" s="12">
        <v>1</v>
      </c>
    </row>
    <row r="1747" spans="1:18" x14ac:dyDescent="0.2">
      <c r="A1747" s="1" t="s">
        <v>3280</v>
      </c>
      <c r="C1747" s="2" t="s">
        <v>1150</v>
      </c>
      <c r="D1747" s="3" t="s">
        <v>35</v>
      </c>
      <c r="E1747" s="4">
        <v>0</v>
      </c>
      <c r="F1747" s="4">
        <v>22</v>
      </c>
      <c r="I1747" s="7">
        <v>7059553</v>
      </c>
      <c r="J1747" s="7">
        <v>7059544</v>
      </c>
      <c r="K1747" s="7">
        <v>2</v>
      </c>
      <c r="L1747" s="7">
        <v>7</v>
      </c>
      <c r="M1747" s="7">
        <f t="shared" si="176"/>
        <v>0</v>
      </c>
      <c r="N1747" s="8">
        <f t="shared" si="177"/>
        <v>0</v>
      </c>
      <c r="R1747" s="12">
        <v>1</v>
      </c>
    </row>
    <row r="1748" spans="1:18" x14ac:dyDescent="0.2">
      <c r="A1748" s="1" t="s">
        <v>3281</v>
      </c>
      <c r="C1748" s="2" t="s">
        <v>3282</v>
      </c>
      <c r="E1748" s="4">
        <v>0</v>
      </c>
      <c r="F1748" s="4">
        <v>22</v>
      </c>
      <c r="H1748" s="167"/>
      <c r="I1748" s="7">
        <v>7059554</v>
      </c>
      <c r="J1748" s="7">
        <v>7059543</v>
      </c>
      <c r="K1748" s="7">
        <v>1</v>
      </c>
      <c r="L1748" s="7">
        <v>6</v>
      </c>
      <c r="M1748" s="7">
        <f>M1749</f>
        <v>0</v>
      </c>
      <c r="N1748" s="8">
        <f>N1749</f>
        <v>0</v>
      </c>
      <c r="R1748" s="12">
        <v>1</v>
      </c>
    </row>
    <row r="1749" spans="1:18" ht="38.25" x14ac:dyDescent="0.2">
      <c r="A1749" s="1" t="s">
        <v>3283</v>
      </c>
      <c r="B1749" s="1" t="s">
        <v>30</v>
      </c>
      <c r="C1749" s="2" t="s">
        <v>3284</v>
      </c>
      <c r="D1749" s="3" t="s">
        <v>241</v>
      </c>
      <c r="E1749" s="4">
        <v>6</v>
      </c>
      <c r="F1749" s="4">
        <v>22</v>
      </c>
      <c r="I1749" s="7">
        <v>7059555</v>
      </c>
      <c r="J1749" s="7">
        <v>7059554</v>
      </c>
      <c r="K1749" s="7">
        <v>2</v>
      </c>
      <c r="L1749" s="7">
        <v>7</v>
      </c>
      <c r="M1749" s="7">
        <f>ROUND(ROUND(H1749,2)*ROUND(E1749,2), 2)</f>
        <v>0</v>
      </c>
      <c r="N1749" s="8">
        <f>H1749*E1749*(1+F1749/100)</f>
        <v>0</v>
      </c>
      <c r="R1749" s="12">
        <v>1</v>
      </c>
    </row>
    <row r="1750" spans="1:18" x14ac:dyDescent="0.2">
      <c r="A1750" s="1" t="s">
        <v>3285</v>
      </c>
      <c r="C1750" s="2" t="s">
        <v>3286</v>
      </c>
      <c r="E1750" s="4">
        <v>0</v>
      </c>
      <c r="F1750" s="4">
        <v>22</v>
      </c>
      <c r="H1750" s="167"/>
      <c r="I1750" s="7">
        <v>7059556</v>
      </c>
      <c r="J1750" s="7">
        <v>7059543</v>
      </c>
      <c r="K1750" s="7">
        <v>1</v>
      </c>
      <c r="L1750" s="7">
        <v>6</v>
      </c>
      <c r="M1750" s="7">
        <f>M1751+M1752+M1753+M1754+M1755+M1756+M1757+M1758+M1759+M1760</f>
        <v>0</v>
      </c>
      <c r="N1750" s="8">
        <f>N1751+N1752+N1753+N1754+N1755+N1756+N1757+N1758+N1759+N1760</f>
        <v>0</v>
      </c>
      <c r="R1750" s="12">
        <v>1</v>
      </c>
    </row>
    <row r="1751" spans="1:18" ht="51" x14ac:dyDescent="0.2">
      <c r="A1751" s="1" t="s">
        <v>3287</v>
      </c>
      <c r="B1751" s="1" t="s">
        <v>188</v>
      </c>
      <c r="C1751" s="2" t="s">
        <v>3288</v>
      </c>
      <c r="D1751" s="3" t="s">
        <v>245</v>
      </c>
      <c r="E1751" s="4">
        <v>4.5</v>
      </c>
      <c r="F1751" s="4">
        <v>22</v>
      </c>
      <c r="I1751" s="7">
        <v>7059557</v>
      </c>
      <c r="J1751" s="7">
        <v>7059556</v>
      </c>
      <c r="K1751" s="7">
        <v>2</v>
      </c>
      <c r="L1751" s="7">
        <v>7</v>
      </c>
      <c r="M1751" s="7">
        <f t="shared" ref="M1751:M1760" si="178">ROUND(ROUND(H1751,2)*ROUND(E1751,2), 2)</f>
        <v>0</v>
      </c>
      <c r="N1751" s="8">
        <f t="shared" ref="N1751:N1760" si="179">H1751*E1751*(1+F1751/100)</f>
        <v>0</v>
      </c>
      <c r="R1751" s="12">
        <v>1</v>
      </c>
    </row>
    <row r="1752" spans="1:18" ht="51" x14ac:dyDescent="0.2">
      <c r="A1752" s="1" t="s">
        <v>3289</v>
      </c>
      <c r="B1752" s="1" t="s">
        <v>233</v>
      </c>
      <c r="C1752" s="2" t="s">
        <v>3290</v>
      </c>
      <c r="D1752" s="3" t="s">
        <v>245</v>
      </c>
      <c r="E1752" s="4">
        <v>9.5</v>
      </c>
      <c r="F1752" s="4">
        <v>22</v>
      </c>
      <c r="I1752" s="7">
        <v>7059558</v>
      </c>
      <c r="J1752" s="7">
        <v>7059556</v>
      </c>
      <c r="K1752" s="7">
        <v>2</v>
      </c>
      <c r="L1752" s="7">
        <v>7</v>
      </c>
      <c r="M1752" s="7">
        <f t="shared" si="178"/>
        <v>0</v>
      </c>
      <c r="N1752" s="8">
        <f t="shared" si="179"/>
        <v>0</v>
      </c>
      <c r="R1752" s="12">
        <v>1</v>
      </c>
    </row>
    <row r="1753" spans="1:18" ht="51" x14ac:dyDescent="0.2">
      <c r="A1753" s="1" t="s">
        <v>3291</v>
      </c>
      <c r="B1753" s="1" t="s">
        <v>236</v>
      </c>
      <c r="C1753" s="2" t="s">
        <v>3292</v>
      </c>
      <c r="D1753" s="3" t="s">
        <v>245</v>
      </c>
      <c r="E1753" s="4">
        <v>4</v>
      </c>
      <c r="F1753" s="4">
        <v>22</v>
      </c>
      <c r="I1753" s="7">
        <v>7059559</v>
      </c>
      <c r="J1753" s="7">
        <v>7059556</v>
      </c>
      <c r="K1753" s="7">
        <v>2</v>
      </c>
      <c r="L1753" s="7">
        <v>7</v>
      </c>
      <c r="M1753" s="7">
        <f t="shared" si="178"/>
        <v>0</v>
      </c>
      <c r="N1753" s="8">
        <f t="shared" si="179"/>
        <v>0</v>
      </c>
      <c r="R1753" s="12">
        <v>1</v>
      </c>
    </row>
    <row r="1754" spans="1:18" ht="51" x14ac:dyDescent="0.2">
      <c r="A1754" s="1" t="s">
        <v>3293</v>
      </c>
      <c r="B1754" s="1" t="s">
        <v>239</v>
      </c>
      <c r="C1754" s="2" t="s">
        <v>3294</v>
      </c>
      <c r="D1754" s="3" t="s">
        <v>245</v>
      </c>
      <c r="E1754" s="4">
        <v>20.5</v>
      </c>
      <c r="F1754" s="4">
        <v>22</v>
      </c>
      <c r="I1754" s="7">
        <v>7059560</v>
      </c>
      <c r="J1754" s="7">
        <v>7059556</v>
      </c>
      <c r="K1754" s="7">
        <v>2</v>
      </c>
      <c r="L1754" s="7">
        <v>7</v>
      </c>
      <c r="M1754" s="7">
        <f t="shared" si="178"/>
        <v>0</v>
      </c>
      <c r="N1754" s="8">
        <f t="shared" si="179"/>
        <v>0</v>
      </c>
      <c r="R1754" s="12">
        <v>1</v>
      </c>
    </row>
    <row r="1755" spans="1:18" ht="63.75" x14ac:dyDescent="0.2">
      <c r="A1755" s="1" t="s">
        <v>3295</v>
      </c>
      <c r="B1755" s="1" t="s">
        <v>243</v>
      </c>
      <c r="C1755" s="2" t="s">
        <v>3296</v>
      </c>
      <c r="D1755" s="3" t="s">
        <v>35</v>
      </c>
      <c r="E1755" s="4">
        <v>0</v>
      </c>
      <c r="F1755" s="4">
        <v>22</v>
      </c>
      <c r="I1755" s="7">
        <v>7059561</v>
      </c>
      <c r="J1755" s="7">
        <v>7059556</v>
      </c>
      <c r="K1755" s="7">
        <v>2</v>
      </c>
      <c r="L1755" s="7">
        <v>7</v>
      </c>
      <c r="M1755" s="7">
        <f t="shared" si="178"/>
        <v>0</v>
      </c>
      <c r="N1755" s="8">
        <f t="shared" si="179"/>
        <v>0</v>
      </c>
      <c r="R1755" s="12">
        <v>1</v>
      </c>
    </row>
    <row r="1756" spans="1:18" ht="76.5" x14ac:dyDescent="0.2">
      <c r="A1756" s="1" t="s">
        <v>3297</v>
      </c>
      <c r="C1756" s="2" t="s">
        <v>3298</v>
      </c>
      <c r="D1756" s="3" t="s">
        <v>245</v>
      </c>
      <c r="E1756" s="4">
        <v>46</v>
      </c>
      <c r="F1756" s="4">
        <v>22</v>
      </c>
      <c r="I1756" s="7">
        <v>7059562</v>
      </c>
      <c r="J1756" s="7">
        <v>7059556</v>
      </c>
      <c r="K1756" s="7">
        <v>2</v>
      </c>
      <c r="L1756" s="7">
        <v>7</v>
      </c>
      <c r="M1756" s="7">
        <f t="shared" si="178"/>
        <v>0</v>
      </c>
      <c r="N1756" s="8">
        <f t="shared" si="179"/>
        <v>0</v>
      </c>
      <c r="R1756" s="12">
        <v>1</v>
      </c>
    </row>
    <row r="1757" spans="1:18" ht="76.5" x14ac:dyDescent="0.2">
      <c r="A1757" s="1" t="s">
        <v>3299</v>
      </c>
      <c r="C1757" s="2" t="s">
        <v>3300</v>
      </c>
      <c r="D1757" s="3" t="s">
        <v>245</v>
      </c>
      <c r="E1757" s="4">
        <v>34</v>
      </c>
      <c r="F1757" s="4">
        <v>22</v>
      </c>
      <c r="I1757" s="7">
        <v>7059563</v>
      </c>
      <c r="J1757" s="7">
        <v>7059556</v>
      </c>
      <c r="K1757" s="7">
        <v>2</v>
      </c>
      <c r="L1757" s="7">
        <v>7</v>
      </c>
      <c r="M1757" s="7">
        <f t="shared" si="178"/>
        <v>0</v>
      </c>
      <c r="N1757" s="8">
        <f t="shared" si="179"/>
        <v>0</v>
      </c>
      <c r="R1757" s="12">
        <v>1</v>
      </c>
    </row>
    <row r="1758" spans="1:18" ht="76.5" x14ac:dyDescent="0.2">
      <c r="A1758" s="1" t="s">
        <v>3301</v>
      </c>
      <c r="C1758" s="2" t="s">
        <v>3302</v>
      </c>
      <c r="D1758" s="3" t="s">
        <v>245</v>
      </c>
      <c r="E1758" s="4">
        <v>51</v>
      </c>
      <c r="F1758" s="4">
        <v>22</v>
      </c>
      <c r="I1758" s="7">
        <v>7059564</v>
      </c>
      <c r="J1758" s="7">
        <v>7059556</v>
      </c>
      <c r="K1758" s="7">
        <v>2</v>
      </c>
      <c r="L1758" s="7">
        <v>7</v>
      </c>
      <c r="M1758" s="7">
        <f t="shared" si="178"/>
        <v>0</v>
      </c>
      <c r="N1758" s="8">
        <f t="shared" si="179"/>
        <v>0</v>
      </c>
      <c r="R1758" s="12">
        <v>1</v>
      </c>
    </row>
    <row r="1759" spans="1:18" ht="51" x14ac:dyDescent="0.2">
      <c r="A1759" s="1" t="s">
        <v>3303</v>
      </c>
      <c r="B1759" s="1" t="s">
        <v>247</v>
      </c>
      <c r="C1759" s="2" t="s">
        <v>3304</v>
      </c>
      <c r="D1759" s="3" t="s">
        <v>245</v>
      </c>
      <c r="E1759" s="4">
        <v>12.5</v>
      </c>
      <c r="F1759" s="4">
        <v>22</v>
      </c>
      <c r="I1759" s="7">
        <v>7059565</v>
      </c>
      <c r="J1759" s="7">
        <v>7059556</v>
      </c>
      <c r="K1759" s="7">
        <v>2</v>
      </c>
      <c r="L1759" s="7">
        <v>7</v>
      </c>
      <c r="M1759" s="7">
        <f t="shared" si="178"/>
        <v>0</v>
      </c>
      <c r="N1759" s="8">
        <f t="shared" si="179"/>
        <v>0</v>
      </c>
      <c r="R1759" s="12">
        <v>1</v>
      </c>
    </row>
    <row r="1760" spans="1:18" ht="51" x14ac:dyDescent="0.2">
      <c r="A1760" s="1" t="s">
        <v>3305</v>
      </c>
      <c r="B1760" s="1" t="s">
        <v>266</v>
      </c>
      <c r="C1760" s="2" t="s">
        <v>3306</v>
      </c>
      <c r="D1760" s="3" t="s">
        <v>245</v>
      </c>
      <c r="E1760" s="4">
        <v>23.5</v>
      </c>
      <c r="F1760" s="4">
        <v>22</v>
      </c>
      <c r="I1760" s="7">
        <v>7059566</v>
      </c>
      <c r="J1760" s="7">
        <v>7059556</v>
      </c>
      <c r="K1760" s="7">
        <v>2</v>
      </c>
      <c r="L1760" s="7">
        <v>7</v>
      </c>
      <c r="M1760" s="7">
        <f t="shared" si="178"/>
        <v>0</v>
      </c>
      <c r="N1760" s="8">
        <f t="shared" si="179"/>
        <v>0</v>
      </c>
      <c r="R1760" s="12">
        <v>1</v>
      </c>
    </row>
    <row r="1761" spans="1:18" x14ac:dyDescent="0.2">
      <c r="A1761" s="1" t="s">
        <v>3307</v>
      </c>
      <c r="C1761" s="2" t="s">
        <v>3308</v>
      </c>
      <c r="E1761" s="4">
        <v>0</v>
      </c>
      <c r="F1761" s="4">
        <v>22</v>
      </c>
      <c r="H1761" s="167"/>
      <c r="I1761" s="7">
        <v>7059567</v>
      </c>
      <c r="J1761" s="7">
        <v>7059543</v>
      </c>
      <c r="K1761" s="7">
        <v>1</v>
      </c>
      <c r="L1761" s="7">
        <v>6</v>
      </c>
      <c r="M1761" s="7">
        <f>M1762+M1763</f>
        <v>0</v>
      </c>
      <c r="N1761" s="8">
        <f>N1762+N1763</f>
        <v>0</v>
      </c>
      <c r="R1761" s="12">
        <v>1</v>
      </c>
    </row>
    <row r="1762" spans="1:18" ht="89.25" x14ac:dyDescent="0.2">
      <c r="A1762" s="1" t="s">
        <v>3309</v>
      </c>
      <c r="B1762" s="1" t="s">
        <v>270</v>
      </c>
      <c r="C1762" s="2" t="s">
        <v>3310</v>
      </c>
      <c r="D1762" s="3" t="s">
        <v>241</v>
      </c>
      <c r="E1762" s="4">
        <v>140</v>
      </c>
      <c r="F1762" s="4">
        <v>22</v>
      </c>
      <c r="I1762" s="7">
        <v>7059568</v>
      </c>
      <c r="J1762" s="7">
        <v>7059567</v>
      </c>
      <c r="K1762" s="7">
        <v>2</v>
      </c>
      <c r="L1762" s="7">
        <v>7</v>
      </c>
      <c r="M1762" s="7">
        <f>ROUND(ROUND(H1762,2)*ROUND(E1762,2), 2)</f>
        <v>0</v>
      </c>
      <c r="N1762" s="8">
        <f>H1762*E1762*(1+F1762/100)</f>
        <v>0</v>
      </c>
      <c r="R1762" s="12">
        <v>1</v>
      </c>
    </row>
    <row r="1763" spans="1:18" ht="89.25" x14ac:dyDescent="0.2">
      <c r="A1763" s="1" t="s">
        <v>3311</v>
      </c>
      <c r="B1763" s="1" t="s">
        <v>66</v>
      </c>
      <c r="C1763" s="2" t="s">
        <v>3312</v>
      </c>
      <c r="D1763" s="3" t="s">
        <v>241</v>
      </c>
      <c r="E1763" s="4">
        <v>115</v>
      </c>
      <c r="F1763" s="4">
        <v>22</v>
      </c>
      <c r="I1763" s="7">
        <v>7059569</v>
      </c>
      <c r="J1763" s="7">
        <v>7059567</v>
      </c>
      <c r="K1763" s="7">
        <v>2</v>
      </c>
      <c r="L1763" s="7">
        <v>7</v>
      </c>
      <c r="M1763" s="7">
        <f>ROUND(ROUND(H1763,2)*ROUND(E1763,2), 2)</f>
        <v>0</v>
      </c>
      <c r="N1763" s="8">
        <f>H1763*E1763*(1+F1763/100)</f>
        <v>0</v>
      </c>
      <c r="R1763" s="12">
        <v>1</v>
      </c>
    </row>
    <row r="1764" spans="1:18" x14ac:dyDescent="0.2">
      <c r="A1764" s="1" t="s">
        <v>3313</v>
      </c>
      <c r="C1764" s="2" t="s">
        <v>3314</v>
      </c>
      <c r="E1764" s="4">
        <v>0</v>
      </c>
      <c r="F1764" s="4">
        <v>22</v>
      </c>
      <c r="H1764" s="167"/>
      <c r="I1764" s="7">
        <v>7059570</v>
      </c>
      <c r="J1764" s="7">
        <v>7059543</v>
      </c>
      <c r="K1764" s="7">
        <v>1</v>
      </c>
      <c r="L1764" s="7">
        <v>6</v>
      </c>
      <c r="M1764" s="7">
        <f>M1765+M1766+M1767+M1768+M1769+M1770</f>
        <v>0</v>
      </c>
      <c r="N1764" s="8">
        <f>N1765+N1766+N1767+N1768+N1769+N1770</f>
        <v>0</v>
      </c>
      <c r="R1764" s="12">
        <v>1</v>
      </c>
    </row>
    <row r="1765" spans="1:18" ht="51" x14ac:dyDescent="0.2">
      <c r="A1765" s="1" t="s">
        <v>3315</v>
      </c>
      <c r="B1765" s="1" t="s">
        <v>69</v>
      </c>
      <c r="C1765" s="2" t="s">
        <v>3316</v>
      </c>
      <c r="D1765" s="3" t="s">
        <v>241</v>
      </c>
      <c r="E1765" s="4">
        <v>7</v>
      </c>
      <c r="F1765" s="4">
        <v>22</v>
      </c>
      <c r="I1765" s="7">
        <v>7059571</v>
      </c>
      <c r="J1765" s="7">
        <v>7059570</v>
      </c>
      <c r="K1765" s="7">
        <v>2</v>
      </c>
      <c r="L1765" s="7">
        <v>7</v>
      </c>
      <c r="M1765" s="7">
        <f t="shared" ref="M1765:M1770" si="180">ROUND(ROUND(H1765,2)*ROUND(E1765,2), 2)</f>
        <v>0</v>
      </c>
      <c r="N1765" s="8">
        <f t="shared" ref="N1765:N1770" si="181">H1765*E1765*(1+F1765/100)</f>
        <v>0</v>
      </c>
      <c r="R1765" s="12">
        <v>1</v>
      </c>
    </row>
    <row r="1766" spans="1:18" ht="38.25" x14ac:dyDescent="0.2">
      <c r="A1766" s="1" t="s">
        <v>3317</v>
      </c>
      <c r="B1766" s="1" t="s">
        <v>72</v>
      </c>
      <c r="C1766" s="2" t="s">
        <v>3318</v>
      </c>
      <c r="D1766" s="3" t="s">
        <v>35</v>
      </c>
      <c r="E1766" s="4">
        <v>0</v>
      </c>
      <c r="F1766" s="4">
        <v>22</v>
      </c>
      <c r="I1766" s="7">
        <v>7059572</v>
      </c>
      <c r="J1766" s="7">
        <v>7059570</v>
      </c>
      <c r="K1766" s="7">
        <v>2</v>
      </c>
      <c r="L1766" s="7">
        <v>7</v>
      </c>
      <c r="M1766" s="7">
        <f t="shared" si="180"/>
        <v>0</v>
      </c>
      <c r="N1766" s="8">
        <f t="shared" si="181"/>
        <v>0</v>
      </c>
      <c r="R1766" s="12">
        <v>1</v>
      </c>
    </row>
    <row r="1767" spans="1:18" ht="76.5" x14ac:dyDescent="0.2">
      <c r="A1767" s="1" t="s">
        <v>3319</v>
      </c>
      <c r="C1767" s="2" t="s">
        <v>3320</v>
      </c>
      <c r="D1767" s="3" t="s">
        <v>245</v>
      </c>
      <c r="E1767" s="4">
        <v>32</v>
      </c>
      <c r="F1767" s="4">
        <v>22</v>
      </c>
      <c r="I1767" s="7">
        <v>7059573</v>
      </c>
      <c r="J1767" s="7">
        <v>7059570</v>
      </c>
      <c r="K1767" s="7">
        <v>2</v>
      </c>
      <c r="L1767" s="7">
        <v>7</v>
      </c>
      <c r="M1767" s="7">
        <f t="shared" si="180"/>
        <v>0</v>
      </c>
      <c r="N1767" s="8">
        <f t="shared" si="181"/>
        <v>0</v>
      </c>
      <c r="R1767" s="12">
        <v>1</v>
      </c>
    </row>
    <row r="1768" spans="1:18" ht="51" x14ac:dyDescent="0.2">
      <c r="A1768" s="1" t="s">
        <v>3321</v>
      </c>
      <c r="C1768" s="2" t="s">
        <v>3322</v>
      </c>
      <c r="D1768" s="3" t="s">
        <v>245</v>
      </c>
      <c r="E1768" s="4">
        <v>32</v>
      </c>
      <c r="F1768" s="4">
        <v>22</v>
      </c>
      <c r="I1768" s="7">
        <v>7059574</v>
      </c>
      <c r="J1768" s="7">
        <v>7059570</v>
      </c>
      <c r="K1768" s="7">
        <v>2</v>
      </c>
      <c r="L1768" s="7">
        <v>7</v>
      </c>
      <c r="M1768" s="7">
        <f t="shared" si="180"/>
        <v>0</v>
      </c>
      <c r="N1768" s="8">
        <f t="shared" si="181"/>
        <v>0</v>
      </c>
      <c r="R1768" s="12">
        <v>1</v>
      </c>
    </row>
    <row r="1769" spans="1:18" x14ac:dyDescent="0.2">
      <c r="A1769" s="1" t="s">
        <v>3323</v>
      </c>
      <c r="B1769" s="1" t="s">
        <v>75</v>
      </c>
      <c r="C1769" s="2" t="s">
        <v>3324</v>
      </c>
      <c r="D1769" s="3" t="s">
        <v>35</v>
      </c>
      <c r="E1769" s="4">
        <v>0</v>
      </c>
      <c r="F1769" s="4">
        <v>22</v>
      </c>
      <c r="I1769" s="7">
        <v>7059575</v>
      </c>
      <c r="J1769" s="7">
        <v>7059570</v>
      </c>
      <c r="K1769" s="7">
        <v>2</v>
      </c>
      <c r="L1769" s="7">
        <v>7</v>
      </c>
      <c r="M1769" s="7">
        <f t="shared" si="180"/>
        <v>0</v>
      </c>
      <c r="N1769" s="8">
        <f t="shared" si="181"/>
        <v>0</v>
      </c>
      <c r="R1769" s="12">
        <v>1</v>
      </c>
    </row>
    <row r="1770" spans="1:18" ht="25.5" x14ac:dyDescent="0.2">
      <c r="A1770" s="1" t="s">
        <v>3325</v>
      </c>
      <c r="C1770" s="2" t="s">
        <v>3326</v>
      </c>
      <c r="D1770" s="3" t="s">
        <v>231</v>
      </c>
      <c r="E1770" s="4">
        <v>1</v>
      </c>
      <c r="F1770" s="4">
        <v>22</v>
      </c>
      <c r="I1770" s="7">
        <v>7059576</v>
      </c>
      <c r="J1770" s="7">
        <v>7059570</v>
      </c>
      <c r="K1770" s="7">
        <v>2</v>
      </c>
      <c r="L1770" s="7">
        <v>7</v>
      </c>
      <c r="M1770" s="7">
        <f t="shared" si="180"/>
        <v>0</v>
      </c>
      <c r="N1770" s="8">
        <f t="shared" si="181"/>
        <v>0</v>
      </c>
      <c r="R1770" s="12">
        <v>1</v>
      </c>
    </row>
    <row r="1771" spans="1:18" x14ac:dyDescent="0.2">
      <c r="A1771" s="1" t="s">
        <v>3327</v>
      </c>
      <c r="C1771" s="2" t="s">
        <v>3328</v>
      </c>
      <c r="E1771" s="4">
        <v>0</v>
      </c>
      <c r="F1771" s="4">
        <v>22</v>
      </c>
      <c r="H1771" s="167"/>
      <c r="I1771" s="7">
        <v>7059577</v>
      </c>
      <c r="J1771" s="7">
        <v>7059543</v>
      </c>
      <c r="K1771" s="7">
        <v>1</v>
      </c>
      <c r="L1771" s="7">
        <v>6</v>
      </c>
      <c r="M1771" s="7">
        <f>M1772+M1773+M1774+M1775+M1776+M1777+M1778+M1779+M1780</f>
        <v>0</v>
      </c>
      <c r="N1771" s="8">
        <f>N1772+N1773+N1774+N1775+N1776+N1777+N1778+N1779+N1780</f>
        <v>0</v>
      </c>
      <c r="R1771" s="12">
        <v>1</v>
      </c>
    </row>
    <row r="1772" spans="1:18" ht="51" x14ac:dyDescent="0.2">
      <c r="A1772" s="1" t="s">
        <v>3329</v>
      </c>
      <c r="B1772" s="1" t="s">
        <v>78</v>
      </c>
      <c r="C1772" s="2" t="s">
        <v>3330</v>
      </c>
      <c r="D1772" s="3" t="s">
        <v>241</v>
      </c>
      <c r="E1772" s="4">
        <v>11</v>
      </c>
      <c r="F1772" s="4">
        <v>22</v>
      </c>
      <c r="I1772" s="7">
        <v>7059578</v>
      </c>
      <c r="J1772" s="7">
        <v>7059577</v>
      </c>
      <c r="K1772" s="7">
        <v>2</v>
      </c>
      <c r="L1772" s="7">
        <v>7</v>
      </c>
      <c r="M1772" s="7">
        <f t="shared" ref="M1772:M1780" si="182">ROUND(ROUND(H1772,2)*ROUND(E1772,2), 2)</f>
        <v>0</v>
      </c>
      <c r="N1772" s="8">
        <f t="shared" ref="N1772:N1780" si="183">H1772*E1772*(1+F1772/100)</f>
        <v>0</v>
      </c>
      <c r="R1772" s="12">
        <v>1</v>
      </c>
    </row>
    <row r="1773" spans="1:18" ht="38.25" x14ac:dyDescent="0.2">
      <c r="A1773" s="1" t="s">
        <v>3331</v>
      </c>
      <c r="B1773" s="1" t="s">
        <v>81</v>
      </c>
      <c r="C1773" s="2" t="s">
        <v>3318</v>
      </c>
      <c r="D1773" s="3" t="s">
        <v>35</v>
      </c>
      <c r="E1773" s="4">
        <v>0</v>
      </c>
      <c r="F1773" s="4">
        <v>22</v>
      </c>
      <c r="I1773" s="7">
        <v>7059579</v>
      </c>
      <c r="J1773" s="7">
        <v>7059577</v>
      </c>
      <c r="K1773" s="7">
        <v>2</v>
      </c>
      <c r="L1773" s="7">
        <v>7</v>
      </c>
      <c r="M1773" s="7">
        <f t="shared" si="182"/>
        <v>0</v>
      </c>
      <c r="N1773" s="8">
        <f t="shared" si="183"/>
        <v>0</v>
      </c>
      <c r="R1773" s="12">
        <v>1</v>
      </c>
    </row>
    <row r="1774" spans="1:18" ht="63.75" x14ac:dyDescent="0.2">
      <c r="A1774" s="1" t="s">
        <v>3332</v>
      </c>
      <c r="C1774" s="2" t="s">
        <v>3333</v>
      </c>
      <c r="D1774" s="3" t="s">
        <v>245</v>
      </c>
      <c r="E1774" s="4">
        <v>16</v>
      </c>
      <c r="F1774" s="4">
        <v>22</v>
      </c>
      <c r="I1774" s="7">
        <v>7059580</v>
      </c>
      <c r="J1774" s="7">
        <v>7059577</v>
      </c>
      <c r="K1774" s="7">
        <v>2</v>
      </c>
      <c r="L1774" s="7">
        <v>7</v>
      </c>
      <c r="M1774" s="7">
        <f t="shared" si="182"/>
        <v>0</v>
      </c>
      <c r="N1774" s="8">
        <f t="shared" si="183"/>
        <v>0</v>
      </c>
      <c r="R1774" s="12">
        <v>1</v>
      </c>
    </row>
    <row r="1775" spans="1:18" ht="51" x14ac:dyDescent="0.2">
      <c r="A1775" s="1" t="s">
        <v>3334</v>
      </c>
      <c r="C1775" s="2" t="s">
        <v>3335</v>
      </c>
      <c r="D1775" s="3" t="s">
        <v>245</v>
      </c>
      <c r="E1775" s="4">
        <v>16</v>
      </c>
      <c r="F1775" s="4">
        <v>22</v>
      </c>
      <c r="I1775" s="7">
        <v>7059581</v>
      </c>
      <c r="J1775" s="7">
        <v>7059577</v>
      </c>
      <c r="K1775" s="7">
        <v>2</v>
      </c>
      <c r="L1775" s="7">
        <v>7</v>
      </c>
      <c r="M1775" s="7">
        <f t="shared" si="182"/>
        <v>0</v>
      </c>
      <c r="N1775" s="8">
        <f t="shared" si="183"/>
        <v>0</v>
      </c>
      <c r="R1775" s="12">
        <v>1</v>
      </c>
    </row>
    <row r="1776" spans="1:18" ht="51" x14ac:dyDescent="0.2">
      <c r="A1776" s="1" t="s">
        <v>3336</v>
      </c>
      <c r="C1776" s="2" t="s">
        <v>3337</v>
      </c>
      <c r="D1776" s="3" t="s">
        <v>245</v>
      </c>
      <c r="E1776" s="4">
        <v>8</v>
      </c>
      <c r="F1776" s="4">
        <v>22</v>
      </c>
      <c r="I1776" s="7">
        <v>7059582</v>
      </c>
      <c r="J1776" s="7">
        <v>7059577</v>
      </c>
      <c r="K1776" s="7">
        <v>2</v>
      </c>
      <c r="L1776" s="7">
        <v>7</v>
      </c>
      <c r="M1776" s="7">
        <f t="shared" si="182"/>
        <v>0</v>
      </c>
      <c r="N1776" s="8">
        <f t="shared" si="183"/>
        <v>0</v>
      </c>
      <c r="R1776" s="12">
        <v>1</v>
      </c>
    </row>
    <row r="1777" spans="1:18" ht="38.25" x14ac:dyDescent="0.2">
      <c r="A1777" s="1" t="s">
        <v>3338</v>
      </c>
      <c r="B1777" s="1" t="s">
        <v>84</v>
      </c>
      <c r="C1777" s="2" t="s">
        <v>3339</v>
      </c>
      <c r="D1777" s="3" t="s">
        <v>245</v>
      </c>
      <c r="E1777" s="4">
        <v>6</v>
      </c>
      <c r="F1777" s="4">
        <v>22</v>
      </c>
      <c r="I1777" s="7">
        <v>7059583</v>
      </c>
      <c r="J1777" s="7">
        <v>7059577</v>
      </c>
      <c r="K1777" s="7">
        <v>2</v>
      </c>
      <c r="L1777" s="7">
        <v>7</v>
      </c>
      <c r="M1777" s="7">
        <f t="shared" si="182"/>
        <v>0</v>
      </c>
      <c r="N1777" s="8">
        <f t="shared" si="183"/>
        <v>0</v>
      </c>
      <c r="R1777" s="12">
        <v>1</v>
      </c>
    </row>
    <row r="1778" spans="1:18" x14ac:dyDescent="0.2">
      <c r="A1778" s="1" t="s">
        <v>3340</v>
      </c>
      <c r="B1778" s="1" t="s">
        <v>87</v>
      </c>
      <c r="C1778" s="2" t="s">
        <v>3324</v>
      </c>
      <c r="D1778" s="3" t="s">
        <v>35</v>
      </c>
      <c r="E1778" s="4">
        <v>0</v>
      </c>
      <c r="F1778" s="4">
        <v>22</v>
      </c>
      <c r="I1778" s="7">
        <v>7059584</v>
      </c>
      <c r="J1778" s="7">
        <v>7059577</v>
      </c>
      <c r="K1778" s="7">
        <v>2</v>
      </c>
      <c r="L1778" s="7">
        <v>7</v>
      </c>
      <c r="M1778" s="7">
        <f t="shared" si="182"/>
        <v>0</v>
      </c>
      <c r="N1778" s="8">
        <f t="shared" si="183"/>
        <v>0</v>
      </c>
      <c r="R1778" s="12">
        <v>1</v>
      </c>
    </row>
    <row r="1779" spans="1:18" ht="25.5" x14ac:dyDescent="0.2">
      <c r="A1779" s="1" t="s">
        <v>3341</v>
      </c>
      <c r="C1779" s="2" t="s">
        <v>3342</v>
      </c>
      <c r="D1779" s="3" t="s">
        <v>231</v>
      </c>
      <c r="E1779" s="4">
        <v>1</v>
      </c>
      <c r="F1779" s="4">
        <v>22</v>
      </c>
      <c r="I1779" s="7">
        <v>7059585</v>
      </c>
      <c r="J1779" s="7">
        <v>7059577</v>
      </c>
      <c r="K1779" s="7">
        <v>2</v>
      </c>
      <c r="L1779" s="7">
        <v>7</v>
      </c>
      <c r="M1779" s="7">
        <f t="shared" si="182"/>
        <v>0</v>
      </c>
      <c r="N1779" s="8">
        <f t="shared" si="183"/>
        <v>0</v>
      </c>
      <c r="R1779" s="12">
        <v>1</v>
      </c>
    </row>
    <row r="1780" spans="1:18" ht="25.5" x14ac:dyDescent="0.2">
      <c r="A1780" s="1" t="s">
        <v>3343</v>
      </c>
      <c r="C1780" s="2" t="s">
        <v>3344</v>
      </c>
      <c r="D1780" s="3" t="s">
        <v>231</v>
      </c>
      <c r="E1780" s="4">
        <v>1</v>
      </c>
      <c r="F1780" s="4">
        <v>22</v>
      </c>
      <c r="I1780" s="7">
        <v>7059586</v>
      </c>
      <c r="J1780" s="7">
        <v>7059577</v>
      </c>
      <c r="K1780" s="7">
        <v>2</v>
      </c>
      <c r="L1780" s="7">
        <v>7</v>
      </c>
      <c r="M1780" s="7">
        <f t="shared" si="182"/>
        <v>0</v>
      </c>
      <c r="N1780" s="8">
        <f t="shared" si="183"/>
        <v>0</v>
      </c>
      <c r="R1780" s="12">
        <v>1</v>
      </c>
    </row>
    <row r="1781" spans="1:18" x14ac:dyDescent="0.2">
      <c r="A1781" s="1" t="s">
        <v>3345</v>
      </c>
      <c r="C1781" s="2" t="s">
        <v>3346</v>
      </c>
      <c r="E1781" s="4">
        <v>0</v>
      </c>
      <c r="F1781" s="4">
        <v>22</v>
      </c>
      <c r="H1781" s="167"/>
      <c r="I1781" s="7">
        <v>7059587</v>
      </c>
      <c r="J1781" s="7">
        <v>7059543</v>
      </c>
      <c r="K1781" s="7">
        <v>1</v>
      </c>
      <c r="L1781" s="7">
        <v>6</v>
      </c>
      <c r="M1781" s="7">
        <f>M1782+M1783+M1784+M1785</f>
        <v>0</v>
      </c>
      <c r="N1781" s="8">
        <f>N1782+N1783+N1784+N1785</f>
        <v>0</v>
      </c>
      <c r="R1781" s="12">
        <v>1</v>
      </c>
    </row>
    <row r="1782" spans="1:18" ht="51" x14ac:dyDescent="0.2">
      <c r="A1782" s="1" t="s">
        <v>3347</v>
      </c>
      <c r="B1782" s="1" t="s">
        <v>90</v>
      </c>
      <c r="C1782" s="2" t="s">
        <v>3348</v>
      </c>
      <c r="D1782" s="3" t="s">
        <v>241</v>
      </c>
      <c r="E1782" s="4">
        <v>2</v>
      </c>
      <c r="F1782" s="4">
        <v>22</v>
      </c>
      <c r="I1782" s="7">
        <v>7059588</v>
      </c>
      <c r="J1782" s="7">
        <v>7059587</v>
      </c>
      <c r="K1782" s="7">
        <v>2</v>
      </c>
      <c r="L1782" s="7">
        <v>7</v>
      </c>
      <c r="M1782" s="7">
        <f>ROUND(ROUND(H1782,2)*ROUND(E1782,2), 2)</f>
        <v>0</v>
      </c>
      <c r="N1782" s="8">
        <f>H1782*E1782*(1+F1782/100)</f>
        <v>0</v>
      </c>
      <c r="R1782" s="12">
        <v>1</v>
      </c>
    </row>
    <row r="1783" spans="1:18" ht="38.25" x14ac:dyDescent="0.2">
      <c r="A1783" s="1" t="s">
        <v>3349</v>
      </c>
      <c r="B1783" s="1" t="s">
        <v>93</v>
      </c>
      <c r="C1783" s="2" t="s">
        <v>3350</v>
      </c>
      <c r="D1783" s="3" t="s">
        <v>35</v>
      </c>
      <c r="E1783" s="4">
        <v>0</v>
      </c>
      <c r="F1783" s="4">
        <v>22</v>
      </c>
      <c r="I1783" s="7">
        <v>7059589</v>
      </c>
      <c r="J1783" s="7">
        <v>7059587</v>
      </c>
      <c r="K1783" s="7">
        <v>2</v>
      </c>
      <c r="L1783" s="7">
        <v>7</v>
      </c>
      <c r="M1783" s="7">
        <f>ROUND(ROUND(H1783,2)*ROUND(E1783,2), 2)</f>
        <v>0</v>
      </c>
      <c r="N1783" s="8">
        <f>H1783*E1783*(1+F1783/100)</f>
        <v>0</v>
      </c>
      <c r="R1783" s="12">
        <v>1</v>
      </c>
    </row>
    <row r="1784" spans="1:18" ht="63.75" x14ac:dyDescent="0.2">
      <c r="A1784" s="1" t="s">
        <v>3351</v>
      </c>
      <c r="C1784" s="2" t="s">
        <v>3352</v>
      </c>
      <c r="D1784" s="3" t="s">
        <v>245</v>
      </c>
      <c r="E1784" s="4">
        <v>8</v>
      </c>
      <c r="F1784" s="4">
        <v>22</v>
      </c>
      <c r="I1784" s="7">
        <v>7059590</v>
      </c>
      <c r="J1784" s="7">
        <v>7059587</v>
      </c>
      <c r="K1784" s="7">
        <v>2</v>
      </c>
      <c r="L1784" s="7">
        <v>7</v>
      </c>
      <c r="M1784" s="7">
        <f>ROUND(ROUND(H1784,2)*ROUND(E1784,2), 2)</f>
        <v>0</v>
      </c>
      <c r="N1784" s="8">
        <f>H1784*E1784*(1+F1784/100)</f>
        <v>0</v>
      </c>
      <c r="R1784" s="12">
        <v>1</v>
      </c>
    </row>
    <row r="1785" spans="1:18" ht="51" x14ac:dyDescent="0.2">
      <c r="A1785" s="1" t="s">
        <v>3353</v>
      </c>
      <c r="C1785" s="2" t="s">
        <v>3354</v>
      </c>
      <c r="D1785" s="3" t="s">
        <v>245</v>
      </c>
      <c r="E1785" s="4">
        <v>8</v>
      </c>
      <c r="F1785" s="4">
        <v>22</v>
      </c>
      <c r="I1785" s="7">
        <v>7059591</v>
      </c>
      <c r="J1785" s="7">
        <v>7059587</v>
      </c>
      <c r="K1785" s="7">
        <v>2</v>
      </c>
      <c r="L1785" s="7">
        <v>7</v>
      </c>
      <c r="M1785" s="7">
        <f>ROUND(ROUND(H1785,2)*ROUND(E1785,2), 2)</f>
        <v>0</v>
      </c>
      <c r="N1785" s="8">
        <f>H1785*E1785*(1+F1785/100)</f>
        <v>0</v>
      </c>
      <c r="R1785" s="12">
        <v>1</v>
      </c>
    </row>
    <row r="1786" spans="1:18" x14ac:dyDescent="0.2">
      <c r="A1786" s="1" t="s">
        <v>3355</v>
      </c>
      <c r="C1786" s="2" t="s">
        <v>3356</v>
      </c>
      <c r="E1786" s="4">
        <v>0</v>
      </c>
      <c r="F1786" s="4">
        <v>22</v>
      </c>
      <c r="H1786" s="167"/>
      <c r="I1786" s="7">
        <v>7059592</v>
      </c>
      <c r="J1786" s="7">
        <v>7059543</v>
      </c>
      <c r="K1786" s="7">
        <v>1</v>
      </c>
      <c r="L1786" s="7">
        <v>6</v>
      </c>
      <c r="M1786" s="7">
        <f>M1787+M1788+M1789+M1790+M1791+M1792</f>
        <v>0</v>
      </c>
      <c r="N1786" s="8">
        <f>N1787+N1788+N1789+N1790+N1791+N1792</f>
        <v>0</v>
      </c>
      <c r="R1786" s="12">
        <v>1</v>
      </c>
    </row>
    <row r="1787" spans="1:18" ht="51" x14ac:dyDescent="0.2">
      <c r="A1787" s="1" t="s">
        <v>3357</v>
      </c>
      <c r="B1787" s="1" t="s">
        <v>96</v>
      </c>
      <c r="C1787" s="2" t="s">
        <v>3358</v>
      </c>
      <c r="D1787" s="3" t="s">
        <v>241</v>
      </c>
      <c r="E1787" s="4">
        <v>15</v>
      </c>
      <c r="F1787" s="4">
        <v>22</v>
      </c>
      <c r="I1787" s="7">
        <v>7059593</v>
      </c>
      <c r="J1787" s="7">
        <v>7059592</v>
      </c>
      <c r="K1787" s="7">
        <v>2</v>
      </c>
      <c r="L1787" s="7">
        <v>7</v>
      </c>
      <c r="M1787" s="7">
        <f t="shared" ref="M1787:M1792" si="184">ROUND(ROUND(H1787,2)*ROUND(E1787,2), 2)</f>
        <v>0</v>
      </c>
      <c r="N1787" s="8">
        <f t="shared" ref="N1787:N1792" si="185">H1787*E1787*(1+F1787/100)</f>
        <v>0</v>
      </c>
      <c r="R1787" s="12">
        <v>1</v>
      </c>
    </row>
    <row r="1788" spans="1:18" ht="38.25" x14ac:dyDescent="0.2">
      <c r="A1788" s="1" t="s">
        <v>3359</v>
      </c>
      <c r="B1788" s="1" t="s">
        <v>99</v>
      </c>
      <c r="C1788" s="2" t="s">
        <v>3360</v>
      </c>
      <c r="D1788" s="3" t="s">
        <v>35</v>
      </c>
      <c r="E1788" s="4">
        <v>0</v>
      </c>
      <c r="F1788" s="4">
        <v>22</v>
      </c>
      <c r="I1788" s="7">
        <v>7059594</v>
      </c>
      <c r="J1788" s="7">
        <v>7059592</v>
      </c>
      <c r="K1788" s="7">
        <v>2</v>
      </c>
      <c r="L1788" s="7">
        <v>7</v>
      </c>
      <c r="M1788" s="7">
        <f t="shared" si="184"/>
        <v>0</v>
      </c>
      <c r="N1788" s="8">
        <f t="shared" si="185"/>
        <v>0</v>
      </c>
      <c r="R1788" s="12">
        <v>1</v>
      </c>
    </row>
    <row r="1789" spans="1:18" ht="63.75" x14ac:dyDescent="0.2">
      <c r="A1789" s="1" t="s">
        <v>3361</v>
      </c>
      <c r="C1789" s="2" t="s">
        <v>3362</v>
      </c>
      <c r="D1789" s="3" t="s">
        <v>245</v>
      </c>
      <c r="E1789" s="4">
        <v>24</v>
      </c>
      <c r="F1789" s="4">
        <v>22</v>
      </c>
      <c r="I1789" s="7">
        <v>7059595</v>
      </c>
      <c r="J1789" s="7">
        <v>7059592</v>
      </c>
      <c r="K1789" s="7">
        <v>2</v>
      </c>
      <c r="L1789" s="7">
        <v>7</v>
      </c>
      <c r="M1789" s="7">
        <f t="shared" si="184"/>
        <v>0</v>
      </c>
      <c r="N1789" s="8">
        <f t="shared" si="185"/>
        <v>0</v>
      </c>
      <c r="R1789" s="12">
        <v>1</v>
      </c>
    </row>
    <row r="1790" spans="1:18" ht="51" x14ac:dyDescent="0.2">
      <c r="A1790" s="1" t="s">
        <v>3363</v>
      </c>
      <c r="C1790" s="2" t="s">
        <v>3364</v>
      </c>
      <c r="D1790" s="3" t="s">
        <v>245</v>
      </c>
      <c r="E1790" s="4">
        <v>24</v>
      </c>
      <c r="F1790" s="4">
        <v>22</v>
      </c>
      <c r="I1790" s="7">
        <v>7059596</v>
      </c>
      <c r="J1790" s="7">
        <v>7059592</v>
      </c>
      <c r="K1790" s="7">
        <v>2</v>
      </c>
      <c r="L1790" s="7">
        <v>7</v>
      </c>
      <c r="M1790" s="7">
        <f t="shared" si="184"/>
        <v>0</v>
      </c>
      <c r="N1790" s="8">
        <f t="shared" si="185"/>
        <v>0</v>
      </c>
      <c r="R1790" s="12">
        <v>1</v>
      </c>
    </row>
    <row r="1791" spans="1:18" ht="51" x14ac:dyDescent="0.2">
      <c r="A1791" s="1" t="s">
        <v>3365</v>
      </c>
      <c r="C1791" s="2" t="s">
        <v>3366</v>
      </c>
      <c r="D1791" s="3" t="s">
        <v>245</v>
      </c>
      <c r="E1791" s="4">
        <v>15</v>
      </c>
      <c r="F1791" s="4">
        <v>22</v>
      </c>
      <c r="I1791" s="7">
        <v>7059597</v>
      </c>
      <c r="J1791" s="7">
        <v>7059592</v>
      </c>
      <c r="K1791" s="7">
        <v>2</v>
      </c>
      <c r="L1791" s="7">
        <v>7</v>
      </c>
      <c r="M1791" s="7">
        <f t="shared" si="184"/>
        <v>0</v>
      </c>
      <c r="N1791" s="8">
        <f t="shared" si="185"/>
        <v>0</v>
      </c>
      <c r="R1791" s="12">
        <v>1</v>
      </c>
    </row>
    <row r="1792" spans="1:18" ht="38.25" x14ac:dyDescent="0.2">
      <c r="A1792" s="1" t="s">
        <v>3367</v>
      </c>
      <c r="B1792" s="1" t="s">
        <v>102</v>
      </c>
      <c r="C1792" s="2" t="s">
        <v>3339</v>
      </c>
      <c r="D1792" s="3" t="s">
        <v>245</v>
      </c>
      <c r="E1792" s="4">
        <v>19.5</v>
      </c>
      <c r="F1792" s="4">
        <v>22</v>
      </c>
      <c r="I1792" s="7">
        <v>7059598</v>
      </c>
      <c r="J1792" s="7">
        <v>7059592</v>
      </c>
      <c r="K1792" s="7">
        <v>2</v>
      </c>
      <c r="L1792" s="7">
        <v>7</v>
      </c>
      <c r="M1792" s="7">
        <f t="shared" si="184"/>
        <v>0</v>
      </c>
      <c r="N1792" s="8">
        <f t="shared" si="185"/>
        <v>0</v>
      </c>
      <c r="R1792" s="12">
        <v>1</v>
      </c>
    </row>
    <row r="1793" spans="1:18" x14ac:dyDescent="0.2">
      <c r="A1793" s="1" t="s">
        <v>3368</v>
      </c>
      <c r="C1793" s="2" t="s">
        <v>3369</v>
      </c>
      <c r="E1793" s="4">
        <v>0</v>
      </c>
      <c r="F1793" s="4">
        <v>22</v>
      </c>
      <c r="H1793" s="167"/>
      <c r="I1793" s="7">
        <v>7059599</v>
      </c>
      <c r="J1793" s="7">
        <v>7059543</v>
      </c>
      <c r="K1793" s="7">
        <v>1</v>
      </c>
      <c r="L1793" s="7">
        <v>6</v>
      </c>
      <c r="M1793" s="7">
        <f>M1794+M1795+M1796+M1797+M1798+M1799</f>
        <v>0</v>
      </c>
      <c r="N1793" s="8">
        <f>N1794+N1795+N1796+N1797+N1798+N1799</f>
        <v>0</v>
      </c>
      <c r="R1793" s="12">
        <v>1</v>
      </c>
    </row>
    <row r="1794" spans="1:18" ht="51" x14ac:dyDescent="0.2">
      <c r="A1794" s="1" t="s">
        <v>3370</v>
      </c>
      <c r="B1794" s="1" t="s">
        <v>105</v>
      </c>
      <c r="C1794" s="2" t="s">
        <v>3371</v>
      </c>
      <c r="D1794" s="3" t="s">
        <v>241</v>
      </c>
      <c r="E1794" s="4">
        <v>122.5</v>
      </c>
      <c r="F1794" s="4">
        <v>22</v>
      </c>
      <c r="I1794" s="7">
        <v>7059600</v>
      </c>
      <c r="J1794" s="7">
        <v>7059599</v>
      </c>
      <c r="K1794" s="7">
        <v>2</v>
      </c>
      <c r="L1794" s="7">
        <v>7</v>
      </c>
      <c r="M1794" s="7">
        <f t="shared" ref="M1794:M1799" si="186">ROUND(ROUND(H1794,2)*ROUND(E1794,2), 2)</f>
        <v>0</v>
      </c>
      <c r="N1794" s="8">
        <f t="shared" ref="N1794:N1799" si="187">H1794*E1794*(1+F1794/100)</f>
        <v>0</v>
      </c>
      <c r="R1794" s="12">
        <v>1</v>
      </c>
    </row>
    <row r="1795" spans="1:18" ht="38.25" x14ac:dyDescent="0.2">
      <c r="A1795" s="1" t="s">
        <v>3372</v>
      </c>
      <c r="B1795" s="1" t="s">
        <v>108</v>
      </c>
      <c r="C1795" s="2" t="s">
        <v>3373</v>
      </c>
      <c r="D1795" s="3" t="s">
        <v>35</v>
      </c>
      <c r="E1795" s="4">
        <v>0</v>
      </c>
      <c r="F1795" s="4">
        <v>22</v>
      </c>
      <c r="I1795" s="7">
        <v>7059601</v>
      </c>
      <c r="J1795" s="7">
        <v>7059599</v>
      </c>
      <c r="K1795" s="7">
        <v>2</v>
      </c>
      <c r="L1795" s="7">
        <v>7</v>
      </c>
      <c r="M1795" s="7">
        <f t="shared" si="186"/>
        <v>0</v>
      </c>
      <c r="N1795" s="8">
        <f t="shared" si="187"/>
        <v>0</v>
      </c>
      <c r="R1795" s="12">
        <v>1</v>
      </c>
    </row>
    <row r="1796" spans="1:18" ht="89.25" x14ac:dyDescent="0.2">
      <c r="A1796" s="1" t="s">
        <v>3374</v>
      </c>
      <c r="C1796" s="2" t="s">
        <v>3375</v>
      </c>
      <c r="D1796" s="3" t="s">
        <v>245</v>
      </c>
      <c r="E1796" s="4">
        <v>139</v>
      </c>
      <c r="F1796" s="4">
        <v>22</v>
      </c>
      <c r="I1796" s="7">
        <v>7059602</v>
      </c>
      <c r="J1796" s="7">
        <v>7059599</v>
      </c>
      <c r="K1796" s="7">
        <v>2</v>
      </c>
      <c r="L1796" s="7">
        <v>7</v>
      </c>
      <c r="M1796" s="7">
        <f t="shared" si="186"/>
        <v>0</v>
      </c>
      <c r="N1796" s="8">
        <f t="shared" si="187"/>
        <v>0</v>
      </c>
      <c r="R1796" s="12">
        <v>1</v>
      </c>
    </row>
    <row r="1797" spans="1:18" ht="63.75" x14ac:dyDescent="0.2">
      <c r="A1797" s="1" t="s">
        <v>3376</v>
      </c>
      <c r="C1797" s="2" t="s">
        <v>3377</v>
      </c>
      <c r="D1797" s="3" t="s">
        <v>245</v>
      </c>
      <c r="E1797" s="4">
        <v>139</v>
      </c>
      <c r="F1797" s="4">
        <v>22</v>
      </c>
      <c r="I1797" s="7">
        <v>7059603</v>
      </c>
      <c r="J1797" s="7">
        <v>7059599</v>
      </c>
      <c r="K1797" s="7">
        <v>2</v>
      </c>
      <c r="L1797" s="7">
        <v>7</v>
      </c>
      <c r="M1797" s="7">
        <f t="shared" si="186"/>
        <v>0</v>
      </c>
      <c r="N1797" s="8">
        <f t="shared" si="187"/>
        <v>0</v>
      </c>
      <c r="R1797" s="12">
        <v>1</v>
      </c>
    </row>
    <row r="1798" spans="1:18" ht="63.75" x14ac:dyDescent="0.2">
      <c r="A1798" s="1" t="s">
        <v>3378</v>
      </c>
      <c r="C1798" s="2" t="s">
        <v>3379</v>
      </c>
      <c r="D1798" s="3" t="s">
        <v>245</v>
      </c>
      <c r="E1798" s="4">
        <v>50</v>
      </c>
      <c r="F1798" s="4">
        <v>22</v>
      </c>
      <c r="I1798" s="7">
        <v>7059604</v>
      </c>
      <c r="J1798" s="7">
        <v>7059599</v>
      </c>
      <c r="K1798" s="7">
        <v>2</v>
      </c>
      <c r="L1798" s="7">
        <v>7</v>
      </c>
      <c r="M1798" s="7">
        <f t="shared" si="186"/>
        <v>0</v>
      </c>
      <c r="N1798" s="8">
        <f t="shared" si="187"/>
        <v>0</v>
      </c>
      <c r="R1798" s="12">
        <v>1</v>
      </c>
    </row>
    <row r="1799" spans="1:18" ht="38.25" x14ac:dyDescent="0.2">
      <c r="A1799" s="1" t="s">
        <v>3380</v>
      </c>
      <c r="B1799" s="1" t="s">
        <v>111</v>
      </c>
      <c r="C1799" s="2" t="s">
        <v>3381</v>
      </c>
      <c r="D1799" s="3" t="s">
        <v>245</v>
      </c>
      <c r="E1799" s="4">
        <v>79</v>
      </c>
      <c r="F1799" s="4">
        <v>22</v>
      </c>
      <c r="I1799" s="7">
        <v>7059605</v>
      </c>
      <c r="J1799" s="7">
        <v>7059599</v>
      </c>
      <c r="K1799" s="7">
        <v>2</v>
      </c>
      <c r="L1799" s="7">
        <v>7</v>
      </c>
      <c r="M1799" s="7">
        <f t="shared" si="186"/>
        <v>0</v>
      </c>
      <c r="N1799" s="8">
        <f t="shared" si="187"/>
        <v>0</v>
      </c>
      <c r="R1799" s="12">
        <v>1</v>
      </c>
    </row>
    <row r="1800" spans="1:18" x14ac:dyDescent="0.2">
      <c r="A1800" s="1" t="s">
        <v>3382</v>
      </c>
      <c r="C1800" s="2" t="s">
        <v>3383</v>
      </c>
      <c r="E1800" s="4">
        <v>0</v>
      </c>
      <c r="F1800" s="4">
        <v>22</v>
      </c>
      <c r="H1800" s="167"/>
      <c r="I1800" s="7">
        <v>7059606</v>
      </c>
      <c r="J1800" s="7">
        <v>7059543</v>
      </c>
      <c r="K1800" s="7">
        <v>1</v>
      </c>
      <c r="L1800" s="7">
        <v>6</v>
      </c>
      <c r="M1800" s="7">
        <f>M1801+M1802+M1803+M1804</f>
        <v>0</v>
      </c>
      <c r="N1800" s="8">
        <f>N1801+N1802+N1803+N1804</f>
        <v>0</v>
      </c>
      <c r="R1800" s="12">
        <v>1</v>
      </c>
    </row>
    <row r="1801" spans="1:18" ht="51" x14ac:dyDescent="0.2">
      <c r="A1801" s="1" t="s">
        <v>3384</v>
      </c>
      <c r="B1801" s="1" t="s">
        <v>114</v>
      </c>
      <c r="C1801" s="2" t="s">
        <v>3385</v>
      </c>
      <c r="D1801" s="3" t="s">
        <v>241</v>
      </c>
      <c r="E1801" s="4">
        <v>6.5</v>
      </c>
      <c r="F1801" s="4">
        <v>22</v>
      </c>
      <c r="I1801" s="7">
        <v>7059607</v>
      </c>
      <c r="J1801" s="7">
        <v>7059606</v>
      </c>
      <c r="K1801" s="7">
        <v>2</v>
      </c>
      <c r="L1801" s="7">
        <v>7</v>
      </c>
      <c r="M1801" s="7">
        <f>ROUND(ROUND(H1801,2)*ROUND(E1801,2), 2)</f>
        <v>0</v>
      </c>
      <c r="N1801" s="8">
        <f>H1801*E1801*(1+F1801/100)</f>
        <v>0</v>
      </c>
      <c r="R1801" s="12">
        <v>1</v>
      </c>
    </row>
    <row r="1802" spans="1:18" ht="38.25" x14ac:dyDescent="0.2">
      <c r="A1802" s="1" t="s">
        <v>3386</v>
      </c>
      <c r="B1802" s="1" t="s">
        <v>117</v>
      </c>
      <c r="C1802" s="2" t="s">
        <v>3387</v>
      </c>
      <c r="D1802" s="3" t="s">
        <v>35</v>
      </c>
      <c r="E1802" s="4">
        <v>0</v>
      </c>
      <c r="F1802" s="4">
        <v>22</v>
      </c>
      <c r="I1802" s="7">
        <v>7059608</v>
      </c>
      <c r="J1802" s="7">
        <v>7059606</v>
      </c>
      <c r="K1802" s="7">
        <v>2</v>
      </c>
      <c r="L1802" s="7">
        <v>7</v>
      </c>
      <c r="M1802" s="7">
        <f>ROUND(ROUND(H1802,2)*ROUND(E1802,2), 2)</f>
        <v>0</v>
      </c>
      <c r="N1802" s="8">
        <f>H1802*E1802*(1+F1802/100)</f>
        <v>0</v>
      </c>
      <c r="R1802" s="12">
        <v>1</v>
      </c>
    </row>
    <row r="1803" spans="1:18" ht="89.25" x14ac:dyDescent="0.2">
      <c r="A1803" s="1" t="s">
        <v>3388</v>
      </c>
      <c r="C1803" s="2" t="s">
        <v>3389</v>
      </c>
      <c r="D1803" s="3" t="s">
        <v>245</v>
      </c>
      <c r="E1803" s="4">
        <v>7</v>
      </c>
      <c r="F1803" s="4">
        <v>22</v>
      </c>
      <c r="I1803" s="7">
        <v>7059609</v>
      </c>
      <c r="J1803" s="7">
        <v>7059606</v>
      </c>
      <c r="K1803" s="7">
        <v>2</v>
      </c>
      <c r="L1803" s="7">
        <v>7</v>
      </c>
      <c r="M1803" s="7">
        <f>ROUND(ROUND(H1803,2)*ROUND(E1803,2), 2)</f>
        <v>0</v>
      </c>
      <c r="N1803" s="8">
        <f>H1803*E1803*(1+F1803/100)</f>
        <v>0</v>
      </c>
      <c r="R1803" s="12">
        <v>1</v>
      </c>
    </row>
    <row r="1804" spans="1:18" ht="38.25" x14ac:dyDescent="0.2">
      <c r="A1804" s="1" t="s">
        <v>3390</v>
      </c>
      <c r="B1804" s="1" t="s">
        <v>120</v>
      </c>
      <c r="C1804" s="2" t="s">
        <v>3381</v>
      </c>
      <c r="D1804" s="3" t="s">
        <v>245</v>
      </c>
      <c r="E1804" s="4">
        <v>8.5</v>
      </c>
      <c r="F1804" s="4">
        <v>22</v>
      </c>
      <c r="I1804" s="7">
        <v>7059610</v>
      </c>
      <c r="J1804" s="7">
        <v>7059606</v>
      </c>
      <c r="K1804" s="7">
        <v>2</v>
      </c>
      <c r="L1804" s="7">
        <v>7</v>
      </c>
      <c r="M1804" s="7">
        <f>ROUND(ROUND(H1804,2)*ROUND(E1804,2), 2)</f>
        <v>0</v>
      </c>
      <c r="N1804" s="8">
        <f>H1804*E1804*(1+F1804/100)</f>
        <v>0</v>
      </c>
      <c r="R1804" s="12">
        <v>1</v>
      </c>
    </row>
    <row r="1805" spans="1:18" x14ac:dyDescent="0.2">
      <c r="A1805" s="1" t="s">
        <v>3391</v>
      </c>
      <c r="C1805" s="2" t="s">
        <v>3392</v>
      </c>
      <c r="E1805" s="4">
        <v>0</v>
      </c>
      <c r="F1805" s="4">
        <v>22</v>
      </c>
      <c r="H1805" s="167"/>
      <c r="I1805" s="7">
        <v>7059611</v>
      </c>
      <c r="J1805" s="7">
        <v>7059543</v>
      </c>
      <c r="K1805" s="7">
        <v>1</v>
      </c>
      <c r="L1805" s="7">
        <v>6</v>
      </c>
      <c r="M1805" s="7">
        <f>M1806+M1807+M1808+M1809+M1810</f>
        <v>0</v>
      </c>
      <c r="N1805" s="8">
        <f>N1806+N1807+N1808+N1809+N1810</f>
        <v>0</v>
      </c>
      <c r="R1805" s="12">
        <v>1</v>
      </c>
    </row>
    <row r="1806" spans="1:18" ht="63.75" x14ac:dyDescent="0.2">
      <c r="A1806" s="1" t="s">
        <v>3393</v>
      </c>
      <c r="B1806" s="1" t="s">
        <v>123</v>
      </c>
      <c r="C1806" s="2" t="s">
        <v>3394</v>
      </c>
      <c r="D1806" s="3" t="s">
        <v>241</v>
      </c>
      <c r="E1806" s="4">
        <v>8</v>
      </c>
      <c r="F1806" s="4">
        <v>22</v>
      </c>
      <c r="I1806" s="7">
        <v>7059612</v>
      </c>
      <c r="J1806" s="7">
        <v>7059611</v>
      </c>
      <c r="K1806" s="7">
        <v>2</v>
      </c>
      <c r="L1806" s="7">
        <v>7</v>
      </c>
      <c r="M1806" s="7">
        <f>ROUND(ROUND(H1806,2)*ROUND(E1806,2), 2)</f>
        <v>0</v>
      </c>
      <c r="N1806" s="8">
        <f>H1806*E1806*(1+F1806/100)</f>
        <v>0</v>
      </c>
      <c r="R1806" s="12">
        <v>1</v>
      </c>
    </row>
    <row r="1807" spans="1:18" ht="51" x14ac:dyDescent="0.2">
      <c r="A1807" s="1" t="s">
        <v>3395</v>
      </c>
      <c r="B1807" s="1" t="s">
        <v>126</v>
      </c>
      <c r="C1807" s="2" t="s">
        <v>3396</v>
      </c>
      <c r="D1807" s="3" t="s">
        <v>35</v>
      </c>
      <c r="E1807" s="4">
        <v>0</v>
      </c>
      <c r="F1807" s="4">
        <v>22</v>
      </c>
      <c r="I1807" s="7">
        <v>7059613</v>
      </c>
      <c r="J1807" s="7">
        <v>7059611</v>
      </c>
      <c r="K1807" s="7">
        <v>2</v>
      </c>
      <c r="L1807" s="7">
        <v>7</v>
      </c>
      <c r="M1807" s="7">
        <f>ROUND(ROUND(H1807,2)*ROUND(E1807,2), 2)</f>
        <v>0</v>
      </c>
      <c r="N1807" s="8">
        <f>H1807*E1807*(1+F1807/100)</f>
        <v>0</v>
      </c>
      <c r="R1807" s="12">
        <v>1</v>
      </c>
    </row>
    <row r="1808" spans="1:18" ht="102" x14ac:dyDescent="0.2">
      <c r="A1808" s="1" t="s">
        <v>3397</v>
      </c>
      <c r="C1808" s="2" t="s">
        <v>3398</v>
      </c>
      <c r="D1808" s="3" t="s">
        <v>245</v>
      </c>
      <c r="E1808" s="4">
        <v>43</v>
      </c>
      <c r="F1808" s="4">
        <v>22</v>
      </c>
      <c r="I1808" s="7">
        <v>7059614</v>
      </c>
      <c r="J1808" s="7">
        <v>7059611</v>
      </c>
      <c r="K1808" s="7">
        <v>2</v>
      </c>
      <c r="L1808" s="7">
        <v>7</v>
      </c>
      <c r="M1808" s="7">
        <f>ROUND(ROUND(H1808,2)*ROUND(E1808,2), 2)</f>
        <v>0</v>
      </c>
      <c r="N1808" s="8">
        <f>H1808*E1808*(1+F1808/100)</f>
        <v>0</v>
      </c>
      <c r="R1808" s="12">
        <v>1</v>
      </c>
    </row>
    <row r="1809" spans="1:18" ht="38.25" x14ac:dyDescent="0.2">
      <c r="A1809" s="1" t="s">
        <v>3399</v>
      </c>
      <c r="B1809" s="1" t="s">
        <v>129</v>
      </c>
      <c r="C1809" s="2" t="s">
        <v>3381</v>
      </c>
      <c r="D1809" s="3" t="s">
        <v>245</v>
      </c>
      <c r="E1809" s="4">
        <v>13</v>
      </c>
      <c r="F1809" s="4">
        <v>22</v>
      </c>
      <c r="I1809" s="7">
        <v>7059615</v>
      </c>
      <c r="J1809" s="7">
        <v>7059611</v>
      </c>
      <c r="K1809" s="7">
        <v>2</v>
      </c>
      <c r="L1809" s="7">
        <v>7</v>
      </c>
      <c r="M1809" s="7">
        <f>ROUND(ROUND(H1809,2)*ROUND(E1809,2), 2)</f>
        <v>0</v>
      </c>
      <c r="N1809" s="8">
        <f>H1809*E1809*(1+F1809/100)</f>
        <v>0</v>
      </c>
      <c r="R1809" s="12">
        <v>1</v>
      </c>
    </row>
    <row r="1810" spans="1:18" ht="51" x14ac:dyDescent="0.2">
      <c r="A1810" s="1" t="s">
        <v>3400</v>
      </c>
      <c r="B1810" s="1" t="s">
        <v>132</v>
      </c>
      <c r="C1810" s="2" t="s">
        <v>3401</v>
      </c>
      <c r="D1810" s="3" t="s">
        <v>245</v>
      </c>
      <c r="E1810" s="4">
        <v>5</v>
      </c>
      <c r="F1810" s="4">
        <v>22</v>
      </c>
      <c r="I1810" s="7">
        <v>7059616</v>
      </c>
      <c r="J1810" s="7">
        <v>7059611</v>
      </c>
      <c r="K1810" s="7">
        <v>2</v>
      </c>
      <c r="L1810" s="7">
        <v>7</v>
      </c>
      <c r="M1810" s="7">
        <f>ROUND(ROUND(H1810,2)*ROUND(E1810,2), 2)</f>
        <v>0</v>
      </c>
      <c r="N1810" s="8">
        <f>H1810*E1810*(1+F1810/100)</f>
        <v>0</v>
      </c>
      <c r="R1810" s="12">
        <v>1</v>
      </c>
    </row>
    <row r="1811" spans="1:18" x14ac:dyDescent="0.2">
      <c r="A1811" s="1" t="s">
        <v>3402</v>
      </c>
      <c r="C1811" s="2" t="s">
        <v>3403</v>
      </c>
      <c r="E1811" s="4">
        <v>0</v>
      </c>
      <c r="F1811" s="4">
        <v>22</v>
      </c>
      <c r="H1811" s="167"/>
      <c r="I1811" s="7">
        <v>7059617</v>
      </c>
      <c r="J1811" s="7">
        <v>7059543</v>
      </c>
      <c r="K1811" s="7">
        <v>1</v>
      </c>
      <c r="L1811" s="7">
        <v>6</v>
      </c>
      <c r="M1811" s="7">
        <f>M1812+M1813+M1814+M1815+M1816</f>
        <v>0</v>
      </c>
      <c r="N1811" s="8">
        <f>N1812+N1813+N1814+N1815+N1816</f>
        <v>0</v>
      </c>
      <c r="R1811" s="12">
        <v>1</v>
      </c>
    </row>
    <row r="1812" spans="1:18" ht="51" x14ac:dyDescent="0.2">
      <c r="A1812" s="1" t="s">
        <v>3404</v>
      </c>
      <c r="B1812" s="1" t="s">
        <v>135</v>
      </c>
      <c r="C1812" s="2" t="s">
        <v>3405</v>
      </c>
      <c r="D1812" s="3" t="s">
        <v>241</v>
      </c>
      <c r="E1812" s="4">
        <v>72</v>
      </c>
      <c r="F1812" s="4">
        <v>22</v>
      </c>
      <c r="I1812" s="7">
        <v>7059618</v>
      </c>
      <c r="J1812" s="7">
        <v>7059617</v>
      </c>
      <c r="K1812" s="7">
        <v>2</v>
      </c>
      <c r="L1812" s="7">
        <v>7</v>
      </c>
      <c r="M1812" s="7">
        <f>ROUND(ROUND(H1812,2)*ROUND(E1812,2), 2)</f>
        <v>0</v>
      </c>
      <c r="N1812" s="8">
        <f>H1812*E1812*(1+F1812/100)</f>
        <v>0</v>
      </c>
      <c r="R1812" s="12">
        <v>1</v>
      </c>
    </row>
    <row r="1813" spans="1:18" ht="51" x14ac:dyDescent="0.2">
      <c r="A1813" s="1" t="s">
        <v>3406</v>
      </c>
      <c r="B1813" s="1" t="s">
        <v>138</v>
      </c>
      <c r="C1813" s="2" t="s">
        <v>3407</v>
      </c>
      <c r="D1813" s="3" t="s">
        <v>241</v>
      </c>
      <c r="E1813" s="4">
        <v>3.5</v>
      </c>
      <c r="F1813" s="4">
        <v>22</v>
      </c>
      <c r="I1813" s="7">
        <v>7059619</v>
      </c>
      <c r="J1813" s="7">
        <v>7059617</v>
      </c>
      <c r="K1813" s="7">
        <v>2</v>
      </c>
      <c r="L1813" s="7">
        <v>7</v>
      </c>
      <c r="M1813" s="7">
        <f>ROUND(ROUND(H1813,2)*ROUND(E1813,2), 2)</f>
        <v>0</v>
      </c>
      <c r="N1813" s="8">
        <f>H1813*E1813*(1+F1813/100)</f>
        <v>0</v>
      </c>
      <c r="R1813" s="12">
        <v>1</v>
      </c>
    </row>
    <row r="1814" spans="1:18" ht="38.25" x14ac:dyDescent="0.2">
      <c r="A1814" s="1" t="s">
        <v>3408</v>
      </c>
      <c r="B1814" s="1" t="s">
        <v>141</v>
      </c>
      <c r="C1814" s="2" t="s">
        <v>3381</v>
      </c>
      <c r="D1814" s="3" t="s">
        <v>245</v>
      </c>
      <c r="E1814" s="4">
        <v>42.5</v>
      </c>
      <c r="F1814" s="4">
        <v>22</v>
      </c>
      <c r="I1814" s="7">
        <v>7059620</v>
      </c>
      <c r="J1814" s="7">
        <v>7059617</v>
      </c>
      <c r="K1814" s="7">
        <v>2</v>
      </c>
      <c r="L1814" s="7">
        <v>7</v>
      </c>
      <c r="M1814" s="7">
        <f>ROUND(ROUND(H1814,2)*ROUND(E1814,2), 2)</f>
        <v>0</v>
      </c>
      <c r="N1814" s="8">
        <f>H1814*E1814*(1+F1814/100)</f>
        <v>0</v>
      </c>
      <c r="R1814" s="12">
        <v>1</v>
      </c>
    </row>
    <row r="1815" spans="1:18" ht="25.5" x14ac:dyDescent="0.2">
      <c r="A1815" s="1" t="s">
        <v>3409</v>
      </c>
      <c r="B1815" s="1" t="s">
        <v>144</v>
      </c>
      <c r="C1815" s="2" t="s">
        <v>3410</v>
      </c>
      <c r="D1815" s="3" t="s">
        <v>245</v>
      </c>
      <c r="E1815" s="4">
        <v>46</v>
      </c>
      <c r="F1815" s="4">
        <v>22</v>
      </c>
      <c r="I1815" s="7">
        <v>7059621</v>
      </c>
      <c r="J1815" s="7">
        <v>7059617</v>
      </c>
      <c r="K1815" s="7">
        <v>2</v>
      </c>
      <c r="L1815" s="7">
        <v>7</v>
      </c>
      <c r="M1815" s="7">
        <f>ROUND(ROUND(H1815,2)*ROUND(E1815,2), 2)</f>
        <v>0</v>
      </c>
      <c r="N1815" s="8">
        <f>H1815*E1815*(1+F1815/100)</f>
        <v>0</v>
      </c>
      <c r="R1815" s="12">
        <v>1</v>
      </c>
    </row>
    <row r="1816" spans="1:18" ht="25.5" x14ac:dyDescent="0.2">
      <c r="A1816" s="1" t="s">
        <v>3411</v>
      </c>
      <c r="B1816" s="1" t="s">
        <v>147</v>
      </c>
      <c r="C1816" s="2" t="s">
        <v>3412</v>
      </c>
      <c r="D1816" s="3" t="s">
        <v>241</v>
      </c>
      <c r="E1816" s="4">
        <v>181.5</v>
      </c>
      <c r="F1816" s="4">
        <v>22</v>
      </c>
      <c r="I1816" s="7">
        <v>7059622</v>
      </c>
      <c r="J1816" s="7">
        <v>7059617</v>
      </c>
      <c r="K1816" s="7">
        <v>2</v>
      </c>
      <c r="L1816" s="7">
        <v>7</v>
      </c>
      <c r="M1816" s="7">
        <f>ROUND(ROUND(H1816,2)*ROUND(E1816,2), 2)</f>
        <v>0</v>
      </c>
      <c r="N1816" s="8">
        <f>H1816*E1816*(1+F1816/100)</f>
        <v>0</v>
      </c>
      <c r="R1816" s="12">
        <v>1</v>
      </c>
    </row>
    <row r="1817" spans="1:18" x14ac:dyDescent="0.2">
      <c r="A1817" s="1" t="s">
        <v>3413</v>
      </c>
      <c r="B1817" s="1" t="s">
        <v>3414</v>
      </c>
      <c r="C1817" s="2" t="s">
        <v>603</v>
      </c>
      <c r="E1817" s="4">
        <v>0</v>
      </c>
      <c r="F1817" s="4">
        <v>22</v>
      </c>
      <c r="H1817" s="167"/>
      <c r="I1817" s="7">
        <v>7059623</v>
      </c>
      <c r="J1817" s="7">
        <v>7059216</v>
      </c>
      <c r="K1817" s="7">
        <v>1</v>
      </c>
      <c r="L1817" s="7">
        <v>5</v>
      </c>
      <c r="M1817" s="7">
        <f>M1818+M1819+M1820+M1821+M1822+M1823</f>
        <v>0</v>
      </c>
      <c r="N1817" s="8">
        <f>N1818+N1819+N1820+N1821+N1822+N1823</f>
        <v>0</v>
      </c>
      <c r="R1817" s="12">
        <v>1</v>
      </c>
    </row>
    <row r="1818" spans="1:18" x14ac:dyDescent="0.2">
      <c r="A1818" s="1" t="s">
        <v>3415</v>
      </c>
      <c r="C1818" s="2" t="s">
        <v>286</v>
      </c>
      <c r="D1818" s="3" t="s">
        <v>35</v>
      </c>
      <c r="E1818" s="4">
        <v>0</v>
      </c>
      <c r="F1818" s="4">
        <v>22</v>
      </c>
      <c r="I1818" s="7">
        <v>7059624</v>
      </c>
      <c r="J1818" s="7">
        <v>7059623</v>
      </c>
      <c r="K1818" s="7">
        <v>2</v>
      </c>
      <c r="L1818" s="7">
        <v>6</v>
      </c>
      <c r="M1818" s="7">
        <f t="shared" ref="M1818:M1823" si="188">ROUND(ROUND(H1818,2)*ROUND(E1818,2), 2)</f>
        <v>0</v>
      </c>
      <c r="N1818" s="8">
        <f t="shared" ref="N1818:N1823" si="189">H1818*E1818*(1+F1818/100)</f>
        <v>0</v>
      </c>
      <c r="R1818" s="12">
        <v>1</v>
      </c>
    </row>
    <row r="1819" spans="1:18" x14ac:dyDescent="0.2">
      <c r="A1819" s="1" t="s">
        <v>3416</v>
      </c>
      <c r="C1819" s="2" t="s">
        <v>3417</v>
      </c>
      <c r="D1819" s="3" t="s">
        <v>35</v>
      </c>
      <c r="E1819" s="4">
        <v>0</v>
      </c>
      <c r="F1819" s="4">
        <v>22</v>
      </c>
      <c r="I1819" s="7">
        <v>7059625</v>
      </c>
      <c r="J1819" s="7">
        <v>7059623</v>
      </c>
      <c r="K1819" s="7">
        <v>2</v>
      </c>
      <c r="L1819" s="7">
        <v>6</v>
      </c>
      <c r="M1819" s="7">
        <f t="shared" si="188"/>
        <v>0</v>
      </c>
      <c r="N1819" s="8">
        <f t="shared" si="189"/>
        <v>0</v>
      </c>
      <c r="R1819" s="12">
        <v>1</v>
      </c>
    </row>
    <row r="1820" spans="1:18" ht="25.5" x14ac:dyDescent="0.2">
      <c r="A1820" s="1" t="s">
        <v>3418</v>
      </c>
      <c r="C1820" s="2" t="s">
        <v>970</v>
      </c>
      <c r="D1820" s="3" t="s">
        <v>35</v>
      </c>
      <c r="E1820" s="4">
        <v>0</v>
      </c>
      <c r="F1820" s="4">
        <v>22</v>
      </c>
      <c r="I1820" s="7">
        <v>7059626</v>
      </c>
      <c r="J1820" s="7">
        <v>7059623</v>
      </c>
      <c r="K1820" s="7">
        <v>2</v>
      </c>
      <c r="L1820" s="7">
        <v>6</v>
      </c>
      <c r="M1820" s="7">
        <f t="shared" si="188"/>
        <v>0</v>
      </c>
      <c r="N1820" s="8">
        <f t="shared" si="189"/>
        <v>0</v>
      </c>
      <c r="R1820" s="12">
        <v>1</v>
      </c>
    </row>
    <row r="1821" spans="1:18" ht="89.25" x14ac:dyDescent="0.2">
      <c r="A1821" s="1" t="s">
        <v>3419</v>
      </c>
      <c r="B1821" s="1" t="s">
        <v>30</v>
      </c>
      <c r="C1821" s="2" t="s">
        <v>3420</v>
      </c>
      <c r="D1821" s="3" t="s">
        <v>241</v>
      </c>
      <c r="E1821" s="4">
        <v>610</v>
      </c>
      <c r="F1821" s="4">
        <v>22</v>
      </c>
      <c r="I1821" s="7">
        <v>7059627</v>
      </c>
      <c r="J1821" s="7">
        <v>7059623</v>
      </c>
      <c r="K1821" s="7">
        <v>2</v>
      </c>
      <c r="L1821" s="7">
        <v>6</v>
      </c>
      <c r="M1821" s="7">
        <f t="shared" si="188"/>
        <v>0</v>
      </c>
      <c r="N1821" s="8">
        <f t="shared" si="189"/>
        <v>0</v>
      </c>
      <c r="R1821" s="12">
        <v>1</v>
      </c>
    </row>
    <row r="1822" spans="1:18" ht="51" x14ac:dyDescent="0.2">
      <c r="A1822" s="1" t="s">
        <v>3421</v>
      </c>
      <c r="B1822" s="1" t="s">
        <v>188</v>
      </c>
      <c r="C1822" s="2" t="s">
        <v>3422</v>
      </c>
      <c r="D1822" s="3" t="s">
        <v>241</v>
      </c>
      <c r="E1822" s="4">
        <v>242</v>
      </c>
      <c r="F1822" s="4">
        <v>22</v>
      </c>
      <c r="I1822" s="7">
        <v>7059628</v>
      </c>
      <c r="J1822" s="7">
        <v>7059623</v>
      </c>
      <c r="K1822" s="7">
        <v>2</v>
      </c>
      <c r="L1822" s="7">
        <v>6</v>
      </c>
      <c r="M1822" s="7">
        <f t="shared" si="188"/>
        <v>0</v>
      </c>
      <c r="N1822" s="8">
        <f t="shared" si="189"/>
        <v>0</v>
      </c>
      <c r="R1822" s="12">
        <v>1</v>
      </c>
    </row>
    <row r="1823" spans="1:18" ht="51" x14ac:dyDescent="0.2">
      <c r="A1823" s="1" t="s">
        <v>3423</v>
      </c>
      <c r="B1823" s="1" t="s">
        <v>233</v>
      </c>
      <c r="C1823" s="2" t="s">
        <v>3424</v>
      </c>
      <c r="D1823" s="3" t="s">
        <v>241</v>
      </c>
      <c r="E1823" s="4">
        <v>36</v>
      </c>
      <c r="F1823" s="4">
        <v>22</v>
      </c>
      <c r="I1823" s="7">
        <v>7059629</v>
      </c>
      <c r="J1823" s="7">
        <v>7059623</v>
      </c>
      <c r="K1823" s="7">
        <v>2</v>
      </c>
      <c r="L1823" s="7">
        <v>6</v>
      </c>
      <c r="M1823" s="7">
        <f t="shared" si="188"/>
        <v>0</v>
      </c>
      <c r="N1823" s="8">
        <f t="shared" si="189"/>
        <v>0</v>
      </c>
      <c r="R1823" s="12">
        <v>1</v>
      </c>
    </row>
    <row r="1824" spans="1:18" x14ac:dyDescent="0.2">
      <c r="A1824" s="1" t="s">
        <v>3425</v>
      </c>
      <c r="B1824" s="1" t="s">
        <v>3426</v>
      </c>
      <c r="C1824" s="2" t="s">
        <v>3427</v>
      </c>
      <c r="E1824" s="4">
        <v>0</v>
      </c>
      <c r="F1824" s="4">
        <v>22</v>
      </c>
      <c r="H1824" s="167"/>
      <c r="I1824" s="7">
        <v>7059630</v>
      </c>
      <c r="J1824" s="7">
        <v>7059216</v>
      </c>
      <c r="K1824" s="7">
        <v>1</v>
      </c>
      <c r="L1824" s="7">
        <v>5</v>
      </c>
      <c r="M1824" s="7">
        <f>M1825+M1826+M1827+M1828+M1829</f>
        <v>0</v>
      </c>
      <c r="N1824" s="8">
        <f>N1825+N1826+N1827+N1828+N1829</f>
        <v>0</v>
      </c>
      <c r="R1824" s="12">
        <v>1</v>
      </c>
    </row>
    <row r="1825" spans="1:18" x14ac:dyDescent="0.2">
      <c r="A1825" s="1" t="s">
        <v>3428</v>
      </c>
      <c r="C1825" s="2" t="s">
        <v>286</v>
      </c>
      <c r="D1825" s="3" t="s">
        <v>35</v>
      </c>
      <c r="E1825" s="4">
        <v>0</v>
      </c>
      <c r="F1825" s="4">
        <v>22</v>
      </c>
      <c r="I1825" s="7">
        <v>7059631</v>
      </c>
      <c r="J1825" s="7">
        <v>7059630</v>
      </c>
      <c r="K1825" s="7">
        <v>2</v>
      </c>
      <c r="L1825" s="7">
        <v>6</v>
      </c>
      <c r="M1825" s="7">
        <f>ROUND(ROUND(H1825,2)*ROUND(E1825,2), 2)</f>
        <v>0</v>
      </c>
      <c r="N1825" s="8">
        <f>H1825*E1825*(1+F1825/100)</f>
        <v>0</v>
      </c>
      <c r="R1825" s="12">
        <v>1</v>
      </c>
    </row>
    <row r="1826" spans="1:18" x14ac:dyDescent="0.2">
      <c r="A1826" s="1" t="s">
        <v>3429</v>
      </c>
      <c r="C1826" s="2" t="s">
        <v>3417</v>
      </c>
      <c r="D1826" s="3" t="s">
        <v>35</v>
      </c>
      <c r="E1826" s="4">
        <v>0</v>
      </c>
      <c r="F1826" s="4">
        <v>22</v>
      </c>
      <c r="I1826" s="7">
        <v>7059632</v>
      </c>
      <c r="J1826" s="7">
        <v>7059630</v>
      </c>
      <c r="K1826" s="7">
        <v>2</v>
      </c>
      <c r="L1826" s="7">
        <v>6</v>
      </c>
      <c r="M1826" s="7">
        <f>ROUND(ROUND(H1826,2)*ROUND(E1826,2), 2)</f>
        <v>0</v>
      </c>
      <c r="N1826" s="8">
        <f>H1826*E1826*(1+F1826/100)</f>
        <v>0</v>
      </c>
      <c r="R1826" s="12">
        <v>1</v>
      </c>
    </row>
    <row r="1827" spans="1:18" ht="25.5" x14ac:dyDescent="0.2">
      <c r="A1827" s="1" t="s">
        <v>3430</v>
      </c>
      <c r="C1827" s="2" t="s">
        <v>970</v>
      </c>
      <c r="D1827" s="3" t="s">
        <v>35</v>
      </c>
      <c r="E1827" s="4">
        <v>0</v>
      </c>
      <c r="F1827" s="4">
        <v>22</v>
      </c>
      <c r="I1827" s="7">
        <v>7059633</v>
      </c>
      <c r="J1827" s="7">
        <v>7059630</v>
      </c>
      <c r="K1827" s="7">
        <v>2</v>
      </c>
      <c r="L1827" s="7">
        <v>6</v>
      </c>
      <c r="M1827" s="7">
        <f>ROUND(ROUND(H1827,2)*ROUND(E1827,2), 2)</f>
        <v>0</v>
      </c>
      <c r="N1827" s="8">
        <f>H1827*E1827*(1+F1827/100)</f>
        <v>0</v>
      </c>
      <c r="R1827" s="12">
        <v>1</v>
      </c>
    </row>
    <row r="1828" spans="1:18" x14ac:dyDescent="0.2">
      <c r="A1828" s="1" t="s">
        <v>3431</v>
      </c>
      <c r="C1828" s="2" t="s">
        <v>3432</v>
      </c>
      <c r="D1828" s="3" t="s">
        <v>35</v>
      </c>
      <c r="E1828" s="4">
        <v>0</v>
      </c>
      <c r="F1828" s="4">
        <v>22</v>
      </c>
      <c r="I1828" s="7">
        <v>7059634</v>
      </c>
      <c r="J1828" s="7">
        <v>7059630</v>
      </c>
      <c r="K1828" s="7">
        <v>2</v>
      </c>
      <c r="L1828" s="7">
        <v>6</v>
      </c>
      <c r="M1828" s="7">
        <f>ROUND(ROUND(H1828,2)*ROUND(E1828,2), 2)</f>
        <v>0</v>
      </c>
      <c r="N1828" s="8">
        <f>H1828*E1828*(1+F1828/100)</f>
        <v>0</v>
      </c>
      <c r="R1828" s="12">
        <v>1</v>
      </c>
    </row>
    <row r="1829" spans="1:18" ht="63.75" x14ac:dyDescent="0.2">
      <c r="A1829" s="1" t="s">
        <v>3433</v>
      </c>
      <c r="B1829" s="1" t="s">
        <v>30</v>
      </c>
      <c r="C1829" s="2" t="s">
        <v>3434</v>
      </c>
      <c r="D1829" s="3" t="s">
        <v>241</v>
      </c>
      <c r="E1829" s="4">
        <v>777</v>
      </c>
      <c r="F1829" s="4">
        <v>22</v>
      </c>
      <c r="I1829" s="7">
        <v>7059635</v>
      </c>
      <c r="J1829" s="7">
        <v>7059630</v>
      </c>
      <c r="K1829" s="7">
        <v>2</v>
      </c>
      <c r="L1829" s="7">
        <v>6</v>
      </c>
      <c r="M1829" s="7">
        <f>ROUND(ROUND(H1829,2)*ROUND(E1829,2), 2)</f>
        <v>0</v>
      </c>
      <c r="N1829" s="8">
        <f>H1829*E1829*(1+F1829/100)</f>
        <v>0</v>
      </c>
      <c r="R1829" s="12">
        <v>1</v>
      </c>
    </row>
    <row r="1830" spans="1:18" x14ac:dyDescent="0.2">
      <c r="A1830" s="1" t="s">
        <v>3435</v>
      </c>
      <c r="B1830" s="1" t="s">
        <v>3436</v>
      </c>
      <c r="C1830" s="2" t="s">
        <v>632</v>
      </c>
      <c r="E1830" s="4">
        <v>0</v>
      </c>
      <c r="F1830" s="4">
        <v>22</v>
      </c>
      <c r="H1830" s="167"/>
      <c r="I1830" s="7">
        <v>7059636</v>
      </c>
      <c r="J1830" s="7">
        <v>7059216</v>
      </c>
      <c r="K1830" s="7">
        <v>1</v>
      </c>
      <c r="L1830" s="7">
        <v>5</v>
      </c>
      <c r="M1830" s="7">
        <f>M1831+M1839+M1869+M1881+M1891</f>
        <v>0</v>
      </c>
      <c r="N1830" s="8">
        <f>N1831+N1839+N1869+N1881+N1891</f>
        <v>0</v>
      </c>
      <c r="R1830" s="12">
        <v>1</v>
      </c>
    </row>
    <row r="1831" spans="1:18" x14ac:dyDescent="0.2">
      <c r="A1831" s="1" t="s">
        <v>3437</v>
      </c>
      <c r="C1831" s="2" t="s">
        <v>286</v>
      </c>
      <c r="E1831" s="4">
        <v>0</v>
      </c>
      <c r="F1831" s="4">
        <v>22</v>
      </c>
      <c r="H1831" s="167"/>
      <c r="I1831" s="7">
        <v>7059637</v>
      </c>
      <c r="J1831" s="7">
        <v>7059636</v>
      </c>
      <c r="K1831" s="7">
        <v>1</v>
      </c>
      <c r="L1831" s="7">
        <v>6</v>
      </c>
      <c r="M1831" s="7">
        <f>M1832+M1833+M1834+M1835+M1836+M1837+M1838</f>
        <v>0</v>
      </c>
      <c r="N1831" s="8">
        <f>N1832+N1833+N1834+N1835+N1836+N1837+N1838</f>
        <v>0</v>
      </c>
      <c r="R1831" s="12">
        <v>1</v>
      </c>
    </row>
    <row r="1832" spans="1:18" x14ac:dyDescent="0.2">
      <c r="A1832" s="1" t="s">
        <v>3438</v>
      </c>
      <c r="C1832" s="2" t="s">
        <v>1224</v>
      </c>
      <c r="D1832" s="3" t="s">
        <v>35</v>
      </c>
      <c r="E1832" s="4">
        <v>0</v>
      </c>
      <c r="F1832" s="4">
        <v>22</v>
      </c>
      <c r="I1832" s="7">
        <v>7059638</v>
      </c>
      <c r="J1832" s="7">
        <v>7059637</v>
      </c>
      <c r="K1832" s="7">
        <v>2</v>
      </c>
      <c r="L1832" s="7">
        <v>7</v>
      </c>
      <c r="M1832" s="7">
        <f t="shared" ref="M1832:M1838" si="190">ROUND(ROUND(H1832,2)*ROUND(E1832,2), 2)</f>
        <v>0</v>
      </c>
      <c r="N1832" s="8">
        <f t="shared" ref="N1832:N1838" si="191">H1832*E1832*(1+F1832/100)</f>
        <v>0</v>
      </c>
      <c r="R1832" s="12">
        <v>1</v>
      </c>
    </row>
    <row r="1833" spans="1:18" ht="25.5" x14ac:dyDescent="0.2">
      <c r="A1833" s="1" t="s">
        <v>3439</v>
      </c>
      <c r="C1833" s="2" t="s">
        <v>1213</v>
      </c>
      <c r="D1833" s="3" t="s">
        <v>35</v>
      </c>
      <c r="E1833" s="4">
        <v>0</v>
      </c>
      <c r="F1833" s="4">
        <v>22</v>
      </c>
      <c r="I1833" s="7">
        <v>7059639</v>
      </c>
      <c r="J1833" s="7">
        <v>7059637</v>
      </c>
      <c r="K1833" s="7">
        <v>2</v>
      </c>
      <c r="L1833" s="7">
        <v>7</v>
      </c>
      <c r="M1833" s="7">
        <f t="shared" si="190"/>
        <v>0</v>
      </c>
      <c r="N1833" s="8">
        <f t="shared" si="191"/>
        <v>0</v>
      </c>
      <c r="R1833" s="12">
        <v>1</v>
      </c>
    </row>
    <row r="1834" spans="1:18" x14ac:dyDescent="0.2">
      <c r="A1834" s="1" t="s">
        <v>3440</v>
      </c>
      <c r="C1834" s="2" t="s">
        <v>639</v>
      </c>
      <c r="D1834" s="3" t="s">
        <v>35</v>
      </c>
      <c r="E1834" s="4">
        <v>0</v>
      </c>
      <c r="F1834" s="4">
        <v>22</v>
      </c>
      <c r="I1834" s="7">
        <v>7059640</v>
      </c>
      <c r="J1834" s="7">
        <v>7059637</v>
      </c>
      <c r="K1834" s="7">
        <v>2</v>
      </c>
      <c r="L1834" s="7">
        <v>7</v>
      </c>
      <c r="M1834" s="7">
        <f t="shared" si="190"/>
        <v>0</v>
      </c>
      <c r="N1834" s="8">
        <f t="shared" si="191"/>
        <v>0</v>
      </c>
      <c r="R1834" s="12">
        <v>1</v>
      </c>
    </row>
    <row r="1835" spans="1:18" x14ac:dyDescent="0.2">
      <c r="A1835" s="1" t="s">
        <v>3441</v>
      </c>
      <c r="C1835" s="2" t="s">
        <v>3442</v>
      </c>
      <c r="D1835" s="3" t="s">
        <v>35</v>
      </c>
      <c r="E1835" s="4">
        <v>0</v>
      </c>
      <c r="F1835" s="4">
        <v>22</v>
      </c>
      <c r="I1835" s="7">
        <v>7059641</v>
      </c>
      <c r="J1835" s="7">
        <v>7059637</v>
      </c>
      <c r="K1835" s="7">
        <v>2</v>
      </c>
      <c r="L1835" s="7">
        <v>7</v>
      </c>
      <c r="M1835" s="7">
        <f t="shared" si="190"/>
        <v>0</v>
      </c>
      <c r="N1835" s="8">
        <f t="shared" si="191"/>
        <v>0</v>
      </c>
      <c r="R1835" s="12">
        <v>1</v>
      </c>
    </row>
    <row r="1836" spans="1:18" ht="25.5" x14ac:dyDescent="0.2">
      <c r="A1836" s="1" t="s">
        <v>3443</v>
      </c>
      <c r="C1836" s="2" t="s">
        <v>970</v>
      </c>
      <c r="D1836" s="3" t="s">
        <v>35</v>
      </c>
      <c r="E1836" s="4">
        <v>0</v>
      </c>
      <c r="F1836" s="4">
        <v>22</v>
      </c>
      <c r="I1836" s="7">
        <v>7059642</v>
      </c>
      <c r="J1836" s="7">
        <v>7059637</v>
      </c>
      <c r="K1836" s="7">
        <v>2</v>
      </c>
      <c r="L1836" s="7">
        <v>7</v>
      </c>
      <c r="M1836" s="7">
        <f t="shared" si="190"/>
        <v>0</v>
      </c>
      <c r="N1836" s="8">
        <f t="shared" si="191"/>
        <v>0</v>
      </c>
      <c r="R1836" s="12">
        <v>1</v>
      </c>
    </row>
    <row r="1837" spans="1:18" x14ac:dyDescent="0.2">
      <c r="A1837" s="1" t="s">
        <v>3444</v>
      </c>
      <c r="C1837" s="2" t="s">
        <v>3445</v>
      </c>
      <c r="D1837" s="3" t="s">
        <v>35</v>
      </c>
      <c r="E1837" s="4">
        <v>0</v>
      </c>
      <c r="F1837" s="4">
        <v>22</v>
      </c>
      <c r="I1837" s="7">
        <v>7059643</v>
      </c>
      <c r="J1837" s="7">
        <v>7059637</v>
      </c>
      <c r="K1837" s="7">
        <v>2</v>
      </c>
      <c r="L1837" s="7">
        <v>7</v>
      </c>
      <c r="M1837" s="7">
        <f t="shared" si="190"/>
        <v>0</v>
      </c>
      <c r="N1837" s="8">
        <f t="shared" si="191"/>
        <v>0</v>
      </c>
      <c r="R1837" s="12">
        <v>1</v>
      </c>
    </row>
    <row r="1838" spans="1:18" x14ac:dyDescent="0.2">
      <c r="A1838" s="1" t="s">
        <v>3446</v>
      </c>
      <c r="C1838" s="2" t="s">
        <v>3447</v>
      </c>
      <c r="D1838" s="3" t="s">
        <v>35</v>
      </c>
      <c r="E1838" s="4">
        <v>0</v>
      </c>
      <c r="F1838" s="4">
        <v>22</v>
      </c>
      <c r="I1838" s="7">
        <v>7059644</v>
      </c>
      <c r="J1838" s="7">
        <v>7059637</v>
      </c>
      <c r="K1838" s="7">
        <v>2</v>
      </c>
      <c r="L1838" s="7">
        <v>7</v>
      </c>
      <c r="M1838" s="7">
        <f t="shared" si="190"/>
        <v>0</v>
      </c>
      <c r="N1838" s="8">
        <f t="shared" si="191"/>
        <v>0</v>
      </c>
      <c r="R1838" s="12">
        <v>1</v>
      </c>
    </row>
    <row r="1839" spans="1:18" x14ac:dyDescent="0.2">
      <c r="A1839" s="1" t="s">
        <v>3448</v>
      </c>
      <c r="C1839" s="2" t="s">
        <v>646</v>
      </c>
      <c r="E1839" s="4">
        <v>0</v>
      </c>
      <c r="F1839" s="4">
        <v>22</v>
      </c>
      <c r="H1839" s="167"/>
      <c r="I1839" s="7">
        <v>7059645</v>
      </c>
      <c r="J1839" s="7">
        <v>7059636</v>
      </c>
      <c r="K1839" s="7">
        <v>1</v>
      </c>
      <c r="L1839" s="7">
        <v>6</v>
      </c>
      <c r="M1839" s="7">
        <f>M1840+M1841+M1842+M1843+M1844+M1845+M1846+M1847+M1848+M1849+M1850+M1851+M1852+M1853+M1854+M1855+M1856+M1857+M1858+M1859+M1860+M1861+M1862+M1863+M1864+M1865+M1866+M1867+M1868</f>
        <v>0</v>
      </c>
      <c r="N1839" s="8">
        <f>N1840+N1841+N1842+N1843+N1844+N1845+N1846+N1847+N1848+N1849+N1850+N1851+N1852+N1853+N1854+N1855+N1856+N1857+N1858+N1859+N1860+N1861+N1862+N1863+N1864+N1865+N1866+N1867+N1868</f>
        <v>0</v>
      </c>
      <c r="R1839" s="12">
        <v>1</v>
      </c>
    </row>
    <row r="1840" spans="1:18" ht="51" x14ac:dyDescent="0.2">
      <c r="A1840" s="1" t="s">
        <v>3449</v>
      </c>
      <c r="B1840" s="1" t="s">
        <v>30</v>
      </c>
      <c r="C1840" s="2" t="s">
        <v>3450</v>
      </c>
      <c r="D1840" s="3" t="s">
        <v>35</v>
      </c>
      <c r="E1840" s="4">
        <v>0</v>
      </c>
      <c r="F1840" s="4">
        <v>22</v>
      </c>
      <c r="I1840" s="7">
        <v>7059646</v>
      </c>
      <c r="J1840" s="7">
        <v>7059645</v>
      </c>
      <c r="K1840" s="7">
        <v>2</v>
      </c>
      <c r="L1840" s="7">
        <v>7</v>
      </c>
      <c r="M1840" s="7">
        <f t="shared" ref="M1840:M1868" si="192">ROUND(ROUND(H1840,2)*ROUND(E1840,2), 2)</f>
        <v>0</v>
      </c>
      <c r="N1840" s="8">
        <f t="shared" ref="N1840:N1868" si="193">H1840*E1840*(1+F1840/100)</f>
        <v>0</v>
      </c>
      <c r="R1840" s="12">
        <v>1</v>
      </c>
    </row>
    <row r="1841" spans="1:18" ht="63.75" x14ac:dyDescent="0.2">
      <c r="A1841" s="1" t="s">
        <v>3451</v>
      </c>
      <c r="C1841" s="2" t="s">
        <v>3452</v>
      </c>
      <c r="D1841" s="3" t="s">
        <v>231</v>
      </c>
      <c r="E1841" s="4">
        <v>5</v>
      </c>
      <c r="F1841" s="4">
        <v>22</v>
      </c>
      <c r="I1841" s="7">
        <v>7059647</v>
      </c>
      <c r="J1841" s="7">
        <v>7059645</v>
      </c>
      <c r="K1841" s="7">
        <v>2</v>
      </c>
      <c r="L1841" s="7">
        <v>7</v>
      </c>
      <c r="M1841" s="7">
        <f t="shared" si="192"/>
        <v>0</v>
      </c>
      <c r="N1841" s="8">
        <f t="shared" si="193"/>
        <v>0</v>
      </c>
      <c r="R1841" s="12">
        <v>1</v>
      </c>
    </row>
    <row r="1842" spans="1:18" ht="63.75" x14ac:dyDescent="0.2">
      <c r="A1842" s="1" t="s">
        <v>3453</v>
      </c>
      <c r="C1842" s="2" t="s">
        <v>3454</v>
      </c>
      <c r="D1842" s="3" t="s">
        <v>231</v>
      </c>
      <c r="E1842" s="4">
        <v>1</v>
      </c>
      <c r="F1842" s="4">
        <v>22</v>
      </c>
      <c r="I1842" s="7">
        <v>7059648</v>
      </c>
      <c r="J1842" s="7">
        <v>7059645</v>
      </c>
      <c r="K1842" s="7">
        <v>2</v>
      </c>
      <c r="L1842" s="7">
        <v>7</v>
      </c>
      <c r="M1842" s="7">
        <f t="shared" si="192"/>
        <v>0</v>
      </c>
      <c r="N1842" s="8">
        <f t="shared" si="193"/>
        <v>0</v>
      </c>
      <c r="R1842" s="12">
        <v>1</v>
      </c>
    </row>
    <row r="1843" spans="1:18" ht="63.75" x14ac:dyDescent="0.2">
      <c r="A1843" s="1" t="s">
        <v>3455</v>
      </c>
      <c r="C1843" s="2" t="s">
        <v>3456</v>
      </c>
      <c r="D1843" s="3" t="s">
        <v>231</v>
      </c>
      <c r="E1843" s="4">
        <v>2</v>
      </c>
      <c r="F1843" s="4">
        <v>22</v>
      </c>
      <c r="I1843" s="7">
        <v>7059649</v>
      </c>
      <c r="J1843" s="7">
        <v>7059645</v>
      </c>
      <c r="K1843" s="7">
        <v>2</v>
      </c>
      <c r="L1843" s="7">
        <v>7</v>
      </c>
      <c r="M1843" s="7">
        <f t="shared" si="192"/>
        <v>0</v>
      </c>
      <c r="N1843" s="8">
        <f t="shared" si="193"/>
        <v>0</v>
      </c>
      <c r="R1843" s="12">
        <v>1</v>
      </c>
    </row>
    <row r="1844" spans="1:18" ht="63.75" x14ac:dyDescent="0.2">
      <c r="A1844" s="1" t="s">
        <v>3457</v>
      </c>
      <c r="C1844" s="2" t="s">
        <v>3458</v>
      </c>
      <c r="D1844" s="3" t="s">
        <v>231</v>
      </c>
      <c r="E1844" s="4">
        <v>12</v>
      </c>
      <c r="F1844" s="4">
        <v>22</v>
      </c>
      <c r="I1844" s="7">
        <v>7059650</v>
      </c>
      <c r="J1844" s="7">
        <v>7059645</v>
      </c>
      <c r="K1844" s="7">
        <v>2</v>
      </c>
      <c r="L1844" s="7">
        <v>7</v>
      </c>
      <c r="M1844" s="7">
        <f t="shared" si="192"/>
        <v>0</v>
      </c>
      <c r="N1844" s="8">
        <f t="shared" si="193"/>
        <v>0</v>
      </c>
      <c r="R1844" s="12">
        <v>1</v>
      </c>
    </row>
    <row r="1845" spans="1:18" ht="63.75" x14ac:dyDescent="0.2">
      <c r="A1845" s="1" t="s">
        <v>3459</v>
      </c>
      <c r="C1845" s="2" t="s">
        <v>3456</v>
      </c>
      <c r="D1845" s="3" t="s">
        <v>231</v>
      </c>
      <c r="E1845" s="4">
        <v>6</v>
      </c>
      <c r="F1845" s="4">
        <v>22</v>
      </c>
      <c r="I1845" s="7">
        <v>7059651</v>
      </c>
      <c r="J1845" s="7">
        <v>7059645</v>
      </c>
      <c r="K1845" s="7">
        <v>2</v>
      </c>
      <c r="L1845" s="7">
        <v>7</v>
      </c>
      <c r="M1845" s="7">
        <f t="shared" si="192"/>
        <v>0</v>
      </c>
      <c r="N1845" s="8">
        <f t="shared" si="193"/>
        <v>0</v>
      </c>
      <c r="R1845" s="12">
        <v>1</v>
      </c>
    </row>
    <row r="1846" spans="1:18" ht="63.75" x14ac:dyDescent="0.2">
      <c r="A1846" s="1" t="s">
        <v>3460</v>
      </c>
      <c r="C1846" s="2" t="s">
        <v>3461</v>
      </c>
      <c r="D1846" s="3" t="s">
        <v>231</v>
      </c>
      <c r="E1846" s="4">
        <v>2</v>
      </c>
      <c r="F1846" s="4">
        <v>22</v>
      </c>
      <c r="I1846" s="7">
        <v>7059652</v>
      </c>
      <c r="J1846" s="7">
        <v>7059645</v>
      </c>
      <c r="K1846" s="7">
        <v>2</v>
      </c>
      <c r="L1846" s="7">
        <v>7</v>
      </c>
      <c r="M1846" s="7">
        <f t="shared" si="192"/>
        <v>0</v>
      </c>
      <c r="N1846" s="8">
        <f t="shared" si="193"/>
        <v>0</v>
      </c>
      <c r="R1846" s="12">
        <v>1</v>
      </c>
    </row>
    <row r="1847" spans="1:18" ht="63.75" x14ac:dyDescent="0.2">
      <c r="A1847" s="1" t="s">
        <v>3462</v>
      </c>
      <c r="C1847" s="2" t="s">
        <v>3463</v>
      </c>
      <c r="D1847" s="3" t="s">
        <v>231</v>
      </c>
      <c r="E1847" s="4">
        <v>9</v>
      </c>
      <c r="F1847" s="4">
        <v>22</v>
      </c>
      <c r="I1847" s="7">
        <v>7059653</v>
      </c>
      <c r="J1847" s="7">
        <v>7059645</v>
      </c>
      <c r="K1847" s="7">
        <v>2</v>
      </c>
      <c r="L1847" s="7">
        <v>7</v>
      </c>
      <c r="M1847" s="7">
        <f t="shared" si="192"/>
        <v>0</v>
      </c>
      <c r="N1847" s="8">
        <f t="shared" si="193"/>
        <v>0</v>
      </c>
      <c r="R1847" s="12">
        <v>1</v>
      </c>
    </row>
    <row r="1848" spans="1:18" ht="63.75" x14ac:dyDescent="0.2">
      <c r="A1848" s="1" t="s">
        <v>3464</v>
      </c>
      <c r="C1848" s="2" t="s">
        <v>3465</v>
      </c>
      <c r="D1848" s="3" t="s">
        <v>231</v>
      </c>
      <c r="E1848" s="4">
        <v>4</v>
      </c>
      <c r="F1848" s="4">
        <v>22</v>
      </c>
      <c r="I1848" s="7">
        <v>7059654</v>
      </c>
      <c r="J1848" s="7">
        <v>7059645</v>
      </c>
      <c r="K1848" s="7">
        <v>2</v>
      </c>
      <c r="L1848" s="7">
        <v>7</v>
      </c>
      <c r="M1848" s="7">
        <f t="shared" si="192"/>
        <v>0</v>
      </c>
      <c r="N1848" s="8">
        <f t="shared" si="193"/>
        <v>0</v>
      </c>
      <c r="R1848" s="12">
        <v>1</v>
      </c>
    </row>
    <row r="1849" spans="1:18" ht="63.75" x14ac:dyDescent="0.2">
      <c r="A1849" s="1" t="s">
        <v>3466</v>
      </c>
      <c r="C1849" s="2" t="s">
        <v>3467</v>
      </c>
      <c r="D1849" s="3" t="s">
        <v>231</v>
      </c>
      <c r="E1849" s="4">
        <v>1</v>
      </c>
      <c r="F1849" s="4">
        <v>22</v>
      </c>
      <c r="I1849" s="7">
        <v>7059655</v>
      </c>
      <c r="J1849" s="7">
        <v>7059645</v>
      </c>
      <c r="K1849" s="7">
        <v>2</v>
      </c>
      <c r="L1849" s="7">
        <v>7</v>
      </c>
      <c r="M1849" s="7">
        <f t="shared" si="192"/>
        <v>0</v>
      </c>
      <c r="N1849" s="8">
        <f t="shared" si="193"/>
        <v>0</v>
      </c>
      <c r="R1849" s="12">
        <v>1</v>
      </c>
    </row>
    <row r="1850" spans="1:18" ht="51" x14ac:dyDescent="0.2">
      <c r="A1850" s="1" t="s">
        <v>3468</v>
      </c>
      <c r="B1850" s="1" t="s">
        <v>188</v>
      </c>
      <c r="C1850" s="2" t="s">
        <v>3469</v>
      </c>
      <c r="D1850" s="3" t="s">
        <v>35</v>
      </c>
      <c r="E1850" s="4">
        <v>0</v>
      </c>
      <c r="F1850" s="4">
        <v>22</v>
      </c>
      <c r="I1850" s="7">
        <v>7059656</v>
      </c>
      <c r="J1850" s="7">
        <v>7059645</v>
      </c>
      <c r="K1850" s="7">
        <v>2</v>
      </c>
      <c r="L1850" s="7">
        <v>7</v>
      </c>
      <c r="M1850" s="7">
        <f t="shared" si="192"/>
        <v>0</v>
      </c>
      <c r="N1850" s="8">
        <f t="shared" si="193"/>
        <v>0</v>
      </c>
      <c r="R1850" s="12">
        <v>1</v>
      </c>
    </row>
    <row r="1851" spans="1:18" ht="63.75" x14ac:dyDescent="0.2">
      <c r="A1851" s="1" t="s">
        <v>3470</v>
      </c>
      <c r="C1851" s="2" t="s">
        <v>3471</v>
      </c>
      <c r="D1851" s="3" t="s">
        <v>231</v>
      </c>
      <c r="E1851" s="4">
        <v>1</v>
      </c>
      <c r="F1851" s="4">
        <v>22</v>
      </c>
      <c r="I1851" s="7">
        <v>7059657</v>
      </c>
      <c r="J1851" s="7">
        <v>7059645</v>
      </c>
      <c r="K1851" s="7">
        <v>2</v>
      </c>
      <c r="L1851" s="7">
        <v>7</v>
      </c>
      <c r="M1851" s="7">
        <f t="shared" si="192"/>
        <v>0</v>
      </c>
      <c r="N1851" s="8">
        <f t="shared" si="193"/>
        <v>0</v>
      </c>
      <c r="R1851" s="12">
        <v>1</v>
      </c>
    </row>
    <row r="1852" spans="1:18" ht="63.75" x14ac:dyDescent="0.2">
      <c r="A1852" s="1" t="s">
        <v>3472</v>
      </c>
      <c r="C1852" s="2" t="s">
        <v>3473</v>
      </c>
      <c r="D1852" s="3" t="s">
        <v>231</v>
      </c>
      <c r="E1852" s="4">
        <v>1</v>
      </c>
      <c r="F1852" s="4">
        <v>22</v>
      </c>
      <c r="I1852" s="7">
        <v>7059658</v>
      </c>
      <c r="J1852" s="7">
        <v>7059645</v>
      </c>
      <c r="K1852" s="7">
        <v>2</v>
      </c>
      <c r="L1852" s="7">
        <v>7</v>
      </c>
      <c r="M1852" s="7">
        <f t="shared" si="192"/>
        <v>0</v>
      </c>
      <c r="N1852" s="8">
        <f t="shared" si="193"/>
        <v>0</v>
      </c>
      <c r="R1852" s="12">
        <v>1</v>
      </c>
    </row>
    <row r="1853" spans="1:18" ht="63.75" x14ac:dyDescent="0.2">
      <c r="A1853" s="1" t="s">
        <v>3474</v>
      </c>
      <c r="C1853" s="2" t="s">
        <v>3475</v>
      </c>
      <c r="D1853" s="3" t="s">
        <v>231</v>
      </c>
      <c r="E1853" s="4">
        <v>3</v>
      </c>
      <c r="F1853" s="4">
        <v>22</v>
      </c>
      <c r="I1853" s="7">
        <v>7059659</v>
      </c>
      <c r="J1853" s="7">
        <v>7059645</v>
      </c>
      <c r="K1853" s="7">
        <v>2</v>
      </c>
      <c r="L1853" s="7">
        <v>7</v>
      </c>
      <c r="M1853" s="7">
        <f t="shared" si="192"/>
        <v>0</v>
      </c>
      <c r="N1853" s="8">
        <f t="shared" si="193"/>
        <v>0</v>
      </c>
      <c r="R1853" s="12">
        <v>1</v>
      </c>
    </row>
    <row r="1854" spans="1:18" ht="63.75" x14ac:dyDescent="0.2">
      <c r="A1854" s="1" t="s">
        <v>3476</v>
      </c>
      <c r="C1854" s="2" t="s">
        <v>3477</v>
      </c>
      <c r="D1854" s="3" t="s">
        <v>231</v>
      </c>
      <c r="E1854" s="4">
        <v>2</v>
      </c>
      <c r="F1854" s="4">
        <v>22</v>
      </c>
      <c r="I1854" s="7">
        <v>7059660</v>
      </c>
      <c r="J1854" s="7">
        <v>7059645</v>
      </c>
      <c r="K1854" s="7">
        <v>2</v>
      </c>
      <c r="L1854" s="7">
        <v>7</v>
      </c>
      <c r="M1854" s="7">
        <f t="shared" si="192"/>
        <v>0</v>
      </c>
      <c r="N1854" s="8">
        <f t="shared" si="193"/>
        <v>0</v>
      </c>
      <c r="R1854" s="12">
        <v>1</v>
      </c>
    </row>
    <row r="1855" spans="1:18" ht="63.75" x14ac:dyDescent="0.2">
      <c r="A1855" s="1" t="s">
        <v>3478</v>
      </c>
      <c r="C1855" s="2" t="s">
        <v>3479</v>
      </c>
      <c r="D1855" s="3" t="s">
        <v>231</v>
      </c>
      <c r="E1855" s="4">
        <v>1</v>
      </c>
      <c r="F1855" s="4">
        <v>22</v>
      </c>
      <c r="I1855" s="7">
        <v>7059661</v>
      </c>
      <c r="J1855" s="7">
        <v>7059645</v>
      </c>
      <c r="K1855" s="7">
        <v>2</v>
      </c>
      <c r="L1855" s="7">
        <v>7</v>
      </c>
      <c r="M1855" s="7">
        <f t="shared" si="192"/>
        <v>0</v>
      </c>
      <c r="N1855" s="8">
        <f t="shared" si="193"/>
        <v>0</v>
      </c>
      <c r="R1855" s="12">
        <v>1</v>
      </c>
    </row>
    <row r="1856" spans="1:18" ht="63.75" x14ac:dyDescent="0.2">
      <c r="A1856" s="1" t="s">
        <v>3480</v>
      </c>
      <c r="C1856" s="2" t="s">
        <v>3481</v>
      </c>
      <c r="D1856" s="3" t="s">
        <v>231</v>
      </c>
      <c r="E1856" s="4">
        <v>1</v>
      </c>
      <c r="F1856" s="4">
        <v>22</v>
      </c>
      <c r="I1856" s="7">
        <v>7059662</v>
      </c>
      <c r="J1856" s="7">
        <v>7059645</v>
      </c>
      <c r="K1856" s="7">
        <v>2</v>
      </c>
      <c r="L1856" s="7">
        <v>7</v>
      </c>
      <c r="M1856" s="7">
        <f t="shared" si="192"/>
        <v>0</v>
      </c>
      <c r="N1856" s="8">
        <f t="shared" si="193"/>
        <v>0</v>
      </c>
      <c r="R1856" s="12">
        <v>1</v>
      </c>
    </row>
    <row r="1857" spans="1:18" ht="63.75" x14ac:dyDescent="0.2">
      <c r="A1857" s="1" t="s">
        <v>3482</v>
      </c>
      <c r="C1857" s="2" t="s">
        <v>3483</v>
      </c>
      <c r="D1857" s="3" t="s">
        <v>231</v>
      </c>
      <c r="E1857" s="4">
        <v>5</v>
      </c>
      <c r="F1857" s="4">
        <v>22</v>
      </c>
      <c r="I1857" s="7">
        <v>7059663</v>
      </c>
      <c r="J1857" s="7">
        <v>7059645</v>
      </c>
      <c r="K1857" s="7">
        <v>2</v>
      </c>
      <c r="L1857" s="7">
        <v>7</v>
      </c>
      <c r="M1857" s="7">
        <f t="shared" si="192"/>
        <v>0</v>
      </c>
      <c r="N1857" s="8">
        <f t="shared" si="193"/>
        <v>0</v>
      </c>
      <c r="R1857" s="12">
        <v>1</v>
      </c>
    </row>
    <row r="1858" spans="1:18" ht="63.75" x14ac:dyDescent="0.2">
      <c r="A1858" s="1" t="s">
        <v>3484</v>
      </c>
      <c r="C1858" s="2" t="s">
        <v>3485</v>
      </c>
      <c r="D1858" s="3" t="s">
        <v>231</v>
      </c>
      <c r="E1858" s="4">
        <v>7</v>
      </c>
      <c r="F1858" s="4">
        <v>22</v>
      </c>
      <c r="I1858" s="7">
        <v>7059664</v>
      </c>
      <c r="J1858" s="7">
        <v>7059645</v>
      </c>
      <c r="K1858" s="7">
        <v>2</v>
      </c>
      <c r="L1858" s="7">
        <v>7</v>
      </c>
      <c r="M1858" s="7">
        <f t="shared" si="192"/>
        <v>0</v>
      </c>
      <c r="N1858" s="8">
        <f t="shared" si="193"/>
        <v>0</v>
      </c>
      <c r="R1858" s="12">
        <v>1</v>
      </c>
    </row>
    <row r="1859" spans="1:18" ht="63.75" x14ac:dyDescent="0.2">
      <c r="A1859" s="1" t="s">
        <v>3486</v>
      </c>
      <c r="C1859" s="2" t="s">
        <v>3487</v>
      </c>
      <c r="D1859" s="3" t="s">
        <v>231</v>
      </c>
      <c r="E1859" s="4">
        <v>1</v>
      </c>
      <c r="F1859" s="4">
        <v>22</v>
      </c>
      <c r="I1859" s="7">
        <v>7059665</v>
      </c>
      <c r="J1859" s="7">
        <v>7059645</v>
      </c>
      <c r="K1859" s="7">
        <v>2</v>
      </c>
      <c r="L1859" s="7">
        <v>7</v>
      </c>
      <c r="M1859" s="7">
        <f t="shared" si="192"/>
        <v>0</v>
      </c>
      <c r="N1859" s="8">
        <f t="shared" si="193"/>
        <v>0</v>
      </c>
      <c r="R1859" s="12">
        <v>1</v>
      </c>
    </row>
    <row r="1860" spans="1:18" ht="63.75" x14ac:dyDescent="0.2">
      <c r="A1860" s="1" t="s">
        <v>3488</v>
      </c>
      <c r="C1860" s="2" t="s">
        <v>3489</v>
      </c>
      <c r="D1860" s="3" t="s">
        <v>231</v>
      </c>
      <c r="E1860" s="4">
        <v>1</v>
      </c>
      <c r="F1860" s="4">
        <v>22</v>
      </c>
      <c r="I1860" s="7">
        <v>7059666</v>
      </c>
      <c r="J1860" s="7">
        <v>7059645</v>
      </c>
      <c r="K1860" s="7">
        <v>2</v>
      </c>
      <c r="L1860" s="7">
        <v>7</v>
      </c>
      <c r="M1860" s="7">
        <f t="shared" si="192"/>
        <v>0</v>
      </c>
      <c r="N1860" s="8">
        <f t="shared" si="193"/>
        <v>0</v>
      </c>
      <c r="R1860" s="12">
        <v>1</v>
      </c>
    </row>
    <row r="1861" spans="1:18" ht="76.5" x14ac:dyDescent="0.2">
      <c r="A1861" s="1" t="s">
        <v>3490</v>
      </c>
      <c r="C1861" s="2" t="s">
        <v>3491</v>
      </c>
      <c r="D1861" s="3" t="s">
        <v>231</v>
      </c>
      <c r="E1861" s="4">
        <v>1</v>
      </c>
      <c r="F1861" s="4">
        <v>22</v>
      </c>
      <c r="I1861" s="7">
        <v>7059667</v>
      </c>
      <c r="J1861" s="7">
        <v>7059645</v>
      </c>
      <c r="K1861" s="7">
        <v>2</v>
      </c>
      <c r="L1861" s="7">
        <v>7</v>
      </c>
      <c r="M1861" s="7">
        <f t="shared" si="192"/>
        <v>0</v>
      </c>
      <c r="N1861" s="8">
        <f t="shared" si="193"/>
        <v>0</v>
      </c>
      <c r="R1861" s="12">
        <v>1</v>
      </c>
    </row>
    <row r="1862" spans="1:18" ht="76.5" x14ac:dyDescent="0.2">
      <c r="A1862" s="1" t="s">
        <v>3492</v>
      </c>
      <c r="C1862" s="2" t="s">
        <v>3493</v>
      </c>
      <c r="D1862" s="3" t="s">
        <v>231</v>
      </c>
      <c r="E1862" s="4">
        <v>4</v>
      </c>
      <c r="F1862" s="4">
        <v>22</v>
      </c>
      <c r="I1862" s="7">
        <v>7059668</v>
      </c>
      <c r="J1862" s="7">
        <v>7059645</v>
      </c>
      <c r="K1862" s="7">
        <v>2</v>
      </c>
      <c r="L1862" s="7">
        <v>7</v>
      </c>
      <c r="M1862" s="7">
        <f t="shared" si="192"/>
        <v>0</v>
      </c>
      <c r="N1862" s="8">
        <f t="shared" si="193"/>
        <v>0</v>
      </c>
      <c r="R1862" s="12">
        <v>1</v>
      </c>
    </row>
    <row r="1863" spans="1:18" ht="76.5" x14ac:dyDescent="0.2">
      <c r="A1863" s="1" t="s">
        <v>3494</v>
      </c>
      <c r="C1863" s="2" t="s">
        <v>3495</v>
      </c>
      <c r="D1863" s="3" t="s">
        <v>231</v>
      </c>
      <c r="E1863" s="4">
        <v>8</v>
      </c>
      <c r="F1863" s="4">
        <v>22</v>
      </c>
      <c r="I1863" s="7">
        <v>7059669</v>
      </c>
      <c r="J1863" s="7">
        <v>7059645</v>
      </c>
      <c r="K1863" s="7">
        <v>2</v>
      </c>
      <c r="L1863" s="7">
        <v>7</v>
      </c>
      <c r="M1863" s="7">
        <f t="shared" si="192"/>
        <v>0</v>
      </c>
      <c r="N1863" s="8">
        <f t="shared" si="193"/>
        <v>0</v>
      </c>
      <c r="R1863" s="12">
        <v>1</v>
      </c>
    </row>
    <row r="1864" spans="1:18" ht="63.75" x14ac:dyDescent="0.2">
      <c r="A1864" s="1" t="s">
        <v>3496</v>
      </c>
      <c r="B1864" s="1" t="s">
        <v>233</v>
      </c>
      <c r="C1864" s="2" t="s">
        <v>3497</v>
      </c>
      <c r="D1864" s="3" t="s">
        <v>35</v>
      </c>
      <c r="E1864" s="4">
        <v>0</v>
      </c>
      <c r="F1864" s="4">
        <v>22</v>
      </c>
      <c r="I1864" s="7">
        <v>7059670</v>
      </c>
      <c r="J1864" s="7">
        <v>7059645</v>
      </c>
      <c r="K1864" s="7">
        <v>2</v>
      </c>
      <c r="L1864" s="7">
        <v>7</v>
      </c>
      <c r="M1864" s="7">
        <f t="shared" si="192"/>
        <v>0</v>
      </c>
      <c r="N1864" s="8">
        <f t="shared" si="193"/>
        <v>0</v>
      </c>
      <c r="R1864" s="12">
        <v>1</v>
      </c>
    </row>
    <row r="1865" spans="1:18" ht="76.5" x14ac:dyDescent="0.2">
      <c r="A1865" s="1" t="s">
        <v>3498</v>
      </c>
      <c r="C1865" s="2" t="s">
        <v>3499</v>
      </c>
      <c r="D1865" s="3" t="s">
        <v>231</v>
      </c>
      <c r="E1865" s="4">
        <v>1</v>
      </c>
      <c r="F1865" s="4">
        <v>22</v>
      </c>
      <c r="I1865" s="7">
        <v>7059671</v>
      </c>
      <c r="J1865" s="7">
        <v>7059645</v>
      </c>
      <c r="K1865" s="7">
        <v>2</v>
      </c>
      <c r="L1865" s="7">
        <v>7</v>
      </c>
      <c r="M1865" s="7">
        <f t="shared" si="192"/>
        <v>0</v>
      </c>
      <c r="N1865" s="8">
        <f t="shared" si="193"/>
        <v>0</v>
      </c>
      <c r="R1865" s="12">
        <v>1</v>
      </c>
    </row>
    <row r="1866" spans="1:18" ht="38.25" x14ac:dyDescent="0.2">
      <c r="A1866" s="1" t="s">
        <v>3500</v>
      </c>
      <c r="B1866" s="1" t="s">
        <v>236</v>
      </c>
      <c r="C1866" s="2" t="s">
        <v>3501</v>
      </c>
      <c r="D1866" s="3" t="s">
        <v>35</v>
      </c>
      <c r="E1866" s="4">
        <v>0</v>
      </c>
      <c r="F1866" s="4">
        <v>22</v>
      </c>
      <c r="I1866" s="7">
        <v>7059672</v>
      </c>
      <c r="J1866" s="7">
        <v>7059645</v>
      </c>
      <c r="K1866" s="7">
        <v>2</v>
      </c>
      <c r="L1866" s="7">
        <v>7</v>
      </c>
      <c r="M1866" s="7">
        <f t="shared" si="192"/>
        <v>0</v>
      </c>
      <c r="N1866" s="8">
        <f t="shared" si="193"/>
        <v>0</v>
      </c>
      <c r="R1866" s="12">
        <v>1</v>
      </c>
    </row>
    <row r="1867" spans="1:18" ht="51" x14ac:dyDescent="0.2">
      <c r="A1867" s="1" t="s">
        <v>3502</v>
      </c>
      <c r="C1867" s="2" t="s">
        <v>3503</v>
      </c>
      <c r="D1867" s="3" t="s">
        <v>231</v>
      </c>
      <c r="E1867" s="4">
        <v>8</v>
      </c>
      <c r="F1867" s="4">
        <v>22</v>
      </c>
      <c r="I1867" s="7">
        <v>7059673</v>
      </c>
      <c r="J1867" s="7">
        <v>7059645</v>
      </c>
      <c r="K1867" s="7">
        <v>2</v>
      </c>
      <c r="L1867" s="7">
        <v>7</v>
      </c>
      <c r="M1867" s="7">
        <f t="shared" si="192"/>
        <v>0</v>
      </c>
      <c r="N1867" s="8">
        <f t="shared" si="193"/>
        <v>0</v>
      </c>
      <c r="R1867" s="12">
        <v>1</v>
      </c>
    </row>
    <row r="1868" spans="1:18" ht="51" x14ac:dyDescent="0.2">
      <c r="A1868" s="1" t="s">
        <v>3504</v>
      </c>
      <c r="C1868" s="2" t="s">
        <v>3505</v>
      </c>
      <c r="D1868" s="3" t="s">
        <v>231</v>
      </c>
      <c r="E1868" s="4">
        <v>4</v>
      </c>
      <c r="F1868" s="4">
        <v>22</v>
      </c>
      <c r="I1868" s="7">
        <v>7059674</v>
      </c>
      <c r="J1868" s="7">
        <v>7059645</v>
      </c>
      <c r="K1868" s="7">
        <v>2</v>
      </c>
      <c r="L1868" s="7">
        <v>7</v>
      </c>
      <c r="M1868" s="7">
        <f t="shared" si="192"/>
        <v>0</v>
      </c>
      <c r="N1868" s="8">
        <f t="shared" si="193"/>
        <v>0</v>
      </c>
      <c r="R1868" s="12">
        <v>1</v>
      </c>
    </row>
    <row r="1869" spans="1:18" x14ac:dyDescent="0.2">
      <c r="A1869" s="1" t="s">
        <v>3506</v>
      </c>
      <c r="C1869" s="2" t="s">
        <v>678</v>
      </c>
      <c r="E1869" s="4">
        <v>0</v>
      </c>
      <c r="F1869" s="4">
        <v>22</v>
      </c>
      <c r="H1869" s="167"/>
      <c r="I1869" s="7">
        <v>7059675</v>
      </c>
      <c r="J1869" s="7">
        <v>7059636</v>
      </c>
      <c r="K1869" s="7">
        <v>1</v>
      </c>
      <c r="L1869" s="7">
        <v>6</v>
      </c>
      <c r="M1869" s="7">
        <f>M1870+M1871+M1872+M1873+M1874+M1875+M1876+M1877+M1878+M1879+M1880</f>
        <v>0</v>
      </c>
      <c r="N1869" s="8">
        <f>N1870+N1871+N1872+N1873+N1874+N1875+N1876+N1877+N1878+N1879+N1880</f>
        <v>0</v>
      </c>
      <c r="R1869" s="12">
        <v>1</v>
      </c>
    </row>
    <row r="1870" spans="1:18" ht="63.75" x14ac:dyDescent="0.2">
      <c r="A1870" s="1" t="s">
        <v>3507</v>
      </c>
      <c r="B1870" s="1" t="s">
        <v>239</v>
      </c>
      <c r="C1870" s="2" t="s">
        <v>3508</v>
      </c>
      <c r="D1870" s="3" t="s">
        <v>35</v>
      </c>
      <c r="E1870" s="4">
        <v>0</v>
      </c>
      <c r="F1870" s="4">
        <v>22</v>
      </c>
      <c r="I1870" s="7">
        <v>7059676</v>
      </c>
      <c r="J1870" s="7">
        <v>7059675</v>
      </c>
      <c r="K1870" s="7">
        <v>2</v>
      </c>
      <c r="L1870" s="7">
        <v>7</v>
      </c>
      <c r="M1870" s="7">
        <f t="shared" ref="M1870:M1880" si="194">ROUND(ROUND(H1870,2)*ROUND(E1870,2), 2)</f>
        <v>0</v>
      </c>
      <c r="N1870" s="8">
        <f t="shared" ref="N1870:N1880" si="195">H1870*E1870*(1+F1870/100)</f>
        <v>0</v>
      </c>
      <c r="R1870" s="12">
        <v>1</v>
      </c>
    </row>
    <row r="1871" spans="1:18" ht="76.5" x14ac:dyDescent="0.2">
      <c r="A1871" s="1" t="s">
        <v>3509</v>
      </c>
      <c r="C1871" s="2" t="s">
        <v>3510</v>
      </c>
      <c r="D1871" s="3" t="s">
        <v>231</v>
      </c>
      <c r="E1871" s="4">
        <v>2</v>
      </c>
      <c r="F1871" s="4">
        <v>22</v>
      </c>
      <c r="I1871" s="7">
        <v>7059677</v>
      </c>
      <c r="J1871" s="7">
        <v>7059675</v>
      </c>
      <c r="K1871" s="7">
        <v>2</v>
      </c>
      <c r="L1871" s="7">
        <v>7</v>
      </c>
      <c r="M1871" s="7">
        <f t="shared" si="194"/>
        <v>0</v>
      </c>
      <c r="N1871" s="8">
        <f t="shared" si="195"/>
        <v>0</v>
      </c>
      <c r="R1871" s="12">
        <v>1</v>
      </c>
    </row>
    <row r="1872" spans="1:18" ht="76.5" x14ac:dyDescent="0.2">
      <c r="A1872" s="1" t="s">
        <v>3511</v>
      </c>
      <c r="C1872" s="2" t="s">
        <v>3512</v>
      </c>
      <c r="D1872" s="3" t="s">
        <v>231</v>
      </c>
      <c r="E1872" s="4">
        <v>1</v>
      </c>
      <c r="F1872" s="4">
        <v>22</v>
      </c>
      <c r="I1872" s="7">
        <v>7059678</v>
      </c>
      <c r="J1872" s="7">
        <v>7059675</v>
      </c>
      <c r="K1872" s="7">
        <v>2</v>
      </c>
      <c r="L1872" s="7">
        <v>7</v>
      </c>
      <c r="M1872" s="7">
        <f t="shared" si="194"/>
        <v>0</v>
      </c>
      <c r="N1872" s="8">
        <f t="shared" si="195"/>
        <v>0</v>
      </c>
      <c r="R1872" s="12">
        <v>1</v>
      </c>
    </row>
    <row r="1873" spans="1:18" ht="63.75" x14ac:dyDescent="0.2">
      <c r="A1873" s="1" t="s">
        <v>3513</v>
      </c>
      <c r="B1873" s="1" t="s">
        <v>243</v>
      </c>
      <c r="C1873" s="2" t="s">
        <v>3514</v>
      </c>
      <c r="D1873" s="3" t="s">
        <v>35</v>
      </c>
      <c r="E1873" s="4">
        <v>0</v>
      </c>
      <c r="F1873" s="4">
        <v>22</v>
      </c>
      <c r="I1873" s="7">
        <v>7059679</v>
      </c>
      <c r="J1873" s="7">
        <v>7059675</v>
      </c>
      <c r="K1873" s="7">
        <v>2</v>
      </c>
      <c r="L1873" s="7">
        <v>7</v>
      </c>
      <c r="M1873" s="7">
        <f t="shared" si="194"/>
        <v>0</v>
      </c>
      <c r="N1873" s="8">
        <f t="shared" si="195"/>
        <v>0</v>
      </c>
      <c r="R1873" s="12">
        <v>1</v>
      </c>
    </row>
    <row r="1874" spans="1:18" ht="76.5" x14ac:dyDescent="0.2">
      <c r="A1874" s="1" t="s">
        <v>3515</v>
      </c>
      <c r="C1874" s="2" t="s">
        <v>3516</v>
      </c>
      <c r="D1874" s="3" t="s">
        <v>231</v>
      </c>
      <c r="E1874" s="4">
        <v>2</v>
      </c>
      <c r="F1874" s="4">
        <v>22</v>
      </c>
      <c r="I1874" s="7">
        <v>7059680</v>
      </c>
      <c r="J1874" s="7">
        <v>7059675</v>
      </c>
      <c r="K1874" s="7">
        <v>2</v>
      </c>
      <c r="L1874" s="7">
        <v>7</v>
      </c>
      <c r="M1874" s="7">
        <f t="shared" si="194"/>
        <v>0</v>
      </c>
      <c r="N1874" s="8">
        <f t="shared" si="195"/>
        <v>0</v>
      </c>
      <c r="R1874" s="12">
        <v>1</v>
      </c>
    </row>
    <row r="1875" spans="1:18" ht="76.5" x14ac:dyDescent="0.2">
      <c r="A1875" s="1" t="s">
        <v>3517</v>
      </c>
      <c r="C1875" s="2" t="s">
        <v>3518</v>
      </c>
      <c r="D1875" s="3" t="s">
        <v>231</v>
      </c>
      <c r="E1875" s="4">
        <v>6</v>
      </c>
      <c r="F1875" s="4">
        <v>22</v>
      </c>
      <c r="I1875" s="7">
        <v>7059681</v>
      </c>
      <c r="J1875" s="7">
        <v>7059675</v>
      </c>
      <c r="K1875" s="7">
        <v>2</v>
      </c>
      <c r="L1875" s="7">
        <v>7</v>
      </c>
      <c r="M1875" s="7">
        <f t="shared" si="194"/>
        <v>0</v>
      </c>
      <c r="N1875" s="8">
        <f t="shared" si="195"/>
        <v>0</v>
      </c>
      <c r="R1875" s="12">
        <v>1</v>
      </c>
    </row>
    <row r="1876" spans="1:18" ht="76.5" x14ac:dyDescent="0.2">
      <c r="A1876" s="1" t="s">
        <v>3519</v>
      </c>
      <c r="C1876" s="2" t="s">
        <v>3520</v>
      </c>
      <c r="D1876" s="3" t="s">
        <v>231</v>
      </c>
      <c r="E1876" s="4">
        <v>1</v>
      </c>
      <c r="F1876" s="4">
        <v>22</v>
      </c>
      <c r="I1876" s="7">
        <v>7059682</v>
      </c>
      <c r="J1876" s="7">
        <v>7059675</v>
      </c>
      <c r="K1876" s="7">
        <v>2</v>
      </c>
      <c r="L1876" s="7">
        <v>7</v>
      </c>
      <c r="M1876" s="7">
        <f t="shared" si="194"/>
        <v>0</v>
      </c>
      <c r="N1876" s="8">
        <f t="shared" si="195"/>
        <v>0</v>
      </c>
      <c r="R1876" s="12">
        <v>1</v>
      </c>
    </row>
    <row r="1877" spans="1:18" ht="76.5" x14ac:dyDescent="0.2">
      <c r="A1877" s="1" t="s">
        <v>3521</v>
      </c>
      <c r="B1877" s="1" t="s">
        <v>247</v>
      </c>
      <c r="C1877" s="2" t="s">
        <v>3522</v>
      </c>
      <c r="D1877" s="3" t="s">
        <v>35</v>
      </c>
      <c r="E1877" s="4">
        <v>0</v>
      </c>
      <c r="F1877" s="4">
        <v>22</v>
      </c>
      <c r="I1877" s="7">
        <v>7059683</v>
      </c>
      <c r="J1877" s="7">
        <v>7059675</v>
      </c>
      <c r="K1877" s="7">
        <v>2</v>
      </c>
      <c r="L1877" s="7">
        <v>7</v>
      </c>
      <c r="M1877" s="7">
        <f t="shared" si="194"/>
        <v>0</v>
      </c>
      <c r="N1877" s="8">
        <f t="shared" si="195"/>
        <v>0</v>
      </c>
      <c r="R1877" s="12">
        <v>1</v>
      </c>
    </row>
    <row r="1878" spans="1:18" ht="89.25" x14ac:dyDescent="0.2">
      <c r="A1878" s="1" t="s">
        <v>3523</v>
      </c>
      <c r="C1878" s="2" t="s">
        <v>3524</v>
      </c>
      <c r="D1878" s="3" t="s">
        <v>231</v>
      </c>
      <c r="E1878" s="4">
        <v>3</v>
      </c>
      <c r="F1878" s="4">
        <v>22</v>
      </c>
      <c r="I1878" s="7">
        <v>7059684</v>
      </c>
      <c r="J1878" s="7">
        <v>7059675</v>
      </c>
      <c r="K1878" s="7">
        <v>2</v>
      </c>
      <c r="L1878" s="7">
        <v>7</v>
      </c>
      <c r="M1878" s="7">
        <f t="shared" si="194"/>
        <v>0</v>
      </c>
      <c r="N1878" s="8">
        <f t="shared" si="195"/>
        <v>0</v>
      </c>
      <c r="R1878" s="12">
        <v>1</v>
      </c>
    </row>
    <row r="1879" spans="1:18" ht="63.75" x14ac:dyDescent="0.2">
      <c r="A1879" s="1" t="s">
        <v>3525</v>
      </c>
      <c r="B1879" s="1" t="s">
        <v>266</v>
      </c>
      <c r="C1879" s="2" t="s">
        <v>3526</v>
      </c>
      <c r="D1879" s="3" t="s">
        <v>35</v>
      </c>
      <c r="E1879" s="4">
        <v>0</v>
      </c>
      <c r="F1879" s="4">
        <v>22</v>
      </c>
      <c r="I1879" s="7">
        <v>7059685</v>
      </c>
      <c r="J1879" s="7">
        <v>7059675</v>
      </c>
      <c r="K1879" s="7">
        <v>2</v>
      </c>
      <c r="L1879" s="7">
        <v>7</v>
      </c>
      <c r="M1879" s="7">
        <f t="shared" si="194"/>
        <v>0</v>
      </c>
      <c r="N1879" s="8">
        <f t="shared" si="195"/>
        <v>0</v>
      </c>
      <c r="R1879" s="12">
        <v>1</v>
      </c>
    </row>
    <row r="1880" spans="1:18" ht="76.5" x14ac:dyDescent="0.2">
      <c r="A1880" s="1" t="s">
        <v>3527</v>
      </c>
      <c r="C1880" s="2" t="s">
        <v>3528</v>
      </c>
      <c r="D1880" s="3" t="s">
        <v>231</v>
      </c>
      <c r="E1880" s="4">
        <v>3</v>
      </c>
      <c r="F1880" s="4">
        <v>22</v>
      </c>
      <c r="I1880" s="7">
        <v>7059686</v>
      </c>
      <c r="J1880" s="7">
        <v>7059675</v>
      </c>
      <c r="K1880" s="7">
        <v>2</v>
      </c>
      <c r="L1880" s="7">
        <v>7</v>
      </c>
      <c r="M1880" s="7">
        <f t="shared" si="194"/>
        <v>0</v>
      </c>
      <c r="N1880" s="8">
        <f t="shared" si="195"/>
        <v>0</v>
      </c>
      <c r="R1880" s="12">
        <v>1</v>
      </c>
    </row>
    <row r="1881" spans="1:18" x14ac:dyDescent="0.2">
      <c r="A1881" s="1" t="s">
        <v>3529</v>
      </c>
      <c r="C1881" s="2" t="s">
        <v>684</v>
      </c>
      <c r="E1881" s="4">
        <v>0</v>
      </c>
      <c r="F1881" s="4">
        <v>22</v>
      </c>
      <c r="H1881" s="167"/>
      <c r="I1881" s="7">
        <v>7059687</v>
      </c>
      <c r="J1881" s="7">
        <v>7059636</v>
      </c>
      <c r="K1881" s="7">
        <v>1</v>
      </c>
      <c r="L1881" s="7">
        <v>6</v>
      </c>
      <c r="M1881" s="7">
        <f>M1882+M1883+M1884+M1885+M1886+M1887+M1888+M1889+M1890</f>
        <v>0</v>
      </c>
      <c r="N1881" s="8">
        <f>N1882+N1883+N1884+N1885+N1886+N1887+N1888+N1889+N1890</f>
        <v>0</v>
      </c>
      <c r="R1881" s="12">
        <v>1</v>
      </c>
    </row>
    <row r="1882" spans="1:18" ht="38.25" x14ac:dyDescent="0.2">
      <c r="A1882" s="1" t="s">
        <v>3530</v>
      </c>
      <c r="B1882" s="1" t="s">
        <v>270</v>
      </c>
      <c r="C1882" s="2" t="s">
        <v>3531</v>
      </c>
      <c r="D1882" s="3" t="s">
        <v>35</v>
      </c>
      <c r="E1882" s="4">
        <v>0</v>
      </c>
      <c r="F1882" s="4">
        <v>22</v>
      </c>
      <c r="I1882" s="7">
        <v>7059688</v>
      </c>
      <c r="J1882" s="7">
        <v>7059687</v>
      </c>
      <c r="K1882" s="7">
        <v>2</v>
      </c>
      <c r="L1882" s="7">
        <v>7</v>
      </c>
      <c r="M1882" s="7">
        <f t="shared" ref="M1882:M1890" si="196">ROUND(ROUND(H1882,2)*ROUND(E1882,2), 2)</f>
        <v>0</v>
      </c>
      <c r="N1882" s="8">
        <f t="shared" ref="N1882:N1890" si="197">H1882*E1882*(1+F1882/100)</f>
        <v>0</v>
      </c>
      <c r="R1882" s="12">
        <v>1</v>
      </c>
    </row>
    <row r="1883" spans="1:18" ht="51" x14ac:dyDescent="0.2">
      <c r="A1883" s="1" t="s">
        <v>3532</v>
      </c>
      <c r="C1883" s="2" t="s">
        <v>3533</v>
      </c>
      <c r="D1883" s="3" t="s">
        <v>228</v>
      </c>
      <c r="E1883" s="4">
        <v>1</v>
      </c>
      <c r="F1883" s="4">
        <v>22</v>
      </c>
      <c r="I1883" s="7">
        <v>7059689</v>
      </c>
      <c r="J1883" s="7">
        <v>7059687</v>
      </c>
      <c r="K1883" s="7">
        <v>2</v>
      </c>
      <c r="L1883" s="7">
        <v>7</v>
      </c>
      <c r="M1883" s="7">
        <f t="shared" si="196"/>
        <v>0</v>
      </c>
      <c r="N1883" s="8">
        <f t="shared" si="197"/>
        <v>0</v>
      </c>
      <c r="R1883" s="12">
        <v>1</v>
      </c>
    </row>
    <row r="1884" spans="1:18" ht="51" x14ac:dyDescent="0.2">
      <c r="A1884" s="1" t="s">
        <v>3534</v>
      </c>
      <c r="C1884" s="2" t="s">
        <v>3535</v>
      </c>
      <c r="D1884" s="3" t="s">
        <v>228</v>
      </c>
      <c r="E1884" s="4">
        <v>1</v>
      </c>
      <c r="F1884" s="4">
        <v>22</v>
      </c>
      <c r="I1884" s="7">
        <v>7059690</v>
      </c>
      <c r="J1884" s="7">
        <v>7059687</v>
      </c>
      <c r="K1884" s="7">
        <v>2</v>
      </c>
      <c r="L1884" s="7">
        <v>7</v>
      </c>
      <c r="M1884" s="7">
        <f t="shared" si="196"/>
        <v>0</v>
      </c>
      <c r="N1884" s="8">
        <f t="shared" si="197"/>
        <v>0</v>
      </c>
      <c r="R1884" s="12">
        <v>1</v>
      </c>
    </row>
    <row r="1885" spans="1:18" ht="51" x14ac:dyDescent="0.2">
      <c r="A1885" s="1" t="s">
        <v>3536</v>
      </c>
      <c r="C1885" s="2" t="s">
        <v>3537</v>
      </c>
      <c r="D1885" s="3" t="s">
        <v>228</v>
      </c>
      <c r="E1885" s="4">
        <v>2</v>
      </c>
      <c r="F1885" s="4">
        <v>22</v>
      </c>
      <c r="I1885" s="7">
        <v>7059691</v>
      </c>
      <c r="J1885" s="7">
        <v>7059687</v>
      </c>
      <c r="K1885" s="7">
        <v>2</v>
      </c>
      <c r="L1885" s="7">
        <v>7</v>
      </c>
      <c r="M1885" s="7">
        <f t="shared" si="196"/>
        <v>0</v>
      </c>
      <c r="N1885" s="8">
        <f t="shared" si="197"/>
        <v>0</v>
      </c>
      <c r="R1885" s="12">
        <v>1</v>
      </c>
    </row>
    <row r="1886" spans="1:18" ht="51" x14ac:dyDescent="0.2">
      <c r="A1886" s="1" t="s">
        <v>3538</v>
      </c>
      <c r="C1886" s="2" t="s">
        <v>3539</v>
      </c>
      <c r="D1886" s="3" t="s">
        <v>228</v>
      </c>
      <c r="E1886" s="4">
        <v>1</v>
      </c>
      <c r="F1886" s="4">
        <v>22</v>
      </c>
      <c r="I1886" s="7">
        <v>7059692</v>
      </c>
      <c r="J1886" s="7">
        <v>7059687</v>
      </c>
      <c r="K1886" s="7">
        <v>2</v>
      </c>
      <c r="L1886" s="7">
        <v>7</v>
      </c>
      <c r="M1886" s="7">
        <f t="shared" si="196"/>
        <v>0</v>
      </c>
      <c r="N1886" s="8">
        <f t="shared" si="197"/>
        <v>0</v>
      </c>
      <c r="R1886" s="12">
        <v>1</v>
      </c>
    </row>
    <row r="1887" spans="1:18" ht="51" x14ac:dyDescent="0.2">
      <c r="A1887" s="1" t="s">
        <v>3540</v>
      </c>
      <c r="C1887" s="2" t="s">
        <v>3541</v>
      </c>
      <c r="D1887" s="3" t="s">
        <v>228</v>
      </c>
      <c r="E1887" s="4">
        <v>2</v>
      </c>
      <c r="F1887" s="4">
        <v>22</v>
      </c>
      <c r="I1887" s="7">
        <v>7059693</v>
      </c>
      <c r="J1887" s="7">
        <v>7059687</v>
      </c>
      <c r="K1887" s="7">
        <v>2</v>
      </c>
      <c r="L1887" s="7">
        <v>7</v>
      </c>
      <c r="M1887" s="7">
        <f t="shared" si="196"/>
        <v>0</v>
      </c>
      <c r="N1887" s="8">
        <f t="shared" si="197"/>
        <v>0</v>
      </c>
      <c r="R1887" s="12">
        <v>1</v>
      </c>
    </row>
    <row r="1888" spans="1:18" ht="38.25" x14ac:dyDescent="0.2">
      <c r="A1888" s="1" t="s">
        <v>3542</v>
      </c>
      <c r="B1888" s="1" t="s">
        <v>66</v>
      </c>
      <c r="C1888" s="2" t="s">
        <v>3543</v>
      </c>
      <c r="D1888" s="3" t="s">
        <v>35</v>
      </c>
      <c r="E1888" s="4">
        <v>0</v>
      </c>
      <c r="F1888" s="4">
        <v>22</v>
      </c>
      <c r="I1888" s="7">
        <v>7059694</v>
      </c>
      <c r="J1888" s="7">
        <v>7059687</v>
      </c>
      <c r="K1888" s="7">
        <v>2</v>
      </c>
      <c r="L1888" s="7">
        <v>7</v>
      </c>
      <c r="M1888" s="7">
        <f t="shared" si="196"/>
        <v>0</v>
      </c>
      <c r="N1888" s="8">
        <f t="shared" si="197"/>
        <v>0</v>
      </c>
      <c r="R1888" s="12">
        <v>1</v>
      </c>
    </row>
    <row r="1889" spans="1:18" ht="51" x14ac:dyDescent="0.2">
      <c r="A1889" s="1" t="s">
        <v>3544</v>
      </c>
      <c r="C1889" s="2" t="s">
        <v>3545</v>
      </c>
      <c r="D1889" s="3" t="s">
        <v>228</v>
      </c>
      <c r="E1889" s="4">
        <v>2</v>
      </c>
      <c r="F1889" s="4">
        <v>22</v>
      </c>
      <c r="I1889" s="7">
        <v>7059695</v>
      </c>
      <c r="J1889" s="7">
        <v>7059687</v>
      </c>
      <c r="K1889" s="7">
        <v>2</v>
      </c>
      <c r="L1889" s="7">
        <v>7</v>
      </c>
      <c r="M1889" s="7">
        <f t="shared" si="196"/>
        <v>0</v>
      </c>
      <c r="N1889" s="8">
        <f t="shared" si="197"/>
        <v>0</v>
      </c>
      <c r="R1889" s="12">
        <v>1</v>
      </c>
    </row>
    <row r="1890" spans="1:18" ht="51" x14ac:dyDescent="0.2">
      <c r="A1890" s="1" t="s">
        <v>3546</v>
      </c>
      <c r="C1890" s="2" t="s">
        <v>3547</v>
      </c>
      <c r="D1890" s="3" t="s">
        <v>228</v>
      </c>
      <c r="E1890" s="4">
        <v>2</v>
      </c>
      <c r="F1890" s="4">
        <v>22</v>
      </c>
      <c r="I1890" s="7">
        <v>7059696</v>
      </c>
      <c r="J1890" s="7">
        <v>7059687</v>
      </c>
      <c r="K1890" s="7">
        <v>2</v>
      </c>
      <c r="L1890" s="7">
        <v>7</v>
      </c>
      <c r="M1890" s="7">
        <f t="shared" si="196"/>
        <v>0</v>
      </c>
      <c r="N1890" s="8">
        <f t="shared" si="197"/>
        <v>0</v>
      </c>
      <c r="R1890" s="12">
        <v>1</v>
      </c>
    </row>
    <row r="1891" spans="1:18" x14ac:dyDescent="0.2">
      <c r="A1891" s="1" t="s">
        <v>3548</v>
      </c>
      <c r="C1891" s="2" t="s">
        <v>694</v>
      </c>
      <c r="E1891" s="4">
        <v>0</v>
      </c>
      <c r="F1891" s="4">
        <v>22</v>
      </c>
      <c r="H1891" s="167"/>
      <c r="I1891" s="7">
        <v>7059697</v>
      </c>
      <c r="J1891" s="7">
        <v>7059636</v>
      </c>
      <c r="K1891" s="7">
        <v>1</v>
      </c>
      <c r="L1891" s="7">
        <v>6</v>
      </c>
      <c r="M1891" s="7">
        <f>M1892+M1893+M1894+M1895</f>
        <v>0</v>
      </c>
      <c r="N1891" s="8">
        <f>N1892+N1893+N1894+N1895</f>
        <v>0</v>
      </c>
      <c r="R1891" s="12">
        <v>1</v>
      </c>
    </row>
    <row r="1892" spans="1:18" ht="25.5" x14ac:dyDescent="0.2">
      <c r="A1892" s="1" t="s">
        <v>3549</v>
      </c>
      <c r="B1892" s="1" t="s">
        <v>69</v>
      </c>
      <c r="C1892" s="2" t="s">
        <v>3550</v>
      </c>
      <c r="D1892" s="3" t="s">
        <v>245</v>
      </c>
      <c r="E1892" s="4">
        <v>180</v>
      </c>
      <c r="F1892" s="4">
        <v>22</v>
      </c>
      <c r="I1892" s="7">
        <v>7059698</v>
      </c>
      <c r="J1892" s="7">
        <v>7059697</v>
      </c>
      <c r="K1892" s="7">
        <v>2</v>
      </c>
      <c r="L1892" s="7">
        <v>7</v>
      </c>
      <c r="M1892" s="7">
        <f>ROUND(ROUND(H1892,2)*ROUND(E1892,2), 2)</f>
        <v>0</v>
      </c>
      <c r="N1892" s="8">
        <f>H1892*E1892*(1+F1892/100)</f>
        <v>0</v>
      </c>
      <c r="R1892" s="12">
        <v>1</v>
      </c>
    </row>
    <row r="1893" spans="1:18" ht="25.5" x14ac:dyDescent="0.2">
      <c r="A1893" s="1" t="s">
        <v>3551</v>
      </c>
      <c r="B1893" s="1" t="s">
        <v>72</v>
      </c>
      <c r="C1893" s="2" t="s">
        <v>3552</v>
      </c>
      <c r="D1893" s="3" t="s">
        <v>228</v>
      </c>
      <c r="E1893" s="4">
        <v>1</v>
      </c>
      <c r="F1893" s="4">
        <v>22</v>
      </c>
      <c r="I1893" s="7">
        <v>7059699</v>
      </c>
      <c r="J1893" s="7">
        <v>7059697</v>
      </c>
      <c r="K1893" s="7">
        <v>2</v>
      </c>
      <c r="L1893" s="7">
        <v>7</v>
      </c>
      <c r="M1893" s="7">
        <f>ROUND(ROUND(H1893,2)*ROUND(E1893,2), 2)</f>
        <v>0</v>
      </c>
      <c r="N1893" s="8">
        <f>H1893*E1893*(1+F1893/100)</f>
        <v>0</v>
      </c>
      <c r="R1893" s="12">
        <v>1</v>
      </c>
    </row>
    <row r="1894" spans="1:18" ht="38.25" x14ac:dyDescent="0.2">
      <c r="A1894" s="1" t="s">
        <v>3553</v>
      </c>
      <c r="B1894" s="1" t="s">
        <v>75</v>
      </c>
      <c r="C1894" s="2" t="s">
        <v>3554</v>
      </c>
      <c r="D1894" s="3" t="s">
        <v>228</v>
      </c>
      <c r="E1894" s="4">
        <v>1</v>
      </c>
      <c r="F1894" s="4">
        <v>22</v>
      </c>
      <c r="I1894" s="7">
        <v>7059700</v>
      </c>
      <c r="J1894" s="7">
        <v>7059697</v>
      </c>
      <c r="K1894" s="7">
        <v>2</v>
      </c>
      <c r="L1894" s="7">
        <v>7</v>
      </c>
      <c r="M1894" s="7">
        <f>ROUND(ROUND(H1894,2)*ROUND(E1894,2), 2)</f>
        <v>0</v>
      </c>
      <c r="N1894" s="8">
        <f>H1894*E1894*(1+F1894/100)</f>
        <v>0</v>
      </c>
      <c r="R1894" s="12">
        <v>1</v>
      </c>
    </row>
    <row r="1895" spans="1:18" ht="25.5" x14ac:dyDescent="0.2">
      <c r="A1895" s="1" t="s">
        <v>3555</v>
      </c>
      <c r="B1895" s="1" t="s">
        <v>78</v>
      </c>
      <c r="C1895" s="2" t="s">
        <v>3556</v>
      </c>
      <c r="D1895" s="3" t="s">
        <v>228</v>
      </c>
      <c r="E1895" s="4">
        <v>1</v>
      </c>
      <c r="F1895" s="4">
        <v>22</v>
      </c>
      <c r="I1895" s="7">
        <v>7059701</v>
      </c>
      <c r="J1895" s="7">
        <v>7059697</v>
      </c>
      <c r="K1895" s="7">
        <v>2</v>
      </c>
      <c r="L1895" s="7">
        <v>7</v>
      </c>
      <c r="M1895" s="7">
        <f>ROUND(ROUND(H1895,2)*ROUND(E1895,2), 2)</f>
        <v>0</v>
      </c>
      <c r="N1895" s="8">
        <f>H1895*E1895*(1+F1895/100)</f>
        <v>0</v>
      </c>
      <c r="R1895" s="12">
        <v>1</v>
      </c>
    </row>
    <row r="1896" spans="1:18" x14ac:dyDescent="0.2">
      <c r="A1896" s="1" t="s">
        <v>3557</v>
      </c>
      <c r="B1896" s="1" t="s">
        <v>3558</v>
      </c>
      <c r="C1896" s="2" t="s">
        <v>1221</v>
      </c>
      <c r="E1896" s="4">
        <v>0</v>
      </c>
      <c r="F1896" s="4">
        <v>22</v>
      </c>
      <c r="H1896" s="167"/>
      <c r="I1896" s="7">
        <v>7059702</v>
      </c>
      <c r="J1896" s="7">
        <v>7059216</v>
      </c>
      <c r="K1896" s="7">
        <v>1</v>
      </c>
      <c r="L1896" s="7">
        <v>5</v>
      </c>
      <c r="M1896" s="7">
        <f>M1897+M1898+M1899+M1900+M1901+M1902+M1903+M1904+M1905+M1906+M1907+M1908+M1909+M1910+M1911+M1912+M1913+M1914+M1915+M1916+M1917+M1918+M1919+M1920+M1921+M1922+M1923+M1924+M1925+M1926+M1927+M1928+M1929+M1930+M1931+M1932+M1933</f>
        <v>0</v>
      </c>
      <c r="N1896" s="8">
        <f>N1897+N1898+N1899+N1900+N1901+N1902+N1903+N1904+N1905+N1906+N1907+N1908+N1909+N1910+N1911+N1912+N1913+N1914+N1915+N1916+N1917+N1918+N1919+N1920+N1921+N1922+N1923+N1924+N1925+N1926+N1927+N1928+N1929+N1930+N1931+N1932+N1933</f>
        <v>0</v>
      </c>
      <c r="R1896" s="12">
        <v>1</v>
      </c>
    </row>
    <row r="1897" spans="1:18" x14ac:dyDescent="0.2">
      <c r="A1897" s="1" t="s">
        <v>3559</v>
      </c>
      <c r="C1897" s="2" t="s">
        <v>286</v>
      </c>
      <c r="D1897" s="3" t="s">
        <v>35</v>
      </c>
      <c r="E1897" s="4">
        <v>0</v>
      </c>
      <c r="F1897" s="4">
        <v>22</v>
      </c>
      <c r="I1897" s="7">
        <v>7059703</v>
      </c>
      <c r="J1897" s="7">
        <v>7059702</v>
      </c>
      <c r="K1897" s="7">
        <v>2</v>
      </c>
      <c r="L1897" s="7">
        <v>6</v>
      </c>
      <c r="M1897" s="7">
        <f t="shared" ref="M1897:M1933" si="198">ROUND(ROUND(H1897,2)*ROUND(E1897,2), 2)</f>
        <v>0</v>
      </c>
      <c r="N1897" s="8">
        <f t="shared" ref="N1897:N1933" si="199">H1897*E1897*(1+F1897/100)</f>
        <v>0</v>
      </c>
      <c r="R1897" s="12">
        <v>1</v>
      </c>
    </row>
    <row r="1898" spans="1:18" x14ac:dyDescent="0.2">
      <c r="A1898" s="1" t="s">
        <v>3560</v>
      </c>
      <c r="C1898" s="2" t="s">
        <v>1224</v>
      </c>
      <c r="D1898" s="3" t="s">
        <v>35</v>
      </c>
      <c r="E1898" s="4">
        <v>0</v>
      </c>
      <c r="F1898" s="4">
        <v>22</v>
      </c>
      <c r="I1898" s="7">
        <v>7059704</v>
      </c>
      <c r="J1898" s="7">
        <v>7059702</v>
      </c>
      <c r="K1898" s="7">
        <v>2</v>
      </c>
      <c r="L1898" s="7">
        <v>6</v>
      </c>
      <c r="M1898" s="7">
        <f t="shared" si="198"/>
        <v>0</v>
      </c>
      <c r="N1898" s="8">
        <f t="shared" si="199"/>
        <v>0</v>
      </c>
      <c r="R1898" s="12">
        <v>1</v>
      </c>
    </row>
    <row r="1899" spans="1:18" x14ac:dyDescent="0.2">
      <c r="A1899" s="1" t="s">
        <v>3561</v>
      </c>
      <c r="C1899" s="2" t="s">
        <v>1226</v>
      </c>
      <c r="D1899" s="3" t="s">
        <v>35</v>
      </c>
      <c r="E1899" s="4">
        <v>0</v>
      </c>
      <c r="F1899" s="4">
        <v>22</v>
      </c>
      <c r="I1899" s="7">
        <v>7059705</v>
      </c>
      <c r="J1899" s="7">
        <v>7059702</v>
      </c>
      <c r="K1899" s="7">
        <v>2</v>
      </c>
      <c r="L1899" s="7">
        <v>6</v>
      </c>
      <c r="M1899" s="7">
        <f t="shared" si="198"/>
        <v>0</v>
      </c>
      <c r="N1899" s="8">
        <f t="shared" si="199"/>
        <v>0</v>
      </c>
      <c r="R1899" s="12">
        <v>1</v>
      </c>
    </row>
    <row r="1900" spans="1:18" x14ac:dyDescent="0.2">
      <c r="A1900" s="1" t="s">
        <v>3562</v>
      </c>
      <c r="C1900" s="2" t="s">
        <v>1228</v>
      </c>
      <c r="D1900" s="3" t="s">
        <v>35</v>
      </c>
      <c r="E1900" s="4">
        <v>0</v>
      </c>
      <c r="F1900" s="4">
        <v>22</v>
      </c>
      <c r="I1900" s="7">
        <v>7059706</v>
      </c>
      <c r="J1900" s="7">
        <v>7059702</v>
      </c>
      <c r="K1900" s="7">
        <v>2</v>
      </c>
      <c r="L1900" s="7">
        <v>6</v>
      </c>
      <c r="M1900" s="7">
        <f t="shared" si="198"/>
        <v>0</v>
      </c>
      <c r="N1900" s="8">
        <f t="shared" si="199"/>
        <v>0</v>
      </c>
      <c r="R1900" s="12">
        <v>1</v>
      </c>
    </row>
    <row r="1901" spans="1:18" x14ac:dyDescent="0.2">
      <c r="A1901" s="1" t="s">
        <v>3563</v>
      </c>
      <c r="C1901" s="2" t="s">
        <v>1230</v>
      </c>
      <c r="D1901" s="3" t="s">
        <v>35</v>
      </c>
      <c r="E1901" s="4">
        <v>0</v>
      </c>
      <c r="F1901" s="4">
        <v>22</v>
      </c>
      <c r="I1901" s="7">
        <v>7059707</v>
      </c>
      <c r="J1901" s="7">
        <v>7059702</v>
      </c>
      <c r="K1901" s="7">
        <v>2</v>
      </c>
      <c r="L1901" s="7">
        <v>6</v>
      </c>
      <c r="M1901" s="7">
        <f t="shared" si="198"/>
        <v>0</v>
      </c>
      <c r="N1901" s="8">
        <f t="shared" si="199"/>
        <v>0</v>
      </c>
      <c r="R1901" s="12">
        <v>1</v>
      </c>
    </row>
    <row r="1902" spans="1:18" ht="25.5" x14ac:dyDescent="0.2">
      <c r="A1902" s="1" t="s">
        <v>3564</v>
      </c>
      <c r="C1902" s="2" t="s">
        <v>970</v>
      </c>
      <c r="D1902" s="3" t="s">
        <v>35</v>
      </c>
      <c r="E1902" s="4">
        <v>0</v>
      </c>
      <c r="F1902" s="4">
        <v>22</v>
      </c>
      <c r="I1902" s="7">
        <v>7059708</v>
      </c>
      <c r="J1902" s="7">
        <v>7059702</v>
      </c>
      <c r="K1902" s="7">
        <v>2</v>
      </c>
      <c r="L1902" s="7">
        <v>6</v>
      </c>
      <c r="M1902" s="7">
        <f t="shared" si="198"/>
        <v>0</v>
      </c>
      <c r="N1902" s="8">
        <f t="shared" si="199"/>
        <v>0</v>
      </c>
      <c r="R1902" s="12">
        <v>1</v>
      </c>
    </row>
    <row r="1903" spans="1:18" ht="25.5" x14ac:dyDescent="0.2">
      <c r="A1903" s="1" t="s">
        <v>3565</v>
      </c>
      <c r="C1903" s="2" t="s">
        <v>3566</v>
      </c>
      <c r="D1903" s="3" t="s">
        <v>35</v>
      </c>
      <c r="E1903" s="4">
        <v>0</v>
      </c>
      <c r="F1903" s="4">
        <v>22</v>
      </c>
      <c r="I1903" s="7">
        <v>7059709</v>
      </c>
      <c r="J1903" s="7">
        <v>7059702</v>
      </c>
      <c r="K1903" s="7">
        <v>2</v>
      </c>
      <c r="L1903" s="7">
        <v>6</v>
      </c>
      <c r="M1903" s="7">
        <f t="shared" si="198"/>
        <v>0</v>
      </c>
      <c r="N1903" s="8">
        <f t="shared" si="199"/>
        <v>0</v>
      </c>
      <c r="R1903" s="12">
        <v>1</v>
      </c>
    </row>
    <row r="1904" spans="1:18" ht="25.5" x14ac:dyDescent="0.2">
      <c r="A1904" s="1" t="s">
        <v>3567</v>
      </c>
      <c r="C1904" s="2" t="s">
        <v>1235</v>
      </c>
      <c r="D1904" s="3" t="s">
        <v>35</v>
      </c>
      <c r="E1904" s="4">
        <v>0</v>
      </c>
      <c r="F1904" s="4">
        <v>22</v>
      </c>
      <c r="I1904" s="7">
        <v>7059710</v>
      </c>
      <c r="J1904" s="7">
        <v>7059702</v>
      </c>
      <c r="K1904" s="7">
        <v>2</v>
      </c>
      <c r="L1904" s="7">
        <v>6</v>
      </c>
      <c r="M1904" s="7">
        <f t="shared" si="198"/>
        <v>0</v>
      </c>
      <c r="N1904" s="8">
        <f t="shared" si="199"/>
        <v>0</v>
      </c>
      <c r="R1904" s="12">
        <v>1</v>
      </c>
    </row>
    <row r="1905" spans="1:18" x14ac:dyDescent="0.2">
      <c r="A1905" s="1" t="s">
        <v>3568</v>
      </c>
      <c r="C1905" s="2" t="s">
        <v>1237</v>
      </c>
      <c r="D1905" s="3" t="s">
        <v>35</v>
      </c>
      <c r="E1905" s="4">
        <v>0</v>
      </c>
      <c r="F1905" s="4">
        <v>22</v>
      </c>
      <c r="I1905" s="7">
        <v>7059711</v>
      </c>
      <c r="J1905" s="7">
        <v>7059702</v>
      </c>
      <c r="K1905" s="7">
        <v>2</v>
      </c>
      <c r="L1905" s="7">
        <v>6</v>
      </c>
      <c r="M1905" s="7">
        <f t="shared" si="198"/>
        <v>0</v>
      </c>
      <c r="N1905" s="8">
        <f t="shared" si="199"/>
        <v>0</v>
      </c>
      <c r="R1905" s="12">
        <v>1</v>
      </c>
    </row>
    <row r="1906" spans="1:18" x14ac:dyDescent="0.2">
      <c r="A1906" s="1" t="s">
        <v>3569</v>
      </c>
      <c r="C1906" s="2" t="s">
        <v>1239</v>
      </c>
      <c r="D1906" s="3" t="s">
        <v>35</v>
      </c>
      <c r="E1906" s="4">
        <v>0</v>
      </c>
      <c r="F1906" s="4">
        <v>22</v>
      </c>
      <c r="I1906" s="7">
        <v>7059712</v>
      </c>
      <c r="J1906" s="7">
        <v>7059702</v>
      </c>
      <c r="K1906" s="7">
        <v>2</v>
      </c>
      <c r="L1906" s="7">
        <v>6</v>
      </c>
      <c r="M1906" s="7">
        <f t="shared" si="198"/>
        <v>0</v>
      </c>
      <c r="N1906" s="8">
        <f t="shared" si="199"/>
        <v>0</v>
      </c>
      <c r="R1906" s="12">
        <v>1</v>
      </c>
    </row>
    <row r="1907" spans="1:18" ht="51" x14ac:dyDescent="0.2">
      <c r="A1907" s="1" t="s">
        <v>3570</v>
      </c>
      <c r="B1907" s="1" t="s">
        <v>976</v>
      </c>
      <c r="C1907" s="2" t="s">
        <v>3571</v>
      </c>
      <c r="D1907" s="3" t="s">
        <v>35</v>
      </c>
      <c r="E1907" s="4">
        <v>0</v>
      </c>
      <c r="F1907" s="4">
        <v>22</v>
      </c>
      <c r="I1907" s="7">
        <v>7059713</v>
      </c>
      <c r="J1907" s="7">
        <v>7059702</v>
      </c>
      <c r="K1907" s="7">
        <v>2</v>
      </c>
      <c r="L1907" s="7">
        <v>6</v>
      </c>
      <c r="M1907" s="7">
        <f t="shared" si="198"/>
        <v>0</v>
      </c>
      <c r="N1907" s="8">
        <f t="shared" si="199"/>
        <v>0</v>
      </c>
      <c r="R1907" s="12">
        <v>1</v>
      </c>
    </row>
    <row r="1908" spans="1:18" ht="38.25" x14ac:dyDescent="0.2">
      <c r="A1908" s="1" t="s">
        <v>3572</v>
      </c>
      <c r="C1908" s="2" t="s">
        <v>1243</v>
      </c>
      <c r="D1908" s="3" t="s">
        <v>35</v>
      </c>
      <c r="E1908" s="4">
        <v>0</v>
      </c>
      <c r="F1908" s="4">
        <v>22</v>
      </c>
      <c r="I1908" s="7">
        <v>7059714</v>
      </c>
      <c r="J1908" s="7">
        <v>7059702</v>
      </c>
      <c r="K1908" s="7">
        <v>2</v>
      </c>
      <c r="L1908" s="7">
        <v>6</v>
      </c>
      <c r="M1908" s="7">
        <f t="shared" si="198"/>
        <v>0</v>
      </c>
      <c r="N1908" s="8">
        <f t="shared" si="199"/>
        <v>0</v>
      </c>
      <c r="R1908" s="12">
        <v>1</v>
      </c>
    </row>
    <row r="1909" spans="1:18" x14ac:dyDescent="0.2">
      <c r="A1909" s="1" t="s">
        <v>3573</v>
      </c>
      <c r="C1909" s="2" t="s">
        <v>3574</v>
      </c>
      <c r="D1909" s="3" t="s">
        <v>35</v>
      </c>
      <c r="E1909" s="4">
        <v>0</v>
      </c>
      <c r="F1909" s="4">
        <v>22</v>
      </c>
      <c r="I1909" s="7">
        <v>7059715</v>
      </c>
      <c r="J1909" s="7">
        <v>7059702</v>
      </c>
      <c r="K1909" s="7">
        <v>2</v>
      </c>
      <c r="L1909" s="7">
        <v>6</v>
      </c>
      <c r="M1909" s="7">
        <f t="shared" si="198"/>
        <v>0</v>
      </c>
      <c r="N1909" s="8">
        <f t="shared" si="199"/>
        <v>0</v>
      </c>
      <c r="R1909" s="12">
        <v>1</v>
      </c>
    </row>
    <row r="1910" spans="1:18" ht="89.25" x14ac:dyDescent="0.2">
      <c r="A1910" s="1" t="s">
        <v>3575</v>
      </c>
      <c r="B1910" s="1" t="s">
        <v>30</v>
      </c>
      <c r="C1910" s="2" t="s">
        <v>3576</v>
      </c>
      <c r="D1910" s="3" t="s">
        <v>231</v>
      </c>
      <c r="E1910" s="4">
        <v>4</v>
      </c>
      <c r="F1910" s="4">
        <v>22</v>
      </c>
      <c r="I1910" s="7">
        <v>7059716</v>
      </c>
      <c r="J1910" s="7">
        <v>7059702</v>
      </c>
      <c r="K1910" s="7">
        <v>2</v>
      </c>
      <c r="L1910" s="7">
        <v>6</v>
      </c>
      <c r="M1910" s="7">
        <f t="shared" si="198"/>
        <v>0</v>
      </c>
      <c r="N1910" s="8">
        <f t="shared" si="199"/>
        <v>0</v>
      </c>
      <c r="R1910" s="12">
        <v>1</v>
      </c>
    </row>
    <row r="1911" spans="1:18" ht="63.75" x14ac:dyDescent="0.2">
      <c r="A1911" s="1" t="s">
        <v>3577</v>
      </c>
      <c r="B1911" s="1" t="s">
        <v>991</v>
      </c>
      <c r="C1911" s="2" t="s">
        <v>3578</v>
      </c>
      <c r="D1911" s="3" t="s">
        <v>35</v>
      </c>
      <c r="E1911" s="4">
        <v>0</v>
      </c>
      <c r="F1911" s="4">
        <v>22</v>
      </c>
      <c r="I1911" s="7">
        <v>7059717</v>
      </c>
      <c r="J1911" s="7">
        <v>7059702</v>
      </c>
      <c r="K1911" s="7">
        <v>2</v>
      </c>
      <c r="L1911" s="7">
        <v>6</v>
      </c>
      <c r="M1911" s="7">
        <f t="shared" si="198"/>
        <v>0</v>
      </c>
      <c r="N1911" s="8">
        <f t="shared" si="199"/>
        <v>0</v>
      </c>
      <c r="R1911" s="12">
        <v>1</v>
      </c>
    </row>
    <row r="1912" spans="1:18" ht="38.25" x14ac:dyDescent="0.2">
      <c r="A1912" s="1" t="s">
        <v>3579</v>
      </c>
      <c r="C1912" s="2" t="s">
        <v>1243</v>
      </c>
      <c r="D1912" s="3" t="s">
        <v>35</v>
      </c>
      <c r="E1912" s="4">
        <v>0</v>
      </c>
      <c r="F1912" s="4">
        <v>22</v>
      </c>
      <c r="I1912" s="7">
        <v>7059718</v>
      </c>
      <c r="J1912" s="7">
        <v>7059702</v>
      </c>
      <c r="K1912" s="7">
        <v>2</v>
      </c>
      <c r="L1912" s="7">
        <v>6</v>
      </c>
      <c r="M1912" s="7">
        <f t="shared" si="198"/>
        <v>0</v>
      </c>
      <c r="N1912" s="8">
        <f t="shared" si="199"/>
        <v>0</v>
      </c>
      <c r="R1912" s="12">
        <v>1</v>
      </c>
    </row>
    <row r="1913" spans="1:18" ht="25.5" x14ac:dyDescent="0.2">
      <c r="A1913" s="1" t="s">
        <v>3580</v>
      </c>
      <c r="C1913" s="2" t="s">
        <v>3581</v>
      </c>
      <c r="D1913" s="3" t="s">
        <v>35</v>
      </c>
      <c r="E1913" s="4">
        <v>0</v>
      </c>
      <c r="F1913" s="4">
        <v>22</v>
      </c>
      <c r="I1913" s="7">
        <v>7059719</v>
      </c>
      <c r="J1913" s="7">
        <v>7059702</v>
      </c>
      <c r="K1913" s="7">
        <v>2</v>
      </c>
      <c r="L1913" s="7">
        <v>6</v>
      </c>
      <c r="M1913" s="7">
        <f t="shared" si="198"/>
        <v>0</v>
      </c>
      <c r="N1913" s="8">
        <f t="shared" si="199"/>
        <v>0</v>
      </c>
      <c r="R1913" s="12">
        <v>1</v>
      </c>
    </row>
    <row r="1914" spans="1:18" x14ac:dyDescent="0.2">
      <c r="A1914" s="1" t="s">
        <v>3582</v>
      </c>
      <c r="C1914" s="2" t="s">
        <v>1247</v>
      </c>
      <c r="D1914" s="3" t="s">
        <v>35</v>
      </c>
      <c r="E1914" s="4">
        <v>0</v>
      </c>
      <c r="F1914" s="4">
        <v>22</v>
      </c>
      <c r="I1914" s="7">
        <v>7059720</v>
      </c>
      <c r="J1914" s="7">
        <v>7059702</v>
      </c>
      <c r="K1914" s="7">
        <v>2</v>
      </c>
      <c r="L1914" s="7">
        <v>6</v>
      </c>
      <c r="M1914" s="7">
        <f t="shared" si="198"/>
        <v>0</v>
      </c>
      <c r="N1914" s="8">
        <f t="shared" si="199"/>
        <v>0</v>
      </c>
      <c r="R1914" s="12">
        <v>1</v>
      </c>
    </row>
    <row r="1915" spans="1:18" ht="25.5" x14ac:dyDescent="0.2">
      <c r="A1915" s="1" t="s">
        <v>3583</v>
      </c>
      <c r="B1915" s="1" t="s">
        <v>188</v>
      </c>
      <c r="C1915" s="2" t="s">
        <v>3584</v>
      </c>
      <c r="D1915" s="3" t="s">
        <v>231</v>
      </c>
      <c r="E1915" s="4">
        <v>6</v>
      </c>
      <c r="F1915" s="4">
        <v>22</v>
      </c>
      <c r="I1915" s="7">
        <v>7059721</v>
      </c>
      <c r="J1915" s="7">
        <v>7059702</v>
      </c>
      <c r="K1915" s="7">
        <v>2</v>
      </c>
      <c r="L1915" s="7">
        <v>6</v>
      </c>
      <c r="M1915" s="7">
        <f t="shared" si="198"/>
        <v>0</v>
      </c>
      <c r="N1915" s="8">
        <f t="shared" si="199"/>
        <v>0</v>
      </c>
      <c r="R1915" s="12">
        <v>1</v>
      </c>
    </row>
    <row r="1916" spans="1:18" ht="25.5" x14ac:dyDescent="0.2">
      <c r="A1916" s="1" t="s">
        <v>3585</v>
      </c>
      <c r="B1916" s="1" t="s">
        <v>233</v>
      </c>
      <c r="C1916" s="2" t="s">
        <v>3586</v>
      </c>
      <c r="D1916" s="3" t="s">
        <v>231</v>
      </c>
      <c r="E1916" s="4">
        <v>14</v>
      </c>
      <c r="F1916" s="4">
        <v>22</v>
      </c>
      <c r="I1916" s="7">
        <v>7059722</v>
      </c>
      <c r="J1916" s="7">
        <v>7059702</v>
      </c>
      <c r="K1916" s="7">
        <v>2</v>
      </c>
      <c r="L1916" s="7">
        <v>6</v>
      </c>
      <c r="M1916" s="7">
        <f t="shared" si="198"/>
        <v>0</v>
      </c>
      <c r="N1916" s="8">
        <f t="shared" si="199"/>
        <v>0</v>
      </c>
      <c r="R1916" s="12">
        <v>1</v>
      </c>
    </row>
    <row r="1917" spans="1:18" ht="38.25" x14ac:dyDescent="0.2">
      <c r="A1917" s="1" t="s">
        <v>3587</v>
      </c>
      <c r="B1917" s="1" t="s">
        <v>236</v>
      </c>
      <c r="C1917" s="2" t="s">
        <v>3588</v>
      </c>
      <c r="D1917" s="3" t="s">
        <v>231</v>
      </c>
      <c r="E1917" s="4">
        <v>3</v>
      </c>
      <c r="F1917" s="4">
        <v>22</v>
      </c>
      <c r="I1917" s="7">
        <v>7059723</v>
      </c>
      <c r="J1917" s="7">
        <v>7059702</v>
      </c>
      <c r="K1917" s="7">
        <v>2</v>
      </c>
      <c r="L1917" s="7">
        <v>6</v>
      </c>
      <c r="M1917" s="7">
        <f t="shared" si="198"/>
        <v>0</v>
      </c>
      <c r="N1917" s="8">
        <f t="shared" si="199"/>
        <v>0</v>
      </c>
      <c r="R1917" s="12">
        <v>1</v>
      </c>
    </row>
    <row r="1918" spans="1:18" ht="51" x14ac:dyDescent="0.2">
      <c r="A1918" s="1" t="s">
        <v>3589</v>
      </c>
      <c r="B1918" s="1" t="s">
        <v>239</v>
      </c>
      <c r="C1918" s="2" t="s">
        <v>3590</v>
      </c>
      <c r="D1918" s="3" t="s">
        <v>231</v>
      </c>
      <c r="E1918" s="4">
        <v>1</v>
      </c>
      <c r="F1918" s="4">
        <v>22</v>
      </c>
      <c r="I1918" s="7">
        <v>7059724</v>
      </c>
      <c r="J1918" s="7">
        <v>7059702</v>
      </c>
      <c r="K1918" s="7">
        <v>2</v>
      </c>
      <c r="L1918" s="7">
        <v>6</v>
      </c>
      <c r="M1918" s="7">
        <f t="shared" si="198"/>
        <v>0</v>
      </c>
      <c r="N1918" s="8">
        <f t="shared" si="199"/>
        <v>0</v>
      </c>
      <c r="R1918" s="12">
        <v>1</v>
      </c>
    </row>
    <row r="1919" spans="1:18" ht="25.5" x14ac:dyDescent="0.2">
      <c r="A1919" s="1" t="s">
        <v>3591</v>
      </c>
      <c r="B1919" s="1" t="s">
        <v>243</v>
      </c>
      <c r="C1919" s="2" t="s">
        <v>3592</v>
      </c>
      <c r="D1919" s="3" t="s">
        <v>231</v>
      </c>
      <c r="E1919" s="4">
        <v>1</v>
      </c>
      <c r="F1919" s="4">
        <v>22</v>
      </c>
      <c r="I1919" s="7">
        <v>7059725</v>
      </c>
      <c r="J1919" s="7">
        <v>7059702</v>
      </c>
      <c r="K1919" s="7">
        <v>2</v>
      </c>
      <c r="L1919" s="7">
        <v>6</v>
      </c>
      <c r="M1919" s="7">
        <f t="shared" si="198"/>
        <v>0</v>
      </c>
      <c r="N1919" s="8">
        <f t="shared" si="199"/>
        <v>0</v>
      </c>
      <c r="R1919" s="12">
        <v>1</v>
      </c>
    </row>
    <row r="1920" spans="1:18" ht="51" x14ac:dyDescent="0.2">
      <c r="A1920" s="1" t="s">
        <v>3593</v>
      </c>
      <c r="B1920" s="1" t="s">
        <v>247</v>
      </c>
      <c r="C1920" s="2" t="s">
        <v>3594</v>
      </c>
      <c r="D1920" s="3" t="s">
        <v>231</v>
      </c>
      <c r="E1920" s="4">
        <v>26</v>
      </c>
      <c r="F1920" s="4">
        <v>22</v>
      </c>
      <c r="I1920" s="7">
        <v>7059726</v>
      </c>
      <c r="J1920" s="7">
        <v>7059702</v>
      </c>
      <c r="K1920" s="7">
        <v>2</v>
      </c>
      <c r="L1920" s="7">
        <v>6</v>
      </c>
      <c r="M1920" s="7">
        <f t="shared" si="198"/>
        <v>0</v>
      </c>
      <c r="N1920" s="8">
        <f t="shared" si="199"/>
        <v>0</v>
      </c>
      <c r="R1920" s="12">
        <v>1</v>
      </c>
    </row>
    <row r="1921" spans="1:18" ht="51" x14ac:dyDescent="0.2">
      <c r="A1921" s="1" t="s">
        <v>3595</v>
      </c>
      <c r="B1921" s="1" t="s">
        <v>266</v>
      </c>
      <c r="C1921" s="2" t="s">
        <v>3596</v>
      </c>
      <c r="D1921" s="3" t="s">
        <v>231</v>
      </c>
      <c r="E1921" s="4">
        <v>3</v>
      </c>
      <c r="F1921" s="4">
        <v>22</v>
      </c>
      <c r="I1921" s="7">
        <v>7059727</v>
      </c>
      <c r="J1921" s="7">
        <v>7059702</v>
      </c>
      <c r="K1921" s="7">
        <v>2</v>
      </c>
      <c r="L1921" s="7">
        <v>6</v>
      </c>
      <c r="M1921" s="7">
        <f t="shared" si="198"/>
        <v>0</v>
      </c>
      <c r="N1921" s="8">
        <f t="shared" si="199"/>
        <v>0</v>
      </c>
      <c r="R1921" s="12">
        <v>1</v>
      </c>
    </row>
    <row r="1922" spans="1:18" ht="51" x14ac:dyDescent="0.2">
      <c r="A1922" s="1" t="s">
        <v>3597</v>
      </c>
      <c r="B1922" s="1" t="s">
        <v>270</v>
      </c>
      <c r="C1922" s="2" t="s">
        <v>3598</v>
      </c>
      <c r="D1922" s="3" t="s">
        <v>231</v>
      </c>
      <c r="E1922" s="4">
        <v>6</v>
      </c>
      <c r="F1922" s="4">
        <v>22</v>
      </c>
      <c r="I1922" s="7">
        <v>7059728</v>
      </c>
      <c r="J1922" s="7">
        <v>7059702</v>
      </c>
      <c r="K1922" s="7">
        <v>2</v>
      </c>
      <c r="L1922" s="7">
        <v>6</v>
      </c>
      <c r="M1922" s="7">
        <f t="shared" si="198"/>
        <v>0</v>
      </c>
      <c r="N1922" s="8">
        <f t="shared" si="199"/>
        <v>0</v>
      </c>
      <c r="R1922" s="12">
        <v>1</v>
      </c>
    </row>
    <row r="1923" spans="1:18" ht="51" x14ac:dyDescent="0.2">
      <c r="A1923" s="1" t="s">
        <v>3599</v>
      </c>
      <c r="B1923" s="1" t="s">
        <v>66</v>
      </c>
      <c r="C1923" s="2" t="s">
        <v>3600</v>
      </c>
      <c r="D1923" s="3" t="s">
        <v>231</v>
      </c>
      <c r="E1923" s="4">
        <v>2</v>
      </c>
      <c r="F1923" s="4">
        <v>22</v>
      </c>
      <c r="I1923" s="7">
        <v>7059729</v>
      </c>
      <c r="J1923" s="7">
        <v>7059702</v>
      </c>
      <c r="K1923" s="7">
        <v>2</v>
      </c>
      <c r="L1923" s="7">
        <v>6</v>
      </c>
      <c r="M1923" s="7">
        <f t="shared" si="198"/>
        <v>0</v>
      </c>
      <c r="N1923" s="8">
        <f t="shared" si="199"/>
        <v>0</v>
      </c>
      <c r="R1923" s="12">
        <v>1</v>
      </c>
    </row>
    <row r="1924" spans="1:18" ht="38.25" x14ac:dyDescent="0.2">
      <c r="A1924" s="1" t="s">
        <v>3601</v>
      </c>
      <c r="B1924" s="1" t="s">
        <v>69</v>
      </c>
      <c r="C1924" s="2" t="s">
        <v>3602</v>
      </c>
      <c r="D1924" s="3" t="s">
        <v>231</v>
      </c>
      <c r="E1924" s="4">
        <v>15</v>
      </c>
      <c r="F1924" s="4">
        <v>22</v>
      </c>
      <c r="I1924" s="7">
        <v>7059730</v>
      </c>
      <c r="J1924" s="7">
        <v>7059702</v>
      </c>
      <c r="K1924" s="7">
        <v>2</v>
      </c>
      <c r="L1924" s="7">
        <v>6</v>
      </c>
      <c r="M1924" s="7">
        <f t="shared" si="198"/>
        <v>0</v>
      </c>
      <c r="N1924" s="8">
        <f t="shared" si="199"/>
        <v>0</v>
      </c>
      <c r="R1924" s="12">
        <v>1</v>
      </c>
    </row>
    <row r="1925" spans="1:18" ht="76.5" x14ac:dyDescent="0.2">
      <c r="A1925" s="1" t="s">
        <v>3603</v>
      </c>
      <c r="B1925" s="1" t="s">
        <v>72</v>
      </c>
      <c r="C1925" s="2" t="s">
        <v>3604</v>
      </c>
      <c r="D1925" s="3" t="s">
        <v>231</v>
      </c>
      <c r="E1925" s="4">
        <v>2</v>
      </c>
      <c r="F1925" s="4">
        <v>22</v>
      </c>
      <c r="I1925" s="7">
        <v>7059731</v>
      </c>
      <c r="J1925" s="7">
        <v>7059702</v>
      </c>
      <c r="K1925" s="7">
        <v>2</v>
      </c>
      <c r="L1925" s="7">
        <v>6</v>
      </c>
      <c r="M1925" s="7">
        <f t="shared" si="198"/>
        <v>0</v>
      </c>
      <c r="N1925" s="8">
        <f t="shared" si="199"/>
        <v>0</v>
      </c>
      <c r="R1925" s="12">
        <v>1</v>
      </c>
    </row>
    <row r="1926" spans="1:18" ht="25.5" x14ac:dyDescent="0.2">
      <c r="A1926" s="1" t="s">
        <v>3605</v>
      </c>
      <c r="B1926" s="1" t="s">
        <v>75</v>
      </c>
      <c r="C1926" s="2" t="s">
        <v>3606</v>
      </c>
      <c r="D1926" s="3" t="s">
        <v>231</v>
      </c>
      <c r="E1926" s="4">
        <v>4</v>
      </c>
      <c r="F1926" s="4">
        <v>22</v>
      </c>
      <c r="I1926" s="7">
        <v>7059732</v>
      </c>
      <c r="J1926" s="7">
        <v>7059702</v>
      </c>
      <c r="K1926" s="7">
        <v>2</v>
      </c>
      <c r="L1926" s="7">
        <v>6</v>
      </c>
      <c r="M1926" s="7">
        <f t="shared" si="198"/>
        <v>0</v>
      </c>
      <c r="N1926" s="8">
        <f t="shared" si="199"/>
        <v>0</v>
      </c>
      <c r="R1926" s="12">
        <v>1</v>
      </c>
    </row>
    <row r="1927" spans="1:18" ht="51" x14ac:dyDescent="0.2">
      <c r="A1927" s="1" t="s">
        <v>3607</v>
      </c>
      <c r="B1927" s="1" t="s">
        <v>78</v>
      </c>
      <c r="C1927" s="2" t="s">
        <v>3608</v>
      </c>
      <c r="D1927" s="3" t="s">
        <v>231</v>
      </c>
      <c r="E1927" s="4">
        <v>8</v>
      </c>
      <c r="F1927" s="4">
        <v>22</v>
      </c>
      <c r="I1927" s="7">
        <v>7059733</v>
      </c>
      <c r="J1927" s="7">
        <v>7059702</v>
      </c>
      <c r="K1927" s="7">
        <v>2</v>
      </c>
      <c r="L1927" s="7">
        <v>6</v>
      </c>
      <c r="M1927" s="7">
        <f t="shared" si="198"/>
        <v>0</v>
      </c>
      <c r="N1927" s="8">
        <f t="shared" si="199"/>
        <v>0</v>
      </c>
      <c r="R1927" s="12">
        <v>1</v>
      </c>
    </row>
    <row r="1928" spans="1:18" ht="25.5" x14ac:dyDescent="0.2">
      <c r="A1928" s="1" t="s">
        <v>3609</v>
      </c>
      <c r="B1928" s="1" t="s">
        <v>81</v>
      </c>
      <c r="C1928" s="2" t="s">
        <v>3610</v>
      </c>
      <c r="D1928" s="3" t="s">
        <v>231</v>
      </c>
      <c r="E1928" s="4">
        <v>3</v>
      </c>
      <c r="F1928" s="4">
        <v>22</v>
      </c>
      <c r="I1928" s="7">
        <v>7059734</v>
      </c>
      <c r="J1928" s="7">
        <v>7059702</v>
      </c>
      <c r="K1928" s="7">
        <v>2</v>
      </c>
      <c r="L1928" s="7">
        <v>6</v>
      </c>
      <c r="M1928" s="7">
        <f t="shared" si="198"/>
        <v>0</v>
      </c>
      <c r="N1928" s="8">
        <f t="shared" si="199"/>
        <v>0</v>
      </c>
      <c r="R1928" s="12">
        <v>1</v>
      </c>
    </row>
    <row r="1929" spans="1:18" ht="25.5" x14ac:dyDescent="0.2">
      <c r="A1929" s="1" t="s">
        <v>3611</v>
      </c>
      <c r="B1929" s="1" t="s">
        <v>84</v>
      </c>
      <c r="C1929" s="2" t="s">
        <v>3612</v>
      </c>
      <c r="D1929" s="3" t="s">
        <v>231</v>
      </c>
      <c r="E1929" s="4">
        <v>1</v>
      </c>
      <c r="F1929" s="4">
        <v>22</v>
      </c>
      <c r="I1929" s="7">
        <v>7059735</v>
      </c>
      <c r="J1929" s="7">
        <v>7059702</v>
      </c>
      <c r="K1929" s="7">
        <v>2</v>
      </c>
      <c r="L1929" s="7">
        <v>6</v>
      </c>
      <c r="M1929" s="7">
        <f t="shared" si="198"/>
        <v>0</v>
      </c>
      <c r="N1929" s="8">
        <f t="shared" si="199"/>
        <v>0</v>
      </c>
      <c r="R1929" s="12">
        <v>1</v>
      </c>
    </row>
    <row r="1930" spans="1:18" ht="63.75" x14ac:dyDescent="0.2">
      <c r="A1930" s="1" t="s">
        <v>3613</v>
      </c>
      <c r="B1930" s="1" t="s">
        <v>87</v>
      </c>
      <c r="C1930" s="2" t="s">
        <v>3614</v>
      </c>
      <c r="D1930" s="3" t="s">
        <v>231</v>
      </c>
      <c r="E1930" s="4">
        <v>6</v>
      </c>
      <c r="F1930" s="4">
        <v>22</v>
      </c>
      <c r="I1930" s="7">
        <v>7059736</v>
      </c>
      <c r="J1930" s="7">
        <v>7059702</v>
      </c>
      <c r="K1930" s="7">
        <v>2</v>
      </c>
      <c r="L1930" s="7">
        <v>6</v>
      </c>
      <c r="M1930" s="7">
        <f t="shared" si="198"/>
        <v>0</v>
      </c>
      <c r="N1930" s="8">
        <f t="shared" si="199"/>
        <v>0</v>
      </c>
      <c r="R1930" s="12">
        <v>1</v>
      </c>
    </row>
    <row r="1931" spans="1:18" ht="89.25" x14ac:dyDescent="0.2">
      <c r="A1931" s="1" t="s">
        <v>3615</v>
      </c>
      <c r="B1931" s="1" t="s">
        <v>90</v>
      </c>
      <c r="C1931" s="2" t="s">
        <v>3616</v>
      </c>
      <c r="D1931" s="3" t="s">
        <v>228</v>
      </c>
      <c r="E1931" s="4">
        <v>1</v>
      </c>
      <c r="F1931" s="4">
        <v>22</v>
      </c>
      <c r="I1931" s="7">
        <v>7059737</v>
      </c>
      <c r="J1931" s="7">
        <v>7059702</v>
      </c>
      <c r="K1931" s="7">
        <v>2</v>
      </c>
      <c r="L1931" s="7">
        <v>6</v>
      </c>
      <c r="M1931" s="7">
        <f t="shared" si="198"/>
        <v>0</v>
      </c>
      <c r="N1931" s="8">
        <f t="shared" si="199"/>
        <v>0</v>
      </c>
      <c r="R1931" s="12">
        <v>1</v>
      </c>
    </row>
    <row r="1932" spans="1:18" ht="114.75" x14ac:dyDescent="0.2">
      <c r="A1932" s="1" t="s">
        <v>3617</v>
      </c>
      <c r="B1932" s="1" t="s">
        <v>93</v>
      </c>
      <c r="C1932" s="2" t="s">
        <v>3618</v>
      </c>
      <c r="D1932" s="3" t="s">
        <v>228</v>
      </c>
      <c r="E1932" s="4">
        <v>1</v>
      </c>
      <c r="F1932" s="4">
        <v>22</v>
      </c>
      <c r="I1932" s="7">
        <v>7059738</v>
      </c>
      <c r="J1932" s="7">
        <v>7059702</v>
      </c>
      <c r="K1932" s="7">
        <v>2</v>
      </c>
      <c r="L1932" s="7">
        <v>6</v>
      </c>
      <c r="M1932" s="7">
        <f t="shared" si="198"/>
        <v>0</v>
      </c>
      <c r="N1932" s="8">
        <f t="shared" si="199"/>
        <v>0</v>
      </c>
      <c r="R1932" s="12">
        <v>1</v>
      </c>
    </row>
    <row r="1933" spans="1:18" ht="38.25" x14ac:dyDescent="0.2">
      <c r="A1933" s="1" t="s">
        <v>3619</v>
      </c>
      <c r="B1933" s="1" t="s">
        <v>96</v>
      </c>
      <c r="C1933" s="2" t="s">
        <v>3620</v>
      </c>
      <c r="D1933" s="3" t="s">
        <v>245</v>
      </c>
      <c r="E1933" s="4">
        <v>157</v>
      </c>
      <c r="F1933" s="4">
        <v>22</v>
      </c>
      <c r="I1933" s="7">
        <v>7059739</v>
      </c>
      <c r="J1933" s="7">
        <v>7059702</v>
      </c>
      <c r="K1933" s="7">
        <v>2</v>
      </c>
      <c r="L1933" s="7">
        <v>6</v>
      </c>
      <c r="M1933" s="7">
        <f t="shared" si="198"/>
        <v>0</v>
      </c>
      <c r="N1933" s="8">
        <f t="shared" si="199"/>
        <v>0</v>
      </c>
      <c r="R1933" s="12">
        <v>1</v>
      </c>
    </row>
    <row r="1934" spans="1:18" x14ac:dyDescent="0.2">
      <c r="A1934" s="1" t="s">
        <v>3621</v>
      </c>
      <c r="B1934" s="1" t="s">
        <v>3622</v>
      </c>
      <c r="C1934" s="2" t="s">
        <v>3623</v>
      </c>
      <c r="E1934" s="4">
        <v>0</v>
      </c>
      <c r="F1934" s="4">
        <v>22</v>
      </c>
      <c r="H1934" s="167"/>
      <c r="I1934" s="7">
        <v>7059740</v>
      </c>
      <c r="J1934" s="7">
        <v>7059216</v>
      </c>
      <c r="K1934" s="7">
        <v>1</v>
      </c>
      <c r="L1934" s="7">
        <v>5</v>
      </c>
      <c r="M1934" s="7">
        <f>M1935+M1936+M1937+M1938+M1939+M1940+M1941+M1942+M1943+M1944+M1945+M1946+M1947+M1948+M1949+M1950+M1951+M1952+M1953+M1954+M1955+M1956+M1957+M1958+M1959+M1960+M1961+M1962+M1963+M1964+M1965+M1966+M1967+M1968+M1969</f>
        <v>0</v>
      </c>
      <c r="N1934" s="8">
        <f>N1935+N1936+N1937+N1938+N1939+N1940+N1941+N1942+N1943+N1944+N1945+N1946+N1947+N1948+N1949+N1950+N1951+N1952+N1953+N1954+N1955+N1956+N1957+N1958+N1959+N1960+N1961+N1962+N1963+N1964+N1965+N1966+N1967+N1968+N1969</f>
        <v>0</v>
      </c>
      <c r="R1934" s="12">
        <v>1</v>
      </c>
    </row>
    <row r="1935" spans="1:18" x14ac:dyDescent="0.2">
      <c r="A1935" s="1" t="s">
        <v>3624</v>
      </c>
      <c r="C1935" s="2" t="s">
        <v>286</v>
      </c>
      <c r="D1935" s="3" t="s">
        <v>35</v>
      </c>
      <c r="E1935" s="4">
        <v>0</v>
      </c>
      <c r="F1935" s="4">
        <v>22</v>
      </c>
      <c r="I1935" s="7">
        <v>7059741</v>
      </c>
      <c r="J1935" s="7">
        <v>7059740</v>
      </c>
      <c r="K1935" s="7">
        <v>2</v>
      </c>
      <c r="L1935" s="7">
        <v>6</v>
      </c>
      <c r="M1935" s="7">
        <f t="shared" ref="M1935:M1969" si="200">ROUND(ROUND(H1935,2)*ROUND(E1935,2), 2)</f>
        <v>0</v>
      </c>
      <c r="N1935" s="8">
        <f t="shared" ref="N1935:N1969" si="201">H1935*E1935*(1+F1935/100)</f>
        <v>0</v>
      </c>
      <c r="R1935" s="12">
        <v>1</v>
      </c>
    </row>
    <row r="1936" spans="1:18" ht="38.25" x14ac:dyDescent="0.2">
      <c r="A1936" s="1" t="s">
        <v>3625</v>
      </c>
      <c r="C1936" s="2" t="s">
        <v>3626</v>
      </c>
      <c r="D1936" s="3" t="s">
        <v>35</v>
      </c>
      <c r="E1936" s="4">
        <v>0</v>
      </c>
      <c r="F1936" s="4">
        <v>22</v>
      </c>
      <c r="I1936" s="7">
        <v>7059742</v>
      </c>
      <c r="J1936" s="7">
        <v>7059740</v>
      </c>
      <c r="K1936" s="7">
        <v>2</v>
      </c>
      <c r="L1936" s="7">
        <v>6</v>
      </c>
      <c r="M1936" s="7">
        <f t="shared" si="200"/>
        <v>0</v>
      </c>
      <c r="N1936" s="8">
        <f t="shared" si="201"/>
        <v>0</v>
      </c>
      <c r="R1936" s="12">
        <v>1</v>
      </c>
    </row>
    <row r="1937" spans="1:18" x14ac:dyDescent="0.2">
      <c r="A1937" s="1" t="s">
        <v>3627</v>
      </c>
      <c r="C1937" s="2" t="s">
        <v>3628</v>
      </c>
      <c r="D1937" s="3" t="s">
        <v>35</v>
      </c>
      <c r="E1937" s="4">
        <v>0</v>
      </c>
      <c r="F1937" s="4">
        <v>22</v>
      </c>
      <c r="I1937" s="7">
        <v>7059743</v>
      </c>
      <c r="J1937" s="7">
        <v>7059740</v>
      </c>
      <c r="K1937" s="7">
        <v>2</v>
      </c>
      <c r="L1937" s="7">
        <v>6</v>
      </c>
      <c r="M1937" s="7">
        <f t="shared" si="200"/>
        <v>0</v>
      </c>
      <c r="N1937" s="8">
        <f t="shared" si="201"/>
        <v>0</v>
      </c>
      <c r="R1937" s="12">
        <v>1</v>
      </c>
    </row>
    <row r="1938" spans="1:18" x14ac:dyDescent="0.2">
      <c r="A1938" s="1" t="s">
        <v>3629</v>
      </c>
      <c r="C1938" s="2" t="s">
        <v>3630</v>
      </c>
      <c r="D1938" s="3" t="s">
        <v>35</v>
      </c>
      <c r="E1938" s="4">
        <v>0</v>
      </c>
      <c r="F1938" s="4">
        <v>22</v>
      </c>
      <c r="I1938" s="7">
        <v>7059744</v>
      </c>
      <c r="J1938" s="7">
        <v>7059740</v>
      </c>
      <c r="K1938" s="7">
        <v>2</v>
      </c>
      <c r="L1938" s="7">
        <v>6</v>
      </c>
      <c r="M1938" s="7">
        <f t="shared" si="200"/>
        <v>0</v>
      </c>
      <c r="N1938" s="8">
        <f t="shared" si="201"/>
        <v>0</v>
      </c>
      <c r="R1938" s="12">
        <v>1</v>
      </c>
    </row>
    <row r="1939" spans="1:18" x14ac:dyDescent="0.2">
      <c r="A1939" s="1" t="s">
        <v>3631</v>
      </c>
      <c r="C1939" s="2" t="s">
        <v>1228</v>
      </c>
      <c r="D1939" s="3" t="s">
        <v>35</v>
      </c>
      <c r="E1939" s="4">
        <v>0</v>
      </c>
      <c r="F1939" s="4">
        <v>22</v>
      </c>
      <c r="I1939" s="7">
        <v>7059745</v>
      </c>
      <c r="J1939" s="7">
        <v>7059740</v>
      </c>
      <c r="K1939" s="7">
        <v>2</v>
      </c>
      <c r="L1939" s="7">
        <v>6</v>
      </c>
      <c r="M1939" s="7">
        <f t="shared" si="200"/>
        <v>0</v>
      </c>
      <c r="N1939" s="8">
        <f t="shared" si="201"/>
        <v>0</v>
      </c>
      <c r="R1939" s="12">
        <v>1</v>
      </c>
    </row>
    <row r="1940" spans="1:18" x14ac:dyDescent="0.2">
      <c r="A1940" s="1" t="s">
        <v>3632</v>
      </c>
      <c r="C1940" s="2" t="s">
        <v>639</v>
      </c>
      <c r="D1940" s="3" t="s">
        <v>35</v>
      </c>
      <c r="E1940" s="4">
        <v>0</v>
      </c>
      <c r="F1940" s="4">
        <v>22</v>
      </c>
      <c r="I1940" s="7">
        <v>7059746</v>
      </c>
      <c r="J1940" s="7">
        <v>7059740</v>
      </c>
      <c r="K1940" s="7">
        <v>2</v>
      </c>
      <c r="L1940" s="7">
        <v>6</v>
      </c>
      <c r="M1940" s="7">
        <f t="shared" si="200"/>
        <v>0</v>
      </c>
      <c r="N1940" s="8">
        <f t="shared" si="201"/>
        <v>0</v>
      </c>
      <c r="R1940" s="12">
        <v>1</v>
      </c>
    </row>
    <row r="1941" spans="1:18" x14ac:dyDescent="0.2">
      <c r="A1941" s="1" t="s">
        <v>3633</v>
      </c>
      <c r="C1941" s="2" t="s">
        <v>1230</v>
      </c>
      <c r="D1941" s="3" t="s">
        <v>35</v>
      </c>
      <c r="E1941" s="4">
        <v>0</v>
      </c>
      <c r="F1941" s="4">
        <v>22</v>
      </c>
      <c r="I1941" s="7">
        <v>7059747</v>
      </c>
      <c r="J1941" s="7">
        <v>7059740</v>
      </c>
      <c r="K1941" s="7">
        <v>2</v>
      </c>
      <c r="L1941" s="7">
        <v>6</v>
      </c>
      <c r="M1941" s="7">
        <f t="shared" si="200"/>
        <v>0</v>
      </c>
      <c r="N1941" s="8">
        <f t="shared" si="201"/>
        <v>0</v>
      </c>
      <c r="R1941" s="12">
        <v>1</v>
      </c>
    </row>
    <row r="1942" spans="1:18" ht="25.5" x14ac:dyDescent="0.2">
      <c r="A1942" s="1" t="s">
        <v>3634</v>
      </c>
      <c r="C1942" s="2" t="s">
        <v>970</v>
      </c>
      <c r="D1942" s="3" t="s">
        <v>35</v>
      </c>
      <c r="E1942" s="4">
        <v>0</v>
      </c>
      <c r="F1942" s="4">
        <v>22</v>
      </c>
      <c r="I1942" s="7">
        <v>7059748</v>
      </c>
      <c r="J1942" s="7">
        <v>7059740</v>
      </c>
      <c r="K1942" s="7">
        <v>2</v>
      </c>
      <c r="L1942" s="7">
        <v>6</v>
      </c>
      <c r="M1942" s="7">
        <f t="shared" si="200"/>
        <v>0</v>
      </c>
      <c r="N1942" s="8">
        <f t="shared" si="201"/>
        <v>0</v>
      </c>
      <c r="R1942" s="12">
        <v>1</v>
      </c>
    </row>
    <row r="1943" spans="1:18" x14ac:dyDescent="0.2">
      <c r="A1943" s="1" t="s">
        <v>3635</v>
      </c>
      <c r="C1943" s="2" t="s">
        <v>3447</v>
      </c>
      <c r="D1943" s="3" t="s">
        <v>35</v>
      </c>
      <c r="E1943" s="4">
        <v>0</v>
      </c>
      <c r="F1943" s="4">
        <v>22</v>
      </c>
      <c r="I1943" s="7">
        <v>7059749</v>
      </c>
      <c r="J1943" s="7">
        <v>7059740</v>
      </c>
      <c r="K1943" s="7">
        <v>2</v>
      </c>
      <c r="L1943" s="7">
        <v>6</v>
      </c>
      <c r="M1943" s="7">
        <f t="shared" si="200"/>
        <v>0</v>
      </c>
      <c r="N1943" s="8">
        <f t="shared" si="201"/>
        <v>0</v>
      </c>
      <c r="R1943" s="12">
        <v>1</v>
      </c>
    </row>
    <row r="1944" spans="1:18" x14ac:dyDescent="0.2">
      <c r="A1944" s="1" t="s">
        <v>3636</v>
      </c>
      <c r="B1944" s="1" t="s">
        <v>976</v>
      </c>
      <c r="C1944" s="2" t="s">
        <v>3637</v>
      </c>
      <c r="D1944" s="3" t="s">
        <v>35</v>
      </c>
      <c r="E1944" s="4">
        <v>0</v>
      </c>
      <c r="F1944" s="4">
        <v>22</v>
      </c>
      <c r="I1944" s="7">
        <v>7059750</v>
      </c>
      <c r="J1944" s="7">
        <v>7059740</v>
      </c>
      <c r="K1944" s="7">
        <v>2</v>
      </c>
      <c r="L1944" s="7">
        <v>6</v>
      </c>
      <c r="M1944" s="7">
        <f t="shared" si="200"/>
        <v>0</v>
      </c>
      <c r="N1944" s="8">
        <f t="shared" si="201"/>
        <v>0</v>
      </c>
      <c r="R1944" s="12">
        <v>1</v>
      </c>
    </row>
    <row r="1945" spans="1:18" ht="140.25" x14ac:dyDescent="0.2">
      <c r="A1945" s="1" t="s">
        <v>3638</v>
      </c>
      <c r="B1945" s="1" t="s">
        <v>30</v>
      </c>
      <c r="C1945" s="2" t="s">
        <v>3639</v>
      </c>
      <c r="D1945" s="3" t="s">
        <v>231</v>
      </c>
      <c r="E1945" s="4">
        <v>1</v>
      </c>
      <c r="F1945" s="4">
        <v>22</v>
      </c>
      <c r="I1945" s="7">
        <v>7059751</v>
      </c>
      <c r="J1945" s="7">
        <v>7059740</v>
      </c>
      <c r="K1945" s="7">
        <v>2</v>
      </c>
      <c r="L1945" s="7">
        <v>6</v>
      </c>
      <c r="M1945" s="7">
        <f t="shared" si="200"/>
        <v>0</v>
      </c>
      <c r="N1945" s="8">
        <f t="shared" si="201"/>
        <v>0</v>
      </c>
      <c r="R1945" s="12">
        <v>1</v>
      </c>
    </row>
    <row r="1946" spans="1:18" ht="38.25" x14ac:dyDescent="0.2">
      <c r="A1946" s="1" t="s">
        <v>3640</v>
      </c>
      <c r="B1946" s="1" t="s">
        <v>991</v>
      </c>
      <c r="C1946" s="2" t="s">
        <v>3641</v>
      </c>
      <c r="D1946" s="3" t="s">
        <v>35</v>
      </c>
      <c r="E1946" s="4">
        <v>0</v>
      </c>
      <c r="F1946" s="4">
        <v>22</v>
      </c>
      <c r="I1946" s="7">
        <v>7059752</v>
      </c>
      <c r="J1946" s="7">
        <v>7059740</v>
      </c>
      <c r="K1946" s="7">
        <v>2</v>
      </c>
      <c r="L1946" s="7">
        <v>6</v>
      </c>
      <c r="M1946" s="7">
        <f t="shared" si="200"/>
        <v>0</v>
      </c>
      <c r="N1946" s="8">
        <f t="shared" si="201"/>
        <v>0</v>
      </c>
      <c r="R1946" s="12">
        <v>1</v>
      </c>
    </row>
    <row r="1947" spans="1:18" ht="153" x14ac:dyDescent="0.2">
      <c r="A1947" s="1" t="s">
        <v>3642</v>
      </c>
      <c r="B1947" s="1" t="s">
        <v>188</v>
      </c>
      <c r="C1947" s="2" t="s">
        <v>3643</v>
      </c>
      <c r="D1947" s="3" t="s">
        <v>231</v>
      </c>
      <c r="E1947" s="4">
        <v>2</v>
      </c>
      <c r="F1947" s="4">
        <v>22</v>
      </c>
      <c r="I1947" s="7">
        <v>7059753</v>
      </c>
      <c r="J1947" s="7">
        <v>7059740</v>
      </c>
      <c r="K1947" s="7">
        <v>2</v>
      </c>
      <c r="L1947" s="7">
        <v>6</v>
      </c>
      <c r="M1947" s="7">
        <f t="shared" si="200"/>
        <v>0</v>
      </c>
      <c r="N1947" s="8">
        <f t="shared" si="201"/>
        <v>0</v>
      </c>
      <c r="R1947" s="12">
        <v>1</v>
      </c>
    </row>
    <row r="1948" spans="1:18" ht="89.25" x14ac:dyDescent="0.2">
      <c r="A1948" s="1" t="s">
        <v>3644</v>
      </c>
      <c r="B1948" s="1" t="s">
        <v>233</v>
      </c>
      <c r="C1948" s="2" t="s">
        <v>3645</v>
      </c>
      <c r="D1948" s="3" t="s">
        <v>231</v>
      </c>
      <c r="E1948" s="4">
        <v>9</v>
      </c>
      <c r="F1948" s="4">
        <v>22</v>
      </c>
      <c r="I1948" s="7">
        <v>7059754</v>
      </c>
      <c r="J1948" s="7">
        <v>7059740</v>
      </c>
      <c r="K1948" s="7">
        <v>2</v>
      </c>
      <c r="L1948" s="7">
        <v>6</v>
      </c>
      <c r="M1948" s="7">
        <f t="shared" si="200"/>
        <v>0</v>
      </c>
      <c r="N1948" s="8">
        <f t="shared" si="201"/>
        <v>0</v>
      </c>
      <c r="R1948" s="12">
        <v>1</v>
      </c>
    </row>
    <row r="1949" spans="1:18" ht="178.5" x14ac:dyDescent="0.2">
      <c r="A1949" s="1" t="s">
        <v>3646</v>
      </c>
      <c r="B1949" s="1" t="s">
        <v>236</v>
      </c>
      <c r="C1949" s="2" t="s">
        <v>3647</v>
      </c>
      <c r="D1949" s="3" t="s">
        <v>231</v>
      </c>
      <c r="E1949" s="4">
        <v>3</v>
      </c>
      <c r="F1949" s="4">
        <v>22</v>
      </c>
      <c r="I1949" s="7">
        <v>7059755</v>
      </c>
      <c r="J1949" s="7">
        <v>7059740</v>
      </c>
      <c r="K1949" s="7">
        <v>2</v>
      </c>
      <c r="L1949" s="7">
        <v>6</v>
      </c>
      <c r="M1949" s="7">
        <f t="shared" si="200"/>
        <v>0</v>
      </c>
      <c r="N1949" s="8">
        <f t="shared" si="201"/>
        <v>0</v>
      </c>
      <c r="R1949" s="12">
        <v>1</v>
      </c>
    </row>
    <row r="1950" spans="1:18" ht="140.25" x14ac:dyDescent="0.2">
      <c r="A1950" s="1" t="s">
        <v>3648</v>
      </c>
      <c r="B1950" s="1" t="s">
        <v>239</v>
      </c>
      <c r="C1950" s="2" t="s">
        <v>3649</v>
      </c>
      <c r="D1950" s="3" t="s">
        <v>231</v>
      </c>
      <c r="E1950" s="4">
        <v>1</v>
      </c>
      <c r="F1950" s="4">
        <v>22</v>
      </c>
      <c r="I1950" s="7">
        <v>7059756</v>
      </c>
      <c r="J1950" s="7">
        <v>7059740</v>
      </c>
      <c r="K1950" s="7">
        <v>2</v>
      </c>
      <c r="L1950" s="7">
        <v>6</v>
      </c>
      <c r="M1950" s="7">
        <f t="shared" si="200"/>
        <v>0</v>
      </c>
      <c r="N1950" s="8">
        <f t="shared" si="201"/>
        <v>0</v>
      </c>
      <c r="R1950" s="12">
        <v>1</v>
      </c>
    </row>
    <row r="1951" spans="1:18" ht="127.5" x14ac:dyDescent="0.2">
      <c r="A1951" s="1" t="s">
        <v>3650</v>
      </c>
      <c r="B1951" s="1" t="s">
        <v>243</v>
      </c>
      <c r="C1951" s="2" t="s">
        <v>3651</v>
      </c>
      <c r="D1951" s="3" t="s">
        <v>231</v>
      </c>
      <c r="E1951" s="4">
        <v>2</v>
      </c>
      <c r="F1951" s="4">
        <v>22</v>
      </c>
      <c r="I1951" s="7">
        <v>7059757</v>
      </c>
      <c r="J1951" s="7">
        <v>7059740</v>
      </c>
      <c r="K1951" s="7">
        <v>2</v>
      </c>
      <c r="L1951" s="7">
        <v>6</v>
      </c>
      <c r="M1951" s="7">
        <f t="shared" si="200"/>
        <v>0</v>
      </c>
      <c r="N1951" s="8">
        <f t="shared" si="201"/>
        <v>0</v>
      </c>
      <c r="R1951" s="12">
        <v>1</v>
      </c>
    </row>
    <row r="1952" spans="1:18" ht="127.5" x14ac:dyDescent="0.2">
      <c r="A1952" s="1" t="s">
        <v>3652</v>
      </c>
      <c r="B1952" s="1" t="s">
        <v>247</v>
      </c>
      <c r="C1952" s="2" t="s">
        <v>3653</v>
      </c>
      <c r="D1952" s="3" t="s">
        <v>231</v>
      </c>
      <c r="E1952" s="4">
        <v>1</v>
      </c>
      <c r="F1952" s="4">
        <v>22</v>
      </c>
      <c r="I1952" s="7">
        <v>7059758</v>
      </c>
      <c r="J1952" s="7">
        <v>7059740</v>
      </c>
      <c r="K1952" s="7">
        <v>2</v>
      </c>
      <c r="L1952" s="7">
        <v>6</v>
      </c>
      <c r="M1952" s="7">
        <f t="shared" si="200"/>
        <v>0</v>
      </c>
      <c r="N1952" s="8">
        <f t="shared" si="201"/>
        <v>0</v>
      </c>
      <c r="R1952" s="12">
        <v>1</v>
      </c>
    </row>
    <row r="1953" spans="1:18" ht="51" x14ac:dyDescent="0.2">
      <c r="A1953" s="1" t="s">
        <v>3654</v>
      </c>
      <c r="B1953" s="1" t="s">
        <v>1008</v>
      </c>
      <c r="C1953" s="2" t="s">
        <v>3655</v>
      </c>
      <c r="D1953" s="3" t="s">
        <v>35</v>
      </c>
      <c r="E1953" s="4">
        <v>0</v>
      </c>
      <c r="F1953" s="4">
        <v>22</v>
      </c>
      <c r="I1953" s="7">
        <v>7059759</v>
      </c>
      <c r="J1953" s="7">
        <v>7059740</v>
      </c>
      <c r="K1953" s="7">
        <v>2</v>
      </c>
      <c r="L1953" s="7">
        <v>6</v>
      </c>
      <c r="M1953" s="7">
        <f t="shared" si="200"/>
        <v>0</v>
      </c>
      <c r="N1953" s="8">
        <f t="shared" si="201"/>
        <v>0</v>
      </c>
      <c r="R1953" s="12">
        <v>1</v>
      </c>
    </row>
    <row r="1954" spans="1:18" ht="102" x14ac:dyDescent="0.2">
      <c r="A1954" s="1" t="s">
        <v>3656</v>
      </c>
      <c r="B1954" s="1" t="s">
        <v>266</v>
      </c>
      <c r="C1954" s="2" t="s">
        <v>3657</v>
      </c>
      <c r="D1954" s="3" t="s">
        <v>231</v>
      </c>
      <c r="E1954" s="4">
        <v>2</v>
      </c>
      <c r="F1954" s="4">
        <v>22</v>
      </c>
      <c r="I1954" s="7">
        <v>7059760</v>
      </c>
      <c r="J1954" s="7">
        <v>7059740</v>
      </c>
      <c r="K1954" s="7">
        <v>2</v>
      </c>
      <c r="L1954" s="7">
        <v>6</v>
      </c>
      <c r="M1954" s="7">
        <f t="shared" si="200"/>
        <v>0</v>
      </c>
      <c r="N1954" s="8">
        <f t="shared" si="201"/>
        <v>0</v>
      </c>
      <c r="R1954" s="12">
        <v>1</v>
      </c>
    </row>
    <row r="1955" spans="1:18" ht="63.75" x14ac:dyDescent="0.2">
      <c r="A1955" s="1" t="s">
        <v>3658</v>
      </c>
      <c r="C1955" s="2" t="s">
        <v>3659</v>
      </c>
      <c r="D1955" s="3" t="s">
        <v>231</v>
      </c>
      <c r="E1955" s="4">
        <v>1</v>
      </c>
      <c r="F1955" s="4">
        <v>22</v>
      </c>
      <c r="I1955" s="7">
        <v>7059761</v>
      </c>
      <c r="J1955" s="7">
        <v>7059740</v>
      </c>
      <c r="K1955" s="7">
        <v>2</v>
      </c>
      <c r="L1955" s="7">
        <v>6</v>
      </c>
      <c r="M1955" s="7">
        <f t="shared" si="200"/>
        <v>0</v>
      </c>
      <c r="N1955" s="8">
        <f t="shared" si="201"/>
        <v>0</v>
      </c>
      <c r="R1955" s="12">
        <v>1</v>
      </c>
    </row>
    <row r="1956" spans="1:18" ht="25.5" x14ac:dyDescent="0.2">
      <c r="A1956" s="1" t="s">
        <v>3660</v>
      </c>
      <c r="B1956" s="1" t="s">
        <v>1421</v>
      </c>
      <c r="C1956" s="2" t="s">
        <v>3661</v>
      </c>
      <c r="D1956" s="3" t="s">
        <v>35</v>
      </c>
      <c r="E1956" s="4">
        <v>0</v>
      </c>
      <c r="F1956" s="4">
        <v>22</v>
      </c>
      <c r="I1956" s="7">
        <v>7059762</v>
      </c>
      <c r="J1956" s="7">
        <v>7059740</v>
      </c>
      <c r="K1956" s="7">
        <v>2</v>
      </c>
      <c r="L1956" s="7">
        <v>6</v>
      </c>
      <c r="M1956" s="7">
        <f t="shared" si="200"/>
        <v>0</v>
      </c>
      <c r="N1956" s="8">
        <f t="shared" si="201"/>
        <v>0</v>
      </c>
      <c r="R1956" s="12">
        <v>1</v>
      </c>
    </row>
    <row r="1957" spans="1:18" ht="76.5" x14ac:dyDescent="0.2">
      <c r="A1957" s="1" t="s">
        <v>3662</v>
      </c>
      <c r="B1957" s="1" t="s">
        <v>270</v>
      </c>
      <c r="C1957" s="2" t="s">
        <v>3663</v>
      </c>
      <c r="D1957" s="3" t="s">
        <v>241</v>
      </c>
      <c r="E1957" s="4">
        <v>292</v>
      </c>
      <c r="F1957" s="4">
        <v>22</v>
      </c>
      <c r="I1957" s="7">
        <v>7059763</v>
      </c>
      <c r="J1957" s="7">
        <v>7059740</v>
      </c>
      <c r="K1957" s="7">
        <v>2</v>
      </c>
      <c r="L1957" s="7">
        <v>6</v>
      </c>
      <c r="M1957" s="7">
        <f t="shared" si="200"/>
        <v>0</v>
      </c>
      <c r="N1957" s="8">
        <f t="shared" si="201"/>
        <v>0</v>
      </c>
      <c r="R1957" s="12">
        <v>1</v>
      </c>
    </row>
    <row r="1958" spans="1:18" ht="89.25" x14ac:dyDescent="0.2">
      <c r="A1958" s="1" t="s">
        <v>3664</v>
      </c>
      <c r="B1958" s="1" t="s">
        <v>66</v>
      </c>
      <c r="C1958" s="2" t="s">
        <v>3665</v>
      </c>
      <c r="D1958" s="3" t="s">
        <v>241</v>
      </c>
      <c r="E1958" s="4">
        <v>33</v>
      </c>
      <c r="F1958" s="4">
        <v>22</v>
      </c>
      <c r="I1958" s="7">
        <v>7059764</v>
      </c>
      <c r="J1958" s="7">
        <v>7059740</v>
      </c>
      <c r="K1958" s="7">
        <v>2</v>
      </c>
      <c r="L1958" s="7">
        <v>6</v>
      </c>
      <c r="M1958" s="7">
        <f t="shared" si="200"/>
        <v>0</v>
      </c>
      <c r="N1958" s="8">
        <f t="shared" si="201"/>
        <v>0</v>
      </c>
      <c r="R1958" s="12">
        <v>1</v>
      </c>
    </row>
    <row r="1959" spans="1:18" x14ac:dyDescent="0.2">
      <c r="A1959" s="1" t="s">
        <v>3666</v>
      </c>
      <c r="B1959" s="1" t="s">
        <v>1432</v>
      </c>
      <c r="C1959" s="2" t="s">
        <v>3667</v>
      </c>
      <c r="D1959" s="3" t="s">
        <v>35</v>
      </c>
      <c r="E1959" s="4">
        <v>0</v>
      </c>
      <c r="F1959" s="4">
        <v>22</v>
      </c>
      <c r="I1959" s="7">
        <v>7059765</v>
      </c>
      <c r="J1959" s="7">
        <v>7059740</v>
      </c>
      <c r="K1959" s="7">
        <v>2</v>
      </c>
      <c r="L1959" s="7">
        <v>6</v>
      </c>
      <c r="M1959" s="7">
        <f t="shared" si="200"/>
        <v>0</v>
      </c>
      <c r="N1959" s="8">
        <f t="shared" si="201"/>
        <v>0</v>
      </c>
      <c r="R1959" s="12">
        <v>1</v>
      </c>
    </row>
    <row r="1960" spans="1:18" ht="63.75" x14ac:dyDescent="0.2">
      <c r="A1960" s="1" t="s">
        <v>3668</v>
      </c>
      <c r="B1960" s="1" t="s">
        <v>69</v>
      </c>
      <c r="C1960" s="2" t="s">
        <v>3669</v>
      </c>
      <c r="D1960" s="3" t="s">
        <v>231</v>
      </c>
      <c r="E1960" s="4">
        <v>1</v>
      </c>
      <c r="F1960" s="4">
        <v>22</v>
      </c>
      <c r="I1960" s="7">
        <v>7059766</v>
      </c>
      <c r="J1960" s="7">
        <v>7059740</v>
      </c>
      <c r="K1960" s="7">
        <v>2</v>
      </c>
      <c r="L1960" s="7">
        <v>6</v>
      </c>
      <c r="M1960" s="7">
        <f t="shared" si="200"/>
        <v>0</v>
      </c>
      <c r="N1960" s="8">
        <f t="shared" si="201"/>
        <v>0</v>
      </c>
      <c r="R1960" s="12">
        <v>1</v>
      </c>
    </row>
    <row r="1961" spans="1:18" x14ac:dyDescent="0.2">
      <c r="A1961" s="1" t="s">
        <v>3670</v>
      </c>
      <c r="B1961" s="1" t="s">
        <v>1441</v>
      </c>
      <c r="C1961" s="2" t="s">
        <v>3671</v>
      </c>
      <c r="D1961" s="3" t="s">
        <v>35</v>
      </c>
      <c r="E1961" s="4">
        <v>0</v>
      </c>
      <c r="F1961" s="4">
        <v>22</v>
      </c>
      <c r="I1961" s="7">
        <v>7059767</v>
      </c>
      <c r="J1961" s="7">
        <v>7059740</v>
      </c>
      <c r="K1961" s="7">
        <v>2</v>
      </c>
      <c r="L1961" s="7">
        <v>6</v>
      </c>
      <c r="M1961" s="7">
        <f t="shared" si="200"/>
        <v>0</v>
      </c>
      <c r="N1961" s="8">
        <f t="shared" si="201"/>
        <v>0</v>
      </c>
      <c r="R1961" s="12">
        <v>1</v>
      </c>
    </row>
    <row r="1962" spans="1:18" ht="153" x14ac:dyDescent="0.2">
      <c r="A1962" s="1" t="s">
        <v>3672</v>
      </c>
      <c r="B1962" s="1" t="s">
        <v>72</v>
      </c>
      <c r="C1962" s="2" t="s">
        <v>3673</v>
      </c>
      <c r="D1962" s="3" t="s">
        <v>228</v>
      </c>
      <c r="E1962" s="4">
        <v>1</v>
      </c>
      <c r="F1962" s="4">
        <v>22</v>
      </c>
      <c r="I1962" s="7">
        <v>7059768</v>
      </c>
      <c r="J1962" s="7">
        <v>7059740</v>
      </c>
      <c r="K1962" s="7">
        <v>2</v>
      </c>
      <c r="L1962" s="7">
        <v>6</v>
      </c>
      <c r="M1962" s="7">
        <f t="shared" si="200"/>
        <v>0</v>
      </c>
      <c r="N1962" s="8">
        <f t="shared" si="201"/>
        <v>0</v>
      </c>
      <c r="R1962" s="12">
        <v>1</v>
      </c>
    </row>
    <row r="1963" spans="1:18" ht="63.75" x14ac:dyDescent="0.2">
      <c r="A1963" s="1" t="s">
        <v>3674</v>
      </c>
      <c r="B1963" s="1" t="s">
        <v>1456</v>
      </c>
      <c r="C1963" s="2" t="s">
        <v>660</v>
      </c>
      <c r="D1963" s="3" t="s">
        <v>35</v>
      </c>
      <c r="E1963" s="4">
        <v>0</v>
      </c>
      <c r="F1963" s="4">
        <v>22</v>
      </c>
      <c r="I1963" s="7">
        <v>7059769</v>
      </c>
      <c r="J1963" s="7">
        <v>7059740</v>
      </c>
      <c r="K1963" s="7">
        <v>2</v>
      </c>
      <c r="L1963" s="7">
        <v>6</v>
      </c>
      <c r="M1963" s="7">
        <f t="shared" si="200"/>
        <v>0</v>
      </c>
      <c r="N1963" s="8">
        <f t="shared" si="201"/>
        <v>0</v>
      </c>
      <c r="R1963" s="12">
        <v>1</v>
      </c>
    </row>
    <row r="1964" spans="1:18" ht="127.5" x14ac:dyDescent="0.2">
      <c r="A1964" s="1" t="s">
        <v>3675</v>
      </c>
      <c r="B1964" s="1" t="s">
        <v>75</v>
      </c>
      <c r="C1964" s="2" t="s">
        <v>3676</v>
      </c>
      <c r="D1964" s="3" t="s">
        <v>231</v>
      </c>
      <c r="E1964" s="4">
        <v>1</v>
      </c>
      <c r="F1964" s="4">
        <v>22</v>
      </c>
      <c r="I1964" s="7">
        <v>7059770</v>
      </c>
      <c r="J1964" s="7">
        <v>7059740</v>
      </c>
      <c r="K1964" s="7">
        <v>2</v>
      </c>
      <c r="L1964" s="7">
        <v>6</v>
      </c>
      <c r="M1964" s="7">
        <f t="shared" si="200"/>
        <v>0</v>
      </c>
      <c r="N1964" s="8">
        <f t="shared" si="201"/>
        <v>0</v>
      </c>
      <c r="R1964" s="12">
        <v>1</v>
      </c>
    </row>
    <row r="1965" spans="1:18" ht="140.25" x14ac:dyDescent="0.2">
      <c r="A1965" s="1" t="s">
        <v>3677</v>
      </c>
      <c r="B1965" s="1" t="s">
        <v>78</v>
      </c>
      <c r="C1965" s="2" t="s">
        <v>3678</v>
      </c>
      <c r="D1965" s="3" t="s">
        <v>231</v>
      </c>
      <c r="E1965" s="4">
        <v>1</v>
      </c>
      <c r="F1965" s="4">
        <v>22</v>
      </c>
      <c r="I1965" s="7">
        <v>7059771</v>
      </c>
      <c r="J1965" s="7">
        <v>7059740</v>
      </c>
      <c r="K1965" s="7">
        <v>2</v>
      </c>
      <c r="L1965" s="7">
        <v>6</v>
      </c>
      <c r="M1965" s="7">
        <f t="shared" si="200"/>
        <v>0</v>
      </c>
      <c r="N1965" s="8">
        <f t="shared" si="201"/>
        <v>0</v>
      </c>
      <c r="R1965" s="12">
        <v>1</v>
      </c>
    </row>
    <row r="1966" spans="1:18" ht="140.25" x14ac:dyDescent="0.2">
      <c r="A1966" s="1" t="s">
        <v>3679</v>
      </c>
      <c r="B1966" s="1" t="s">
        <v>81</v>
      </c>
      <c r="C1966" s="2" t="s">
        <v>3680</v>
      </c>
      <c r="D1966" s="3" t="s">
        <v>231</v>
      </c>
      <c r="E1966" s="4">
        <v>2</v>
      </c>
      <c r="F1966" s="4">
        <v>22</v>
      </c>
      <c r="I1966" s="7">
        <v>7059772</v>
      </c>
      <c r="J1966" s="7">
        <v>7059740</v>
      </c>
      <c r="K1966" s="7">
        <v>2</v>
      </c>
      <c r="L1966" s="7">
        <v>6</v>
      </c>
      <c r="M1966" s="7">
        <f t="shared" si="200"/>
        <v>0</v>
      </c>
      <c r="N1966" s="8">
        <f t="shared" si="201"/>
        <v>0</v>
      </c>
      <c r="R1966" s="12">
        <v>1</v>
      </c>
    </row>
    <row r="1967" spans="1:18" ht="102" x14ac:dyDescent="0.2">
      <c r="A1967" s="1" t="s">
        <v>3681</v>
      </c>
      <c r="B1967" s="1" t="s">
        <v>84</v>
      </c>
      <c r="C1967" s="2" t="s">
        <v>3682</v>
      </c>
      <c r="D1967" s="3" t="s">
        <v>231</v>
      </c>
      <c r="E1967" s="4">
        <v>2</v>
      </c>
      <c r="F1967" s="4">
        <v>22</v>
      </c>
      <c r="I1967" s="7">
        <v>7059773</v>
      </c>
      <c r="J1967" s="7">
        <v>7059740</v>
      </c>
      <c r="K1967" s="7">
        <v>2</v>
      </c>
      <c r="L1967" s="7">
        <v>6</v>
      </c>
      <c r="M1967" s="7">
        <f t="shared" si="200"/>
        <v>0</v>
      </c>
      <c r="N1967" s="8">
        <f t="shared" si="201"/>
        <v>0</v>
      </c>
      <c r="R1967" s="12">
        <v>1</v>
      </c>
    </row>
    <row r="1968" spans="1:18" ht="102" x14ac:dyDescent="0.2">
      <c r="A1968" s="1" t="s">
        <v>3683</v>
      </c>
      <c r="B1968" s="1" t="s">
        <v>87</v>
      </c>
      <c r="C1968" s="2" t="s">
        <v>3684</v>
      </c>
      <c r="D1968" s="3" t="s">
        <v>231</v>
      </c>
      <c r="E1968" s="4">
        <v>2</v>
      </c>
      <c r="F1968" s="4">
        <v>22</v>
      </c>
      <c r="I1968" s="7">
        <v>7059774</v>
      </c>
      <c r="J1968" s="7">
        <v>7059740</v>
      </c>
      <c r="K1968" s="7">
        <v>2</v>
      </c>
      <c r="L1968" s="7">
        <v>6</v>
      </c>
      <c r="M1968" s="7">
        <f t="shared" si="200"/>
        <v>0</v>
      </c>
      <c r="N1968" s="8">
        <f t="shared" si="201"/>
        <v>0</v>
      </c>
      <c r="R1968" s="12">
        <v>1</v>
      </c>
    </row>
    <row r="1969" spans="1:18" ht="102" x14ac:dyDescent="0.2">
      <c r="A1969" s="1" t="s">
        <v>3685</v>
      </c>
      <c r="B1969" s="1" t="s">
        <v>90</v>
      </c>
      <c r="C1969" s="2" t="s">
        <v>3686</v>
      </c>
      <c r="D1969" s="3" t="s">
        <v>231</v>
      </c>
      <c r="E1969" s="4">
        <v>1</v>
      </c>
      <c r="F1969" s="4">
        <v>22</v>
      </c>
      <c r="I1969" s="7">
        <v>7059775</v>
      </c>
      <c r="J1969" s="7">
        <v>7059740</v>
      </c>
      <c r="K1969" s="7">
        <v>2</v>
      </c>
      <c r="L1969" s="7">
        <v>6</v>
      </c>
      <c r="M1969" s="7">
        <f t="shared" si="200"/>
        <v>0</v>
      </c>
      <c r="N1969" s="8">
        <f t="shared" si="201"/>
        <v>0</v>
      </c>
      <c r="R1969" s="12">
        <v>1</v>
      </c>
    </row>
    <row r="1970" spans="1:18" x14ac:dyDescent="0.2">
      <c r="A1970" s="1" t="s">
        <v>3687</v>
      </c>
      <c r="B1970" s="1" t="s">
        <v>3688</v>
      </c>
      <c r="C1970" s="2" t="s">
        <v>3689</v>
      </c>
      <c r="E1970" s="4">
        <v>0</v>
      </c>
      <c r="F1970" s="4">
        <v>22</v>
      </c>
      <c r="H1970" s="167"/>
      <c r="I1970" s="7">
        <v>7059776</v>
      </c>
      <c r="J1970" s="7">
        <v>7059216</v>
      </c>
      <c r="K1970" s="7">
        <v>1</v>
      </c>
      <c r="L1970" s="7">
        <v>5</v>
      </c>
      <c r="M1970" s="7">
        <f>M1971+M1979+M1982</f>
        <v>0</v>
      </c>
      <c r="N1970" s="8">
        <f>N1971+N1979+N1982</f>
        <v>0</v>
      </c>
      <c r="R1970" s="12">
        <v>1</v>
      </c>
    </row>
    <row r="1971" spans="1:18" x14ac:dyDescent="0.2">
      <c r="A1971" s="1" t="s">
        <v>3690</v>
      </c>
      <c r="C1971" s="2" t="s">
        <v>205</v>
      </c>
      <c r="E1971" s="4">
        <v>0</v>
      </c>
      <c r="F1971" s="4">
        <v>22</v>
      </c>
      <c r="H1971" s="167"/>
      <c r="I1971" s="7">
        <v>7059777</v>
      </c>
      <c r="J1971" s="7">
        <v>7059776</v>
      </c>
      <c r="K1971" s="7">
        <v>1</v>
      </c>
      <c r="L1971" s="7">
        <v>6</v>
      </c>
      <c r="M1971" s="7">
        <f>M1972+M1973+M1974+M1975+M1976+M1977+M1978</f>
        <v>0</v>
      </c>
      <c r="N1971" s="8">
        <f>N1972+N1973+N1974+N1975+N1976+N1977+N1978</f>
        <v>0</v>
      </c>
      <c r="R1971" s="12">
        <v>1</v>
      </c>
    </row>
    <row r="1972" spans="1:18" x14ac:dyDescent="0.2">
      <c r="A1972" s="1" t="s">
        <v>3691</v>
      </c>
      <c r="C1972" s="2" t="s">
        <v>3628</v>
      </c>
      <c r="D1972" s="3" t="s">
        <v>35</v>
      </c>
      <c r="E1972" s="4">
        <v>0</v>
      </c>
      <c r="F1972" s="4">
        <v>22</v>
      </c>
      <c r="I1972" s="7">
        <v>7059778</v>
      </c>
      <c r="J1972" s="7">
        <v>7059777</v>
      </c>
      <c r="K1972" s="7">
        <v>2</v>
      </c>
      <c r="L1972" s="7">
        <v>7</v>
      </c>
      <c r="M1972" s="7">
        <f t="shared" ref="M1972:M1978" si="202">ROUND(ROUND(H1972,2)*ROUND(E1972,2), 2)</f>
        <v>0</v>
      </c>
      <c r="N1972" s="8">
        <f t="shared" ref="N1972:N1978" si="203">H1972*E1972*(1+F1972/100)</f>
        <v>0</v>
      </c>
      <c r="R1972" s="12">
        <v>1</v>
      </c>
    </row>
    <row r="1973" spans="1:18" x14ac:dyDescent="0.2">
      <c r="A1973" s="1" t="s">
        <v>3692</v>
      </c>
      <c r="C1973" s="2" t="s">
        <v>639</v>
      </c>
      <c r="D1973" s="3" t="s">
        <v>35</v>
      </c>
      <c r="E1973" s="4">
        <v>0</v>
      </c>
      <c r="F1973" s="4">
        <v>22</v>
      </c>
      <c r="I1973" s="7">
        <v>7059779</v>
      </c>
      <c r="J1973" s="7">
        <v>7059777</v>
      </c>
      <c r="K1973" s="7">
        <v>2</v>
      </c>
      <c r="L1973" s="7">
        <v>7</v>
      </c>
      <c r="M1973" s="7">
        <f t="shared" si="202"/>
        <v>0</v>
      </c>
      <c r="N1973" s="8">
        <f t="shared" si="203"/>
        <v>0</v>
      </c>
      <c r="R1973" s="12">
        <v>1</v>
      </c>
    </row>
    <row r="1974" spans="1:18" x14ac:dyDescent="0.2">
      <c r="A1974" s="1" t="s">
        <v>3693</v>
      </c>
      <c r="C1974" s="2" t="s">
        <v>3694</v>
      </c>
      <c r="D1974" s="3" t="s">
        <v>35</v>
      </c>
      <c r="E1974" s="4">
        <v>0</v>
      </c>
      <c r="F1974" s="4">
        <v>22</v>
      </c>
      <c r="I1974" s="7">
        <v>7059780</v>
      </c>
      <c r="J1974" s="7">
        <v>7059777</v>
      </c>
      <c r="K1974" s="7">
        <v>2</v>
      </c>
      <c r="L1974" s="7">
        <v>7</v>
      </c>
      <c r="M1974" s="7">
        <f t="shared" si="202"/>
        <v>0</v>
      </c>
      <c r="N1974" s="8">
        <f t="shared" si="203"/>
        <v>0</v>
      </c>
      <c r="R1974" s="12">
        <v>1</v>
      </c>
    </row>
    <row r="1975" spans="1:18" x14ac:dyDescent="0.2">
      <c r="A1975" s="1" t="s">
        <v>3695</v>
      </c>
      <c r="C1975" s="2" t="s">
        <v>3696</v>
      </c>
      <c r="D1975" s="3" t="s">
        <v>35</v>
      </c>
      <c r="E1975" s="4">
        <v>0</v>
      </c>
      <c r="F1975" s="4">
        <v>22</v>
      </c>
      <c r="I1975" s="7">
        <v>7059781</v>
      </c>
      <c r="J1975" s="7">
        <v>7059777</v>
      </c>
      <c r="K1975" s="7">
        <v>2</v>
      </c>
      <c r="L1975" s="7">
        <v>7</v>
      </c>
      <c r="M1975" s="7">
        <f t="shared" si="202"/>
        <v>0</v>
      </c>
      <c r="N1975" s="8">
        <f t="shared" si="203"/>
        <v>0</v>
      </c>
      <c r="R1975" s="12">
        <v>1</v>
      </c>
    </row>
    <row r="1976" spans="1:18" ht="25.5" x14ac:dyDescent="0.2">
      <c r="A1976" s="1" t="s">
        <v>3697</v>
      </c>
      <c r="C1976" s="2" t="s">
        <v>3698</v>
      </c>
      <c r="D1976" s="3" t="s">
        <v>35</v>
      </c>
      <c r="E1976" s="4">
        <v>0</v>
      </c>
      <c r="F1976" s="4">
        <v>22</v>
      </c>
      <c r="I1976" s="7">
        <v>7059782</v>
      </c>
      <c r="J1976" s="7">
        <v>7059777</v>
      </c>
      <c r="K1976" s="7">
        <v>2</v>
      </c>
      <c r="L1976" s="7">
        <v>7</v>
      </c>
      <c r="M1976" s="7">
        <f t="shared" si="202"/>
        <v>0</v>
      </c>
      <c r="N1976" s="8">
        <f t="shared" si="203"/>
        <v>0</v>
      </c>
      <c r="R1976" s="12">
        <v>1</v>
      </c>
    </row>
    <row r="1977" spans="1:18" ht="25.5" x14ac:dyDescent="0.2">
      <c r="A1977" s="1" t="s">
        <v>3699</v>
      </c>
      <c r="C1977" s="2" t="s">
        <v>970</v>
      </c>
      <c r="D1977" s="3" t="s">
        <v>35</v>
      </c>
      <c r="E1977" s="4">
        <v>0</v>
      </c>
      <c r="F1977" s="4">
        <v>22</v>
      </c>
      <c r="I1977" s="7">
        <v>7059783</v>
      </c>
      <c r="J1977" s="7">
        <v>7059777</v>
      </c>
      <c r="K1977" s="7">
        <v>2</v>
      </c>
      <c r="L1977" s="7">
        <v>7</v>
      </c>
      <c r="M1977" s="7">
        <f t="shared" si="202"/>
        <v>0</v>
      </c>
      <c r="N1977" s="8">
        <f t="shared" si="203"/>
        <v>0</v>
      </c>
      <c r="R1977" s="12">
        <v>1</v>
      </c>
    </row>
    <row r="1978" spans="1:18" x14ac:dyDescent="0.2">
      <c r="A1978" s="1" t="s">
        <v>3700</v>
      </c>
      <c r="C1978" s="2" t="s">
        <v>3447</v>
      </c>
      <c r="D1978" s="3" t="s">
        <v>35</v>
      </c>
      <c r="E1978" s="4">
        <v>0</v>
      </c>
      <c r="F1978" s="4">
        <v>22</v>
      </c>
      <c r="I1978" s="7">
        <v>7059784</v>
      </c>
      <c r="J1978" s="7">
        <v>7059777</v>
      </c>
      <c r="K1978" s="7">
        <v>2</v>
      </c>
      <c r="L1978" s="7">
        <v>7</v>
      </c>
      <c r="M1978" s="7">
        <f t="shared" si="202"/>
        <v>0</v>
      </c>
      <c r="N1978" s="8">
        <f t="shared" si="203"/>
        <v>0</v>
      </c>
      <c r="R1978" s="12">
        <v>1</v>
      </c>
    </row>
    <row r="1979" spans="1:18" x14ac:dyDescent="0.2">
      <c r="A1979" s="1" t="s">
        <v>3701</v>
      </c>
      <c r="C1979" s="2" t="s">
        <v>3702</v>
      </c>
      <c r="E1979" s="4">
        <v>0</v>
      </c>
      <c r="F1979" s="4">
        <v>22</v>
      </c>
      <c r="H1979" s="167"/>
      <c r="I1979" s="7">
        <v>7059785</v>
      </c>
      <c r="J1979" s="7">
        <v>7059776</v>
      </c>
      <c r="K1979" s="7">
        <v>1</v>
      </c>
      <c r="L1979" s="7">
        <v>6</v>
      </c>
      <c r="M1979" s="7">
        <f>M1980+M1981</f>
        <v>0</v>
      </c>
      <c r="N1979" s="8">
        <f>N1980+N1981</f>
        <v>0</v>
      </c>
      <c r="R1979" s="12">
        <v>1</v>
      </c>
    </row>
    <row r="1980" spans="1:18" ht="51" x14ac:dyDescent="0.2">
      <c r="A1980" s="1" t="s">
        <v>3703</v>
      </c>
      <c r="B1980" s="1" t="s">
        <v>30</v>
      </c>
      <c r="C1980" s="2" t="s">
        <v>3704</v>
      </c>
      <c r="D1980" s="3" t="s">
        <v>35</v>
      </c>
      <c r="E1980" s="4">
        <v>0</v>
      </c>
      <c r="F1980" s="4">
        <v>22</v>
      </c>
      <c r="I1980" s="7">
        <v>7059786</v>
      </c>
      <c r="J1980" s="7">
        <v>7059785</v>
      </c>
      <c r="K1980" s="7">
        <v>2</v>
      </c>
      <c r="L1980" s="7">
        <v>7</v>
      </c>
      <c r="M1980" s="7">
        <f>ROUND(ROUND(H1980,2)*ROUND(E1980,2), 2)</f>
        <v>0</v>
      </c>
      <c r="N1980" s="8">
        <f>H1980*E1980*(1+F1980/100)</f>
        <v>0</v>
      </c>
      <c r="R1980" s="12">
        <v>1</v>
      </c>
    </row>
    <row r="1981" spans="1:18" ht="63.75" x14ac:dyDescent="0.2">
      <c r="A1981" s="1" t="s">
        <v>3705</v>
      </c>
      <c r="C1981" s="2" t="s">
        <v>3706</v>
      </c>
      <c r="D1981" s="3" t="s">
        <v>231</v>
      </c>
      <c r="E1981" s="4">
        <v>1</v>
      </c>
      <c r="F1981" s="4">
        <v>22</v>
      </c>
      <c r="I1981" s="7">
        <v>7059787</v>
      </c>
      <c r="J1981" s="7">
        <v>7059785</v>
      </c>
      <c r="K1981" s="7">
        <v>2</v>
      </c>
      <c r="L1981" s="7">
        <v>7</v>
      </c>
      <c r="M1981" s="7">
        <f>ROUND(ROUND(H1981,2)*ROUND(E1981,2), 2)</f>
        <v>0</v>
      </c>
      <c r="N1981" s="8">
        <f>H1981*E1981*(1+F1981/100)</f>
        <v>0</v>
      </c>
      <c r="R1981" s="12">
        <v>1</v>
      </c>
    </row>
    <row r="1982" spans="1:18" x14ac:dyDescent="0.2">
      <c r="A1982" s="1" t="s">
        <v>3707</v>
      </c>
      <c r="C1982" s="2" t="s">
        <v>3708</v>
      </c>
      <c r="E1982" s="4">
        <v>0</v>
      </c>
      <c r="F1982" s="4">
        <v>22</v>
      </c>
      <c r="H1982" s="167"/>
      <c r="I1982" s="7">
        <v>7059788</v>
      </c>
      <c r="J1982" s="7">
        <v>7059776</v>
      </c>
      <c r="K1982" s="7">
        <v>1</v>
      </c>
      <c r="L1982" s="7">
        <v>6</v>
      </c>
      <c r="M1982" s="7">
        <f>M1983+M1984+M1985+M1986+M1987+M1988+M1989+M1990+M1991+M1992+M1993+M1994+M1995</f>
        <v>0</v>
      </c>
      <c r="N1982" s="8">
        <f>N1983+N1984+N1985+N1986+N1987+N1988+N1989+N1990+N1991+N1992+N1993+N1994+N1995</f>
        <v>0</v>
      </c>
      <c r="R1982" s="12">
        <v>1</v>
      </c>
    </row>
    <row r="1983" spans="1:18" x14ac:dyDescent="0.2">
      <c r="A1983" s="1" t="s">
        <v>3709</v>
      </c>
      <c r="C1983" s="2" t="s">
        <v>3710</v>
      </c>
      <c r="D1983" s="3" t="s">
        <v>35</v>
      </c>
      <c r="E1983" s="4">
        <v>0</v>
      </c>
      <c r="F1983" s="4">
        <v>22</v>
      </c>
      <c r="I1983" s="7">
        <v>7059789</v>
      </c>
      <c r="J1983" s="7">
        <v>7059788</v>
      </c>
      <c r="K1983" s="7">
        <v>2</v>
      </c>
      <c r="L1983" s="7">
        <v>7</v>
      </c>
      <c r="M1983" s="7">
        <f t="shared" ref="M1983:M1995" si="204">ROUND(ROUND(H1983,2)*ROUND(E1983,2), 2)</f>
        <v>0</v>
      </c>
      <c r="N1983" s="8">
        <f t="shared" ref="N1983:N1995" si="205">H1983*E1983*(1+F1983/100)</f>
        <v>0</v>
      </c>
      <c r="R1983" s="12">
        <v>1</v>
      </c>
    </row>
    <row r="1984" spans="1:18" ht="51" x14ac:dyDescent="0.2">
      <c r="A1984" s="1" t="s">
        <v>3711</v>
      </c>
      <c r="B1984" s="1" t="s">
        <v>188</v>
      </c>
      <c r="C1984" s="2" t="s">
        <v>3712</v>
      </c>
      <c r="D1984" s="3" t="s">
        <v>35</v>
      </c>
      <c r="E1984" s="4">
        <v>0</v>
      </c>
      <c r="F1984" s="4">
        <v>22</v>
      </c>
      <c r="I1984" s="7">
        <v>7059790</v>
      </c>
      <c r="J1984" s="7">
        <v>7059788</v>
      </c>
      <c r="K1984" s="7">
        <v>2</v>
      </c>
      <c r="L1984" s="7">
        <v>7</v>
      </c>
      <c r="M1984" s="7">
        <f t="shared" si="204"/>
        <v>0</v>
      </c>
      <c r="N1984" s="8">
        <f t="shared" si="205"/>
        <v>0</v>
      </c>
      <c r="R1984" s="12">
        <v>1</v>
      </c>
    </row>
    <row r="1985" spans="1:18" ht="76.5" x14ac:dyDescent="0.2">
      <c r="A1985" s="1" t="s">
        <v>3713</v>
      </c>
      <c r="C1985" s="2" t="s">
        <v>3714</v>
      </c>
      <c r="D1985" s="3" t="s">
        <v>231</v>
      </c>
      <c r="E1985" s="4">
        <v>1</v>
      </c>
      <c r="F1985" s="4">
        <v>22</v>
      </c>
      <c r="I1985" s="7">
        <v>7059791</v>
      </c>
      <c r="J1985" s="7">
        <v>7059788</v>
      </c>
      <c r="K1985" s="7">
        <v>2</v>
      </c>
      <c r="L1985" s="7">
        <v>7</v>
      </c>
      <c r="M1985" s="7">
        <f t="shared" si="204"/>
        <v>0</v>
      </c>
      <c r="N1985" s="8">
        <f t="shared" si="205"/>
        <v>0</v>
      </c>
      <c r="R1985" s="12">
        <v>1</v>
      </c>
    </row>
    <row r="1986" spans="1:18" ht="76.5" x14ac:dyDescent="0.2">
      <c r="A1986" s="1" t="s">
        <v>3715</v>
      </c>
      <c r="C1986" s="2" t="s">
        <v>3716</v>
      </c>
      <c r="D1986" s="3" t="s">
        <v>231</v>
      </c>
      <c r="E1986" s="4">
        <v>1</v>
      </c>
      <c r="F1986" s="4">
        <v>22</v>
      </c>
      <c r="I1986" s="7">
        <v>7059792</v>
      </c>
      <c r="J1986" s="7">
        <v>7059788</v>
      </c>
      <c r="K1986" s="7">
        <v>2</v>
      </c>
      <c r="L1986" s="7">
        <v>7</v>
      </c>
      <c r="M1986" s="7">
        <f t="shared" si="204"/>
        <v>0</v>
      </c>
      <c r="N1986" s="8">
        <f t="shared" si="205"/>
        <v>0</v>
      </c>
      <c r="R1986" s="12">
        <v>1</v>
      </c>
    </row>
    <row r="1987" spans="1:18" ht="76.5" x14ac:dyDescent="0.2">
      <c r="A1987" s="1" t="s">
        <v>3717</v>
      </c>
      <c r="C1987" s="2" t="s">
        <v>3718</v>
      </c>
      <c r="D1987" s="3" t="s">
        <v>231</v>
      </c>
      <c r="E1987" s="4">
        <v>5</v>
      </c>
      <c r="F1987" s="4">
        <v>22</v>
      </c>
      <c r="I1987" s="7">
        <v>7059793</v>
      </c>
      <c r="J1987" s="7">
        <v>7059788</v>
      </c>
      <c r="K1987" s="7">
        <v>2</v>
      </c>
      <c r="L1987" s="7">
        <v>7</v>
      </c>
      <c r="M1987" s="7">
        <f t="shared" si="204"/>
        <v>0</v>
      </c>
      <c r="N1987" s="8">
        <f t="shared" si="205"/>
        <v>0</v>
      </c>
      <c r="R1987" s="12">
        <v>1</v>
      </c>
    </row>
    <row r="1988" spans="1:18" ht="76.5" x14ac:dyDescent="0.2">
      <c r="A1988" s="1" t="s">
        <v>3719</v>
      </c>
      <c r="C1988" s="2" t="s">
        <v>3718</v>
      </c>
      <c r="D1988" s="3" t="s">
        <v>231</v>
      </c>
      <c r="E1988" s="4">
        <v>4</v>
      </c>
      <c r="F1988" s="4">
        <v>22</v>
      </c>
      <c r="I1988" s="7">
        <v>7059794</v>
      </c>
      <c r="J1988" s="7">
        <v>7059788</v>
      </c>
      <c r="K1988" s="7">
        <v>2</v>
      </c>
      <c r="L1988" s="7">
        <v>7</v>
      </c>
      <c r="M1988" s="7">
        <f t="shared" si="204"/>
        <v>0</v>
      </c>
      <c r="N1988" s="8">
        <f t="shared" si="205"/>
        <v>0</v>
      </c>
      <c r="R1988" s="12">
        <v>1</v>
      </c>
    </row>
    <row r="1989" spans="1:18" ht="89.25" x14ac:dyDescent="0.2">
      <c r="A1989" s="1" t="s">
        <v>3720</v>
      </c>
      <c r="C1989" s="2" t="s">
        <v>3721</v>
      </c>
      <c r="D1989" s="3" t="s">
        <v>231</v>
      </c>
      <c r="E1989" s="4">
        <v>2</v>
      </c>
      <c r="F1989" s="4">
        <v>22</v>
      </c>
      <c r="I1989" s="7">
        <v>7059795</v>
      </c>
      <c r="J1989" s="7">
        <v>7059788</v>
      </c>
      <c r="K1989" s="7">
        <v>2</v>
      </c>
      <c r="L1989" s="7">
        <v>7</v>
      </c>
      <c r="M1989" s="7">
        <f t="shared" si="204"/>
        <v>0</v>
      </c>
      <c r="N1989" s="8">
        <f t="shared" si="205"/>
        <v>0</v>
      </c>
      <c r="R1989" s="12">
        <v>1</v>
      </c>
    </row>
    <row r="1990" spans="1:18" ht="51" x14ac:dyDescent="0.2">
      <c r="A1990" s="1" t="s">
        <v>3722</v>
      </c>
      <c r="B1990" s="1" t="s">
        <v>233</v>
      </c>
      <c r="C1990" s="2" t="s">
        <v>3723</v>
      </c>
      <c r="D1990" s="3" t="s">
        <v>35</v>
      </c>
      <c r="E1990" s="4">
        <v>0</v>
      </c>
      <c r="F1990" s="4">
        <v>22</v>
      </c>
      <c r="I1990" s="7">
        <v>7059796</v>
      </c>
      <c r="J1990" s="7">
        <v>7059788</v>
      </c>
      <c r="K1990" s="7">
        <v>2</v>
      </c>
      <c r="L1990" s="7">
        <v>7</v>
      </c>
      <c r="M1990" s="7">
        <f t="shared" si="204"/>
        <v>0</v>
      </c>
      <c r="N1990" s="8">
        <f t="shared" si="205"/>
        <v>0</v>
      </c>
      <c r="R1990" s="12">
        <v>1</v>
      </c>
    </row>
    <row r="1991" spans="1:18" ht="63.75" x14ac:dyDescent="0.2">
      <c r="A1991" s="1" t="s">
        <v>3724</v>
      </c>
      <c r="C1991" s="2" t="s">
        <v>3725</v>
      </c>
      <c r="D1991" s="3" t="s">
        <v>231</v>
      </c>
      <c r="E1991" s="4">
        <v>1</v>
      </c>
      <c r="F1991" s="4">
        <v>22</v>
      </c>
      <c r="I1991" s="7">
        <v>7059797</v>
      </c>
      <c r="J1991" s="7">
        <v>7059788</v>
      </c>
      <c r="K1991" s="7">
        <v>2</v>
      </c>
      <c r="L1991" s="7">
        <v>7</v>
      </c>
      <c r="M1991" s="7">
        <f t="shared" si="204"/>
        <v>0</v>
      </c>
      <c r="N1991" s="8">
        <f t="shared" si="205"/>
        <v>0</v>
      </c>
      <c r="R1991" s="12">
        <v>1</v>
      </c>
    </row>
    <row r="1992" spans="1:18" ht="63.75" x14ac:dyDescent="0.2">
      <c r="A1992" s="1" t="s">
        <v>3726</v>
      </c>
      <c r="B1992" s="1" t="s">
        <v>236</v>
      </c>
      <c r="C1992" s="2" t="s">
        <v>3727</v>
      </c>
      <c r="D1992" s="3" t="s">
        <v>35</v>
      </c>
      <c r="E1992" s="4">
        <v>0</v>
      </c>
      <c r="F1992" s="4">
        <v>22</v>
      </c>
      <c r="I1992" s="7">
        <v>7059798</v>
      </c>
      <c r="J1992" s="7">
        <v>7059788</v>
      </c>
      <c r="K1992" s="7">
        <v>2</v>
      </c>
      <c r="L1992" s="7">
        <v>7</v>
      </c>
      <c r="M1992" s="7">
        <f t="shared" si="204"/>
        <v>0</v>
      </c>
      <c r="N1992" s="8">
        <f t="shared" si="205"/>
        <v>0</v>
      </c>
      <c r="R1992" s="12">
        <v>1</v>
      </c>
    </row>
    <row r="1993" spans="1:18" ht="76.5" x14ac:dyDescent="0.2">
      <c r="A1993" s="1" t="s">
        <v>3728</v>
      </c>
      <c r="C1993" s="2" t="s">
        <v>3729</v>
      </c>
      <c r="D1993" s="3" t="s">
        <v>231</v>
      </c>
      <c r="E1993" s="4">
        <v>1</v>
      </c>
      <c r="F1993" s="4">
        <v>22</v>
      </c>
      <c r="I1993" s="7">
        <v>7059799</v>
      </c>
      <c r="J1993" s="7">
        <v>7059788</v>
      </c>
      <c r="K1993" s="7">
        <v>2</v>
      </c>
      <c r="L1993" s="7">
        <v>7</v>
      </c>
      <c r="M1993" s="7">
        <f t="shared" si="204"/>
        <v>0</v>
      </c>
      <c r="N1993" s="8">
        <f t="shared" si="205"/>
        <v>0</v>
      </c>
      <c r="R1993" s="12">
        <v>1</v>
      </c>
    </row>
    <row r="1994" spans="1:18" ht="51" x14ac:dyDescent="0.2">
      <c r="A1994" s="1" t="s">
        <v>3730</v>
      </c>
      <c r="B1994" s="1" t="s">
        <v>239</v>
      </c>
      <c r="C1994" s="2" t="s">
        <v>3731</v>
      </c>
      <c r="D1994" s="3" t="s">
        <v>35</v>
      </c>
      <c r="E1994" s="4">
        <v>0</v>
      </c>
      <c r="F1994" s="4">
        <v>22</v>
      </c>
      <c r="I1994" s="7">
        <v>7059800</v>
      </c>
      <c r="J1994" s="7">
        <v>7059788</v>
      </c>
      <c r="K1994" s="7">
        <v>2</v>
      </c>
      <c r="L1994" s="7">
        <v>7</v>
      </c>
      <c r="M1994" s="7">
        <f t="shared" si="204"/>
        <v>0</v>
      </c>
      <c r="N1994" s="8">
        <f t="shared" si="205"/>
        <v>0</v>
      </c>
      <c r="R1994" s="12">
        <v>1</v>
      </c>
    </row>
    <row r="1995" spans="1:18" ht="63.75" x14ac:dyDescent="0.2">
      <c r="A1995" s="1" t="s">
        <v>3732</v>
      </c>
      <c r="C1995" s="2" t="s">
        <v>3733</v>
      </c>
      <c r="D1995" s="3" t="s">
        <v>231</v>
      </c>
      <c r="E1995" s="4">
        <v>1</v>
      </c>
      <c r="F1995" s="4">
        <v>22</v>
      </c>
      <c r="I1995" s="7">
        <v>7059801</v>
      </c>
      <c r="J1995" s="7">
        <v>7059788</v>
      </c>
      <c r="K1995" s="7">
        <v>2</v>
      </c>
      <c r="L1995" s="7">
        <v>7</v>
      </c>
      <c r="M1995" s="7">
        <f t="shared" si="204"/>
        <v>0</v>
      </c>
      <c r="N1995" s="8">
        <f t="shared" si="205"/>
        <v>0</v>
      </c>
      <c r="R1995" s="12">
        <v>1</v>
      </c>
    </row>
    <row r="1996" spans="1:18" x14ac:dyDescent="0.2">
      <c r="A1996" s="1" t="s">
        <v>3734</v>
      </c>
      <c r="B1996" s="1" t="s">
        <v>3735</v>
      </c>
      <c r="C1996" s="2" t="s">
        <v>1158</v>
      </c>
      <c r="E1996" s="4">
        <v>0</v>
      </c>
      <c r="F1996" s="4">
        <v>22</v>
      </c>
      <c r="H1996" s="167"/>
      <c r="I1996" s="7">
        <v>7059802</v>
      </c>
      <c r="J1996" s="7">
        <v>7059216</v>
      </c>
      <c r="K1996" s="7">
        <v>1</v>
      </c>
      <c r="L1996" s="7">
        <v>5</v>
      </c>
      <c r="M1996" s="7">
        <f>M1997+M1998+M1999+M2000+M2001+M2002+M2003+M2004+M2005+M2006+M2007+M2008+M2009+M2010+M2011+M2012+M2013+M2014+M2015+M2016+M2017+M2018+M2019+M2020</f>
        <v>0</v>
      </c>
      <c r="N1996" s="8">
        <f>N1997+N1998+N1999+N2000+N2001+N2002+N2003+N2004+N2005+N2006+N2007+N2008+N2009+N2010+N2011+N2012+N2013+N2014+N2015+N2016+N2017+N2018+N2019+N2020</f>
        <v>0</v>
      </c>
      <c r="R1996" s="12">
        <v>1</v>
      </c>
    </row>
    <row r="1997" spans="1:18" x14ac:dyDescent="0.2">
      <c r="A1997" s="1" t="s">
        <v>3736</v>
      </c>
      <c r="C1997" s="2" t="s">
        <v>286</v>
      </c>
      <c r="D1997" s="3" t="s">
        <v>35</v>
      </c>
      <c r="E1997" s="4">
        <v>0</v>
      </c>
      <c r="F1997" s="4">
        <v>22</v>
      </c>
      <c r="I1997" s="7">
        <v>7059803</v>
      </c>
      <c r="J1997" s="7">
        <v>7059802</v>
      </c>
      <c r="K1997" s="7">
        <v>2</v>
      </c>
      <c r="L1997" s="7">
        <v>6</v>
      </c>
      <c r="M1997" s="7">
        <f t="shared" ref="M1997:M2020" si="206">ROUND(ROUND(H1997,2)*ROUND(E1997,2), 2)</f>
        <v>0</v>
      </c>
      <c r="N1997" s="8">
        <f t="shared" ref="N1997:N2020" si="207">H1997*E1997*(1+F1997/100)</f>
        <v>0</v>
      </c>
      <c r="R1997" s="12">
        <v>1</v>
      </c>
    </row>
    <row r="1998" spans="1:18" x14ac:dyDescent="0.2">
      <c r="A1998" s="1" t="s">
        <v>3737</v>
      </c>
      <c r="C1998" s="2" t="s">
        <v>1161</v>
      </c>
      <c r="D1998" s="3" t="s">
        <v>35</v>
      </c>
      <c r="E1998" s="4">
        <v>0</v>
      </c>
      <c r="F1998" s="4">
        <v>22</v>
      </c>
      <c r="I1998" s="7">
        <v>7059804</v>
      </c>
      <c r="J1998" s="7">
        <v>7059802</v>
      </c>
      <c r="K1998" s="7">
        <v>2</v>
      </c>
      <c r="L1998" s="7">
        <v>6</v>
      </c>
      <c r="M1998" s="7">
        <f t="shared" si="206"/>
        <v>0</v>
      </c>
      <c r="N1998" s="8">
        <f t="shared" si="207"/>
        <v>0</v>
      </c>
      <c r="R1998" s="12">
        <v>1</v>
      </c>
    </row>
    <row r="1999" spans="1:18" x14ac:dyDescent="0.2">
      <c r="A1999" s="1" t="s">
        <v>3738</v>
      </c>
      <c r="C1999" s="2" t="s">
        <v>3739</v>
      </c>
      <c r="D1999" s="3" t="s">
        <v>35</v>
      </c>
      <c r="E1999" s="4">
        <v>0</v>
      </c>
      <c r="F1999" s="4">
        <v>22</v>
      </c>
      <c r="I1999" s="7">
        <v>7059805</v>
      </c>
      <c r="J1999" s="7">
        <v>7059802</v>
      </c>
      <c r="K1999" s="7">
        <v>2</v>
      </c>
      <c r="L1999" s="7">
        <v>6</v>
      </c>
      <c r="M1999" s="7">
        <f t="shared" si="206"/>
        <v>0</v>
      </c>
      <c r="N1999" s="8">
        <f t="shared" si="207"/>
        <v>0</v>
      </c>
      <c r="R1999" s="12">
        <v>1</v>
      </c>
    </row>
    <row r="2000" spans="1:18" x14ac:dyDescent="0.2">
      <c r="A2000" s="1" t="s">
        <v>3740</v>
      </c>
      <c r="C2000" s="2" t="s">
        <v>1164</v>
      </c>
      <c r="D2000" s="3" t="s">
        <v>35</v>
      </c>
      <c r="E2000" s="4">
        <v>0</v>
      </c>
      <c r="F2000" s="4">
        <v>22</v>
      </c>
      <c r="I2000" s="7">
        <v>7059806</v>
      </c>
      <c r="J2000" s="7">
        <v>7059802</v>
      </c>
      <c r="K2000" s="7">
        <v>2</v>
      </c>
      <c r="L2000" s="7">
        <v>6</v>
      </c>
      <c r="M2000" s="7">
        <f t="shared" si="206"/>
        <v>0</v>
      </c>
      <c r="N2000" s="8">
        <f t="shared" si="207"/>
        <v>0</v>
      </c>
      <c r="R2000" s="12">
        <v>1</v>
      </c>
    </row>
    <row r="2001" spans="1:18" x14ac:dyDescent="0.2">
      <c r="A2001" s="1" t="s">
        <v>3741</v>
      </c>
      <c r="C2001" s="2" t="s">
        <v>3742</v>
      </c>
      <c r="D2001" s="3" t="s">
        <v>35</v>
      </c>
      <c r="E2001" s="4">
        <v>0</v>
      </c>
      <c r="F2001" s="4">
        <v>22</v>
      </c>
      <c r="I2001" s="7">
        <v>7059807</v>
      </c>
      <c r="J2001" s="7">
        <v>7059802</v>
      </c>
      <c r="K2001" s="7">
        <v>2</v>
      </c>
      <c r="L2001" s="7">
        <v>6</v>
      </c>
      <c r="M2001" s="7">
        <f t="shared" si="206"/>
        <v>0</v>
      </c>
      <c r="N2001" s="8">
        <f t="shared" si="207"/>
        <v>0</v>
      </c>
      <c r="R2001" s="12">
        <v>1</v>
      </c>
    </row>
    <row r="2002" spans="1:18" ht="25.5" x14ac:dyDescent="0.2">
      <c r="A2002" s="1" t="s">
        <v>3743</v>
      </c>
      <c r="C2002" s="2" t="s">
        <v>970</v>
      </c>
      <c r="D2002" s="3" t="s">
        <v>35</v>
      </c>
      <c r="E2002" s="4">
        <v>0</v>
      </c>
      <c r="F2002" s="4">
        <v>22</v>
      </c>
      <c r="I2002" s="7">
        <v>7059808</v>
      </c>
      <c r="J2002" s="7">
        <v>7059802</v>
      </c>
      <c r="K2002" s="7">
        <v>2</v>
      </c>
      <c r="L2002" s="7">
        <v>6</v>
      </c>
      <c r="M2002" s="7">
        <f t="shared" si="206"/>
        <v>0</v>
      </c>
      <c r="N2002" s="8">
        <f t="shared" si="207"/>
        <v>0</v>
      </c>
      <c r="R2002" s="12">
        <v>1</v>
      </c>
    </row>
    <row r="2003" spans="1:18" ht="51" x14ac:dyDescent="0.2">
      <c r="A2003" s="1" t="s">
        <v>3744</v>
      </c>
      <c r="B2003" s="1" t="s">
        <v>30</v>
      </c>
      <c r="C2003" s="2" t="s">
        <v>3745</v>
      </c>
      <c r="D2003" s="3" t="s">
        <v>35</v>
      </c>
      <c r="E2003" s="4">
        <v>0</v>
      </c>
      <c r="F2003" s="4">
        <v>22</v>
      </c>
      <c r="I2003" s="7">
        <v>7059809</v>
      </c>
      <c r="J2003" s="7">
        <v>7059802</v>
      </c>
      <c r="K2003" s="7">
        <v>2</v>
      </c>
      <c r="L2003" s="7">
        <v>6</v>
      </c>
      <c r="M2003" s="7">
        <f t="shared" si="206"/>
        <v>0</v>
      </c>
      <c r="N2003" s="8">
        <f t="shared" si="207"/>
        <v>0</v>
      </c>
      <c r="R2003" s="12">
        <v>1</v>
      </c>
    </row>
    <row r="2004" spans="1:18" ht="63.75" x14ac:dyDescent="0.2">
      <c r="A2004" s="1" t="s">
        <v>3746</v>
      </c>
      <c r="C2004" s="2" t="s">
        <v>3747</v>
      </c>
      <c r="D2004" s="3" t="s">
        <v>231</v>
      </c>
      <c r="E2004" s="4">
        <v>6</v>
      </c>
      <c r="F2004" s="4">
        <v>22</v>
      </c>
      <c r="I2004" s="7">
        <v>7059810</v>
      </c>
      <c r="J2004" s="7">
        <v>7059802</v>
      </c>
      <c r="K2004" s="7">
        <v>2</v>
      </c>
      <c r="L2004" s="7">
        <v>6</v>
      </c>
      <c r="M2004" s="7">
        <f t="shared" si="206"/>
        <v>0</v>
      </c>
      <c r="N2004" s="8">
        <f t="shared" si="207"/>
        <v>0</v>
      </c>
      <c r="R2004" s="12">
        <v>1</v>
      </c>
    </row>
    <row r="2005" spans="1:18" ht="63.75" x14ac:dyDescent="0.2">
      <c r="A2005" s="1" t="s">
        <v>3748</v>
      </c>
      <c r="C2005" s="2" t="s">
        <v>3749</v>
      </c>
      <c r="D2005" s="3" t="s">
        <v>231</v>
      </c>
      <c r="E2005" s="4">
        <v>17</v>
      </c>
      <c r="F2005" s="4">
        <v>22</v>
      </c>
      <c r="I2005" s="7">
        <v>7059811</v>
      </c>
      <c r="J2005" s="7">
        <v>7059802</v>
      </c>
      <c r="K2005" s="7">
        <v>2</v>
      </c>
      <c r="L2005" s="7">
        <v>6</v>
      </c>
      <c r="M2005" s="7">
        <f t="shared" si="206"/>
        <v>0</v>
      </c>
      <c r="N2005" s="8">
        <f t="shared" si="207"/>
        <v>0</v>
      </c>
      <c r="R2005" s="12">
        <v>1</v>
      </c>
    </row>
    <row r="2006" spans="1:18" ht="63.75" x14ac:dyDescent="0.2">
      <c r="A2006" s="1" t="s">
        <v>3750</v>
      </c>
      <c r="C2006" s="2" t="s">
        <v>3751</v>
      </c>
      <c r="D2006" s="3" t="s">
        <v>231</v>
      </c>
      <c r="E2006" s="4">
        <v>1</v>
      </c>
      <c r="F2006" s="4">
        <v>22</v>
      </c>
      <c r="I2006" s="7">
        <v>7059812</v>
      </c>
      <c r="J2006" s="7">
        <v>7059802</v>
      </c>
      <c r="K2006" s="7">
        <v>2</v>
      </c>
      <c r="L2006" s="7">
        <v>6</v>
      </c>
      <c r="M2006" s="7">
        <f t="shared" si="206"/>
        <v>0</v>
      </c>
      <c r="N2006" s="8">
        <f t="shared" si="207"/>
        <v>0</v>
      </c>
      <c r="R2006" s="12">
        <v>1</v>
      </c>
    </row>
    <row r="2007" spans="1:18" ht="63.75" x14ac:dyDescent="0.2">
      <c r="A2007" s="1" t="s">
        <v>3752</v>
      </c>
      <c r="C2007" s="2" t="s">
        <v>3753</v>
      </c>
      <c r="D2007" s="3" t="s">
        <v>231</v>
      </c>
      <c r="E2007" s="4">
        <v>1</v>
      </c>
      <c r="F2007" s="4">
        <v>22</v>
      </c>
      <c r="I2007" s="7">
        <v>7059813</v>
      </c>
      <c r="J2007" s="7">
        <v>7059802</v>
      </c>
      <c r="K2007" s="7">
        <v>2</v>
      </c>
      <c r="L2007" s="7">
        <v>6</v>
      </c>
      <c r="M2007" s="7">
        <f t="shared" si="206"/>
        <v>0</v>
      </c>
      <c r="N2007" s="8">
        <f t="shared" si="207"/>
        <v>0</v>
      </c>
      <c r="R2007" s="12">
        <v>1</v>
      </c>
    </row>
    <row r="2008" spans="1:18" ht="63.75" x14ac:dyDescent="0.2">
      <c r="A2008" s="1" t="s">
        <v>3754</v>
      </c>
      <c r="C2008" s="2" t="s">
        <v>3755</v>
      </c>
      <c r="D2008" s="3" t="s">
        <v>231</v>
      </c>
      <c r="E2008" s="4">
        <v>26</v>
      </c>
      <c r="F2008" s="4">
        <v>22</v>
      </c>
      <c r="I2008" s="7">
        <v>7059814</v>
      </c>
      <c r="J2008" s="7">
        <v>7059802</v>
      </c>
      <c r="K2008" s="7">
        <v>2</v>
      </c>
      <c r="L2008" s="7">
        <v>6</v>
      </c>
      <c r="M2008" s="7">
        <f t="shared" si="206"/>
        <v>0</v>
      </c>
      <c r="N2008" s="8">
        <f t="shared" si="207"/>
        <v>0</v>
      </c>
      <c r="R2008" s="12">
        <v>1</v>
      </c>
    </row>
    <row r="2009" spans="1:18" ht="63.75" x14ac:dyDescent="0.2">
      <c r="A2009" s="1" t="s">
        <v>3756</v>
      </c>
      <c r="C2009" s="2" t="s">
        <v>3757</v>
      </c>
      <c r="D2009" s="3" t="s">
        <v>231</v>
      </c>
      <c r="E2009" s="4">
        <v>9</v>
      </c>
      <c r="F2009" s="4">
        <v>22</v>
      </c>
      <c r="I2009" s="7">
        <v>7059815</v>
      </c>
      <c r="J2009" s="7">
        <v>7059802</v>
      </c>
      <c r="K2009" s="7">
        <v>2</v>
      </c>
      <c r="L2009" s="7">
        <v>6</v>
      </c>
      <c r="M2009" s="7">
        <f t="shared" si="206"/>
        <v>0</v>
      </c>
      <c r="N2009" s="8">
        <f t="shared" si="207"/>
        <v>0</v>
      </c>
      <c r="R2009" s="12">
        <v>1</v>
      </c>
    </row>
    <row r="2010" spans="1:18" ht="63.75" x14ac:dyDescent="0.2">
      <c r="A2010" s="1" t="s">
        <v>3758</v>
      </c>
      <c r="C2010" s="2" t="s">
        <v>3759</v>
      </c>
      <c r="D2010" s="3" t="s">
        <v>231</v>
      </c>
      <c r="E2010" s="4">
        <v>2</v>
      </c>
      <c r="F2010" s="4">
        <v>22</v>
      </c>
      <c r="I2010" s="7">
        <v>7059816</v>
      </c>
      <c r="J2010" s="7">
        <v>7059802</v>
      </c>
      <c r="K2010" s="7">
        <v>2</v>
      </c>
      <c r="L2010" s="7">
        <v>6</v>
      </c>
      <c r="M2010" s="7">
        <f t="shared" si="206"/>
        <v>0</v>
      </c>
      <c r="N2010" s="8">
        <f t="shared" si="207"/>
        <v>0</v>
      </c>
      <c r="R2010" s="12">
        <v>1</v>
      </c>
    </row>
    <row r="2011" spans="1:18" ht="63.75" x14ac:dyDescent="0.2">
      <c r="A2011" s="1" t="s">
        <v>3760</v>
      </c>
      <c r="C2011" s="2" t="s">
        <v>3761</v>
      </c>
      <c r="D2011" s="3" t="s">
        <v>231</v>
      </c>
      <c r="E2011" s="4">
        <v>2</v>
      </c>
      <c r="F2011" s="4">
        <v>22</v>
      </c>
      <c r="I2011" s="7">
        <v>7059817</v>
      </c>
      <c r="J2011" s="7">
        <v>7059802</v>
      </c>
      <c r="K2011" s="7">
        <v>2</v>
      </c>
      <c r="L2011" s="7">
        <v>6</v>
      </c>
      <c r="M2011" s="7">
        <f t="shared" si="206"/>
        <v>0</v>
      </c>
      <c r="N2011" s="8">
        <f t="shared" si="207"/>
        <v>0</v>
      </c>
      <c r="R2011" s="12">
        <v>1</v>
      </c>
    </row>
    <row r="2012" spans="1:18" ht="63.75" x14ac:dyDescent="0.2">
      <c r="A2012" s="1" t="s">
        <v>3762</v>
      </c>
      <c r="C2012" s="2" t="s">
        <v>3763</v>
      </c>
      <c r="D2012" s="3" t="s">
        <v>231</v>
      </c>
      <c r="E2012" s="4">
        <v>4</v>
      </c>
      <c r="F2012" s="4">
        <v>22</v>
      </c>
      <c r="I2012" s="7">
        <v>7059818</v>
      </c>
      <c r="J2012" s="7">
        <v>7059802</v>
      </c>
      <c r="K2012" s="7">
        <v>2</v>
      </c>
      <c r="L2012" s="7">
        <v>6</v>
      </c>
      <c r="M2012" s="7">
        <f t="shared" si="206"/>
        <v>0</v>
      </c>
      <c r="N2012" s="8">
        <f t="shared" si="207"/>
        <v>0</v>
      </c>
      <c r="R2012" s="12">
        <v>1</v>
      </c>
    </row>
    <row r="2013" spans="1:18" ht="63.75" x14ac:dyDescent="0.2">
      <c r="A2013" s="1" t="s">
        <v>3764</v>
      </c>
      <c r="C2013" s="2" t="s">
        <v>3765</v>
      </c>
      <c r="D2013" s="3" t="s">
        <v>231</v>
      </c>
      <c r="E2013" s="4">
        <v>8</v>
      </c>
      <c r="F2013" s="4">
        <v>22</v>
      </c>
      <c r="I2013" s="7">
        <v>7059819</v>
      </c>
      <c r="J2013" s="7">
        <v>7059802</v>
      </c>
      <c r="K2013" s="7">
        <v>2</v>
      </c>
      <c r="L2013" s="7">
        <v>6</v>
      </c>
      <c r="M2013" s="7">
        <f t="shared" si="206"/>
        <v>0</v>
      </c>
      <c r="N2013" s="8">
        <f t="shared" si="207"/>
        <v>0</v>
      </c>
      <c r="R2013" s="12">
        <v>1</v>
      </c>
    </row>
    <row r="2014" spans="1:18" ht="63.75" x14ac:dyDescent="0.2">
      <c r="A2014" s="1" t="s">
        <v>3766</v>
      </c>
      <c r="C2014" s="2" t="s">
        <v>3767</v>
      </c>
      <c r="D2014" s="3" t="s">
        <v>231</v>
      </c>
      <c r="E2014" s="4">
        <v>6</v>
      </c>
      <c r="F2014" s="4">
        <v>22</v>
      </c>
      <c r="I2014" s="7">
        <v>7059820</v>
      </c>
      <c r="J2014" s="7">
        <v>7059802</v>
      </c>
      <c r="K2014" s="7">
        <v>2</v>
      </c>
      <c r="L2014" s="7">
        <v>6</v>
      </c>
      <c r="M2014" s="7">
        <f t="shared" si="206"/>
        <v>0</v>
      </c>
      <c r="N2014" s="8">
        <f t="shared" si="207"/>
        <v>0</v>
      </c>
      <c r="R2014" s="12">
        <v>1</v>
      </c>
    </row>
    <row r="2015" spans="1:18" ht="63.75" x14ac:dyDescent="0.2">
      <c r="A2015" s="1" t="s">
        <v>3768</v>
      </c>
      <c r="C2015" s="2" t="s">
        <v>3769</v>
      </c>
      <c r="D2015" s="3" t="s">
        <v>231</v>
      </c>
      <c r="E2015" s="4">
        <v>4</v>
      </c>
      <c r="F2015" s="4">
        <v>22</v>
      </c>
      <c r="I2015" s="7">
        <v>7059821</v>
      </c>
      <c r="J2015" s="7">
        <v>7059802</v>
      </c>
      <c r="K2015" s="7">
        <v>2</v>
      </c>
      <c r="L2015" s="7">
        <v>6</v>
      </c>
      <c r="M2015" s="7">
        <f t="shared" si="206"/>
        <v>0</v>
      </c>
      <c r="N2015" s="8">
        <f t="shared" si="207"/>
        <v>0</v>
      </c>
      <c r="R2015" s="12">
        <v>1</v>
      </c>
    </row>
    <row r="2016" spans="1:18" ht="63.75" x14ac:dyDescent="0.2">
      <c r="A2016" s="1" t="s">
        <v>3770</v>
      </c>
      <c r="C2016" s="2" t="s">
        <v>3771</v>
      </c>
      <c r="D2016" s="3" t="s">
        <v>231</v>
      </c>
      <c r="E2016" s="4">
        <v>4</v>
      </c>
      <c r="F2016" s="4">
        <v>22</v>
      </c>
      <c r="I2016" s="7">
        <v>7059822</v>
      </c>
      <c r="J2016" s="7">
        <v>7059802</v>
      </c>
      <c r="K2016" s="7">
        <v>2</v>
      </c>
      <c r="L2016" s="7">
        <v>6</v>
      </c>
      <c r="M2016" s="7">
        <f t="shared" si="206"/>
        <v>0</v>
      </c>
      <c r="N2016" s="8">
        <f t="shared" si="207"/>
        <v>0</v>
      </c>
      <c r="R2016" s="12">
        <v>1</v>
      </c>
    </row>
    <row r="2017" spans="1:18" ht="63.75" x14ac:dyDescent="0.2">
      <c r="A2017" s="1" t="s">
        <v>3772</v>
      </c>
      <c r="C2017" s="2" t="s">
        <v>3773</v>
      </c>
      <c r="D2017" s="3" t="s">
        <v>231</v>
      </c>
      <c r="E2017" s="4">
        <v>2</v>
      </c>
      <c r="F2017" s="4">
        <v>22</v>
      </c>
      <c r="I2017" s="7">
        <v>7059823</v>
      </c>
      <c r="J2017" s="7">
        <v>7059802</v>
      </c>
      <c r="K2017" s="7">
        <v>2</v>
      </c>
      <c r="L2017" s="7">
        <v>6</v>
      </c>
      <c r="M2017" s="7">
        <f t="shared" si="206"/>
        <v>0</v>
      </c>
      <c r="N2017" s="8">
        <f t="shared" si="207"/>
        <v>0</v>
      </c>
      <c r="R2017" s="12">
        <v>1</v>
      </c>
    </row>
    <row r="2018" spans="1:18" ht="63.75" x14ac:dyDescent="0.2">
      <c r="A2018" s="1" t="s">
        <v>3774</v>
      </c>
      <c r="C2018" s="2" t="s">
        <v>3775</v>
      </c>
      <c r="D2018" s="3" t="s">
        <v>231</v>
      </c>
      <c r="E2018" s="4">
        <v>2</v>
      </c>
      <c r="F2018" s="4">
        <v>22</v>
      </c>
      <c r="I2018" s="7">
        <v>7059824</v>
      </c>
      <c r="J2018" s="7">
        <v>7059802</v>
      </c>
      <c r="K2018" s="7">
        <v>2</v>
      </c>
      <c r="L2018" s="7">
        <v>6</v>
      </c>
      <c r="M2018" s="7">
        <f t="shared" si="206"/>
        <v>0</v>
      </c>
      <c r="N2018" s="8">
        <f t="shared" si="207"/>
        <v>0</v>
      </c>
      <c r="R2018" s="12">
        <v>1</v>
      </c>
    </row>
    <row r="2019" spans="1:18" ht="51" x14ac:dyDescent="0.2">
      <c r="A2019" s="1" t="s">
        <v>3776</v>
      </c>
      <c r="B2019" s="1" t="s">
        <v>188</v>
      </c>
      <c r="C2019" s="2" t="s">
        <v>3777</v>
      </c>
      <c r="D2019" s="3" t="s">
        <v>245</v>
      </c>
      <c r="E2019" s="4">
        <v>174</v>
      </c>
      <c r="F2019" s="4">
        <v>22</v>
      </c>
      <c r="I2019" s="7">
        <v>7059825</v>
      </c>
      <c r="J2019" s="7">
        <v>7059802</v>
      </c>
      <c r="K2019" s="7">
        <v>2</v>
      </c>
      <c r="L2019" s="7">
        <v>6</v>
      </c>
      <c r="M2019" s="7">
        <f t="shared" si="206"/>
        <v>0</v>
      </c>
      <c r="N2019" s="8">
        <f t="shared" si="207"/>
        <v>0</v>
      </c>
      <c r="R2019" s="12">
        <v>1</v>
      </c>
    </row>
    <row r="2020" spans="1:18" ht="63.75" x14ac:dyDescent="0.2">
      <c r="A2020" s="1" t="s">
        <v>3778</v>
      </c>
      <c r="B2020" s="1" t="s">
        <v>233</v>
      </c>
      <c r="C2020" s="2" t="s">
        <v>3779</v>
      </c>
      <c r="D2020" s="3" t="s">
        <v>241</v>
      </c>
      <c r="E2020" s="4">
        <v>135</v>
      </c>
      <c r="F2020" s="4">
        <v>22</v>
      </c>
      <c r="I2020" s="7">
        <v>7059826</v>
      </c>
      <c r="J2020" s="7">
        <v>7059802</v>
      </c>
      <c r="K2020" s="7">
        <v>2</v>
      </c>
      <c r="L2020" s="7">
        <v>6</v>
      </c>
      <c r="M2020" s="7">
        <f t="shared" si="206"/>
        <v>0</v>
      </c>
      <c r="N2020" s="8">
        <f t="shared" si="207"/>
        <v>0</v>
      </c>
      <c r="R2020" s="12">
        <v>1</v>
      </c>
    </row>
    <row r="2021" spans="1:18" x14ac:dyDescent="0.2">
      <c r="A2021" s="1" t="s">
        <v>3780</v>
      </c>
      <c r="B2021" s="1" t="s">
        <v>3781</v>
      </c>
      <c r="C2021" s="2" t="s">
        <v>718</v>
      </c>
      <c r="E2021" s="4">
        <v>0</v>
      </c>
      <c r="F2021" s="4">
        <v>22</v>
      </c>
      <c r="H2021" s="167"/>
      <c r="I2021" s="7">
        <v>7059827</v>
      </c>
      <c r="J2021" s="7">
        <v>7059216</v>
      </c>
      <c r="K2021" s="7">
        <v>1</v>
      </c>
      <c r="L2021" s="7">
        <v>5</v>
      </c>
      <c r="M2021" s="7">
        <f>M2022+M2023+M2024+M2025+M2026+M2027+M2028+M2029+M2030+M2031</f>
        <v>0</v>
      </c>
      <c r="N2021" s="8">
        <f>N2022+N2023+N2024+N2025+N2026+N2027+N2028+N2029+N2030+N2031</f>
        <v>0</v>
      </c>
      <c r="R2021" s="12">
        <v>1</v>
      </c>
    </row>
    <row r="2022" spans="1:18" x14ac:dyDescent="0.2">
      <c r="A2022" s="1" t="s">
        <v>3782</v>
      </c>
      <c r="C2022" s="2" t="s">
        <v>286</v>
      </c>
      <c r="D2022" s="3" t="s">
        <v>35</v>
      </c>
      <c r="E2022" s="4">
        <v>0</v>
      </c>
      <c r="F2022" s="4">
        <v>22</v>
      </c>
      <c r="I2022" s="7">
        <v>7059828</v>
      </c>
      <c r="J2022" s="7">
        <v>7059827</v>
      </c>
      <c r="K2022" s="7">
        <v>2</v>
      </c>
      <c r="L2022" s="7">
        <v>6</v>
      </c>
      <c r="M2022" s="7">
        <f t="shared" ref="M2022:M2031" si="208">ROUND(ROUND(H2022,2)*ROUND(E2022,2), 2)</f>
        <v>0</v>
      </c>
      <c r="N2022" s="8">
        <f t="shared" ref="N2022:N2031" si="209">H2022*E2022*(1+F2022/100)</f>
        <v>0</v>
      </c>
      <c r="R2022" s="12">
        <v>1</v>
      </c>
    </row>
    <row r="2023" spans="1:18" x14ac:dyDescent="0.2">
      <c r="A2023" s="1" t="s">
        <v>3783</v>
      </c>
      <c r="C2023" s="2" t="s">
        <v>721</v>
      </c>
      <c r="D2023" s="3" t="s">
        <v>35</v>
      </c>
      <c r="E2023" s="4">
        <v>0</v>
      </c>
      <c r="F2023" s="4">
        <v>22</v>
      </c>
      <c r="I2023" s="7">
        <v>7059829</v>
      </c>
      <c r="J2023" s="7">
        <v>7059827</v>
      </c>
      <c r="K2023" s="7">
        <v>2</v>
      </c>
      <c r="L2023" s="7">
        <v>6</v>
      </c>
      <c r="M2023" s="7">
        <f t="shared" si="208"/>
        <v>0</v>
      </c>
      <c r="N2023" s="8">
        <f t="shared" si="209"/>
        <v>0</v>
      </c>
      <c r="R2023" s="12">
        <v>1</v>
      </c>
    </row>
    <row r="2024" spans="1:18" ht="38.25" x14ac:dyDescent="0.2">
      <c r="A2024" s="1" t="s">
        <v>3784</v>
      </c>
      <c r="C2024" s="2" t="s">
        <v>723</v>
      </c>
      <c r="D2024" s="3" t="s">
        <v>35</v>
      </c>
      <c r="E2024" s="4">
        <v>0</v>
      </c>
      <c r="F2024" s="4">
        <v>22</v>
      </c>
      <c r="I2024" s="7">
        <v>7059830</v>
      </c>
      <c r="J2024" s="7">
        <v>7059827</v>
      </c>
      <c r="K2024" s="7">
        <v>2</v>
      </c>
      <c r="L2024" s="7">
        <v>6</v>
      </c>
      <c r="M2024" s="7">
        <f t="shared" si="208"/>
        <v>0</v>
      </c>
      <c r="N2024" s="8">
        <f t="shared" si="209"/>
        <v>0</v>
      </c>
      <c r="R2024" s="12">
        <v>1</v>
      </c>
    </row>
    <row r="2025" spans="1:18" x14ac:dyDescent="0.2">
      <c r="A2025" s="1" t="s">
        <v>3785</v>
      </c>
      <c r="C2025" s="2" t="s">
        <v>725</v>
      </c>
      <c r="D2025" s="3" t="s">
        <v>35</v>
      </c>
      <c r="E2025" s="4">
        <v>0</v>
      </c>
      <c r="F2025" s="4">
        <v>22</v>
      </c>
      <c r="I2025" s="7">
        <v>7059831</v>
      </c>
      <c r="J2025" s="7">
        <v>7059827</v>
      </c>
      <c r="K2025" s="7">
        <v>2</v>
      </c>
      <c r="L2025" s="7">
        <v>6</v>
      </c>
      <c r="M2025" s="7">
        <f t="shared" si="208"/>
        <v>0</v>
      </c>
      <c r="N2025" s="8">
        <f t="shared" si="209"/>
        <v>0</v>
      </c>
      <c r="R2025" s="12">
        <v>1</v>
      </c>
    </row>
    <row r="2026" spans="1:18" ht="38.25" x14ac:dyDescent="0.2">
      <c r="A2026" s="1" t="s">
        <v>3786</v>
      </c>
      <c r="C2026" s="2" t="s">
        <v>3787</v>
      </c>
      <c r="D2026" s="3" t="s">
        <v>35</v>
      </c>
      <c r="E2026" s="4">
        <v>0</v>
      </c>
      <c r="F2026" s="4">
        <v>22</v>
      </c>
      <c r="I2026" s="7">
        <v>7059832</v>
      </c>
      <c r="J2026" s="7">
        <v>7059827</v>
      </c>
      <c r="K2026" s="7">
        <v>2</v>
      </c>
      <c r="L2026" s="7">
        <v>6</v>
      </c>
      <c r="M2026" s="7">
        <f t="shared" si="208"/>
        <v>0</v>
      </c>
      <c r="N2026" s="8">
        <f t="shared" si="209"/>
        <v>0</v>
      </c>
      <c r="R2026" s="12">
        <v>1</v>
      </c>
    </row>
    <row r="2027" spans="1:18" ht="25.5" x14ac:dyDescent="0.2">
      <c r="A2027" s="1" t="s">
        <v>3788</v>
      </c>
      <c r="C2027" s="2" t="s">
        <v>729</v>
      </c>
      <c r="D2027" s="3" t="s">
        <v>35</v>
      </c>
      <c r="E2027" s="4">
        <v>0</v>
      </c>
      <c r="F2027" s="4">
        <v>22</v>
      </c>
      <c r="I2027" s="7">
        <v>7059833</v>
      </c>
      <c r="J2027" s="7">
        <v>7059827</v>
      </c>
      <c r="K2027" s="7">
        <v>2</v>
      </c>
      <c r="L2027" s="7">
        <v>6</v>
      </c>
      <c r="M2027" s="7">
        <f t="shared" si="208"/>
        <v>0</v>
      </c>
      <c r="N2027" s="8">
        <f t="shared" si="209"/>
        <v>0</v>
      </c>
      <c r="R2027" s="12">
        <v>1</v>
      </c>
    </row>
    <row r="2028" spans="1:18" x14ac:dyDescent="0.2">
      <c r="A2028" s="1" t="s">
        <v>3789</v>
      </c>
      <c r="C2028" s="2" t="s">
        <v>731</v>
      </c>
      <c r="D2028" s="3" t="s">
        <v>35</v>
      </c>
      <c r="E2028" s="4">
        <v>0</v>
      </c>
      <c r="F2028" s="4">
        <v>22</v>
      </c>
      <c r="I2028" s="7">
        <v>7059834</v>
      </c>
      <c r="J2028" s="7">
        <v>7059827</v>
      </c>
      <c r="K2028" s="7">
        <v>2</v>
      </c>
      <c r="L2028" s="7">
        <v>6</v>
      </c>
      <c r="M2028" s="7">
        <f t="shared" si="208"/>
        <v>0</v>
      </c>
      <c r="N2028" s="8">
        <f t="shared" si="209"/>
        <v>0</v>
      </c>
      <c r="R2028" s="12">
        <v>1</v>
      </c>
    </row>
    <row r="2029" spans="1:18" ht="25.5" x14ac:dyDescent="0.2">
      <c r="A2029" s="1" t="s">
        <v>3790</v>
      </c>
      <c r="C2029" s="2" t="s">
        <v>3791</v>
      </c>
      <c r="D2029" s="3" t="s">
        <v>35</v>
      </c>
      <c r="E2029" s="4">
        <v>0</v>
      </c>
      <c r="F2029" s="4">
        <v>22</v>
      </c>
      <c r="I2029" s="7">
        <v>7059835</v>
      </c>
      <c r="J2029" s="7">
        <v>7059827</v>
      </c>
      <c r="K2029" s="7">
        <v>2</v>
      </c>
      <c r="L2029" s="7">
        <v>6</v>
      </c>
      <c r="M2029" s="7">
        <f t="shared" si="208"/>
        <v>0</v>
      </c>
      <c r="N2029" s="8">
        <f t="shared" si="209"/>
        <v>0</v>
      </c>
      <c r="R2029" s="12">
        <v>1</v>
      </c>
    </row>
    <row r="2030" spans="1:18" ht="409.5" x14ac:dyDescent="0.2">
      <c r="A2030" s="1" t="s">
        <v>3792</v>
      </c>
      <c r="B2030" s="1" t="s">
        <v>30</v>
      </c>
      <c r="C2030" s="2" t="s">
        <v>3793</v>
      </c>
      <c r="D2030" s="3" t="s">
        <v>228</v>
      </c>
      <c r="E2030" s="4">
        <v>1</v>
      </c>
      <c r="F2030" s="4">
        <v>22</v>
      </c>
      <c r="I2030" s="7">
        <v>7059836</v>
      </c>
      <c r="J2030" s="7">
        <v>7059827</v>
      </c>
      <c r="K2030" s="7">
        <v>2</v>
      </c>
      <c r="L2030" s="7">
        <v>6</v>
      </c>
      <c r="M2030" s="7">
        <f t="shared" si="208"/>
        <v>0</v>
      </c>
      <c r="N2030" s="8">
        <f t="shared" si="209"/>
        <v>0</v>
      </c>
      <c r="R2030" s="12">
        <v>1</v>
      </c>
    </row>
    <row r="2031" spans="1:18" ht="165.75" x14ac:dyDescent="0.2">
      <c r="A2031" s="1" t="s">
        <v>3794</v>
      </c>
      <c r="B2031" s="1" t="s">
        <v>188</v>
      </c>
      <c r="C2031" s="2" t="s">
        <v>3795</v>
      </c>
      <c r="D2031" s="3" t="s">
        <v>228</v>
      </c>
      <c r="E2031" s="4">
        <v>1</v>
      </c>
      <c r="F2031" s="4">
        <v>22</v>
      </c>
      <c r="I2031" s="7">
        <v>7059837</v>
      </c>
      <c r="J2031" s="7">
        <v>7059827</v>
      </c>
      <c r="K2031" s="7">
        <v>2</v>
      </c>
      <c r="L2031" s="7">
        <v>6</v>
      </c>
      <c r="M2031" s="7">
        <f t="shared" si="208"/>
        <v>0</v>
      </c>
      <c r="N2031" s="8">
        <f t="shared" si="209"/>
        <v>0</v>
      </c>
      <c r="R2031" s="12">
        <v>1</v>
      </c>
    </row>
    <row r="2032" spans="1:18" x14ac:dyDescent="0.2">
      <c r="A2032" s="1" t="s">
        <v>3796</v>
      </c>
      <c r="B2032" s="1" t="s">
        <v>3797</v>
      </c>
      <c r="C2032" s="2" t="s">
        <v>740</v>
      </c>
      <c r="E2032" s="4">
        <v>0</v>
      </c>
      <c r="F2032" s="4">
        <v>22</v>
      </c>
      <c r="H2032" s="167"/>
      <c r="I2032" s="7">
        <v>7059838</v>
      </c>
      <c r="J2032" s="7">
        <v>7059216</v>
      </c>
      <c r="K2032" s="7">
        <v>1</v>
      </c>
      <c r="L2032" s="7">
        <v>5</v>
      </c>
      <c r="M2032" s="7">
        <f>M2033+M2034+M2035+M2036+M2037+M2038+M2039+M2040+M2041+M2042+M2043+M2044+M2045+M2046+M2047+M2048+M2049+M2050+M2051+M2052+M2053+M2054+M2055+M2056+M2057</f>
        <v>0</v>
      </c>
      <c r="N2032" s="8">
        <f>N2033+N2034+N2035+N2036+N2037+N2038+N2039+N2040+N2041+N2042+N2043+N2044+N2045+N2046+N2047+N2048+N2049+N2050+N2051+N2052+N2053+N2054+N2055+N2056+N2057</f>
        <v>0</v>
      </c>
      <c r="R2032" s="12">
        <v>1</v>
      </c>
    </row>
    <row r="2033" spans="1:18" x14ac:dyDescent="0.2">
      <c r="A2033" s="1" t="s">
        <v>3798</v>
      </c>
      <c r="C2033" s="2" t="s">
        <v>286</v>
      </c>
      <c r="D2033" s="3" t="s">
        <v>35</v>
      </c>
      <c r="E2033" s="4">
        <v>0</v>
      </c>
      <c r="F2033" s="4">
        <v>22</v>
      </c>
      <c r="I2033" s="7">
        <v>7059839</v>
      </c>
      <c r="J2033" s="7">
        <v>7059838</v>
      </c>
      <c r="K2033" s="7">
        <v>2</v>
      </c>
      <c r="L2033" s="7">
        <v>6</v>
      </c>
      <c r="M2033" s="7">
        <f t="shared" ref="M2033:M2057" si="210">ROUND(ROUND(H2033,2)*ROUND(E2033,2), 2)</f>
        <v>0</v>
      </c>
      <c r="N2033" s="8">
        <f t="shared" ref="N2033:N2057" si="211">H2033*E2033*(1+F2033/100)</f>
        <v>0</v>
      </c>
      <c r="R2033" s="12">
        <v>1</v>
      </c>
    </row>
    <row r="2034" spans="1:18" ht="25.5" x14ac:dyDescent="0.2">
      <c r="A2034" s="1" t="s">
        <v>3799</v>
      </c>
      <c r="C2034" s="2" t="s">
        <v>3800</v>
      </c>
      <c r="D2034" s="3" t="s">
        <v>35</v>
      </c>
      <c r="E2034" s="4">
        <v>0</v>
      </c>
      <c r="F2034" s="4">
        <v>22</v>
      </c>
      <c r="I2034" s="7">
        <v>7059840</v>
      </c>
      <c r="J2034" s="7">
        <v>7059838</v>
      </c>
      <c r="K2034" s="7">
        <v>2</v>
      </c>
      <c r="L2034" s="7">
        <v>6</v>
      </c>
      <c r="M2034" s="7">
        <f t="shared" si="210"/>
        <v>0</v>
      </c>
      <c r="N2034" s="8">
        <f t="shared" si="211"/>
        <v>0</v>
      </c>
      <c r="R2034" s="12">
        <v>1</v>
      </c>
    </row>
    <row r="2035" spans="1:18" x14ac:dyDescent="0.2">
      <c r="A2035" s="1" t="s">
        <v>3801</v>
      </c>
      <c r="C2035" s="2" t="s">
        <v>3802</v>
      </c>
      <c r="D2035" s="3" t="s">
        <v>35</v>
      </c>
      <c r="E2035" s="4">
        <v>0</v>
      </c>
      <c r="F2035" s="4">
        <v>22</v>
      </c>
      <c r="I2035" s="7">
        <v>7059841</v>
      </c>
      <c r="J2035" s="7">
        <v>7059838</v>
      </c>
      <c r="K2035" s="7">
        <v>2</v>
      </c>
      <c r="L2035" s="7">
        <v>6</v>
      </c>
      <c r="M2035" s="7">
        <f t="shared" si="210"/>
        <v>0</v>
      </c>
      <c r="N2035" s="8">
        <f t="shared" si="211"/>
        <v>0</v>
      </c>
      <c r="R2035" s="12">
        <v>1</v>
      </c>
    </row>
    <row r="2036" spans="1:18" ht="25.5" x14ac:dyDescent="0.2">
      <c r="A2036" s="1" t="s">
        <v>3803</v>
      </c>
      <c r="C2036" s="2" t="s">
        <v>1301</v>
      </c>
      <c r="D2036" s="3" t="s">
        <v>35</v>
      </c>
      <c r="E2036" s="4">
        <v>0</v>
      </c>
      <c r="F2036" s="4">
        <v>22</v>
      </c>
      <c r="I2036" s="7">
        <v>7059842</v>
      </c>
      <c r="J2036" s="7">
        <v>7059838</v>
      </c>
      <c r="K2036" s="7">
        <v>2</v>
      </c>
      <c r="L2036" s="7">
        <v>6</v>
      </c>
      <c r="M2036" s="7">
        <f t="shared" si="210"/>
        <v>0</v>
      </c>
      <c r="N2036" s="8">
        <f t="shared" si="211"/>
        <v>0</v>
      </c>
      <c r="R2036" s="12">
        <v>1</v>
      </c>
    </row>
    <row r="2037" spans="1:18" ht="25.5" x14ac:dyDescent="0.2">
      <c r="A2037" s="1" t="s">
        <v>3804</v>
      </c>
      <c r="C2037" s="2" t="s">
        <v>3805</v>
      </c>
      <c r="D2037" s="3" t="s">
        <v>35</v>
      </c>
      <c r="E2037" s="4">
        <v>0</v>
      </c>
      <c r="F2037" s="4">
        <v>22</v>
      </c>
      <c r="I2037" s="7">
        <v>7059843</v>
      </c>
      <c r="J2037" s="7">
        <v>7059838</v>
      </c>
      <c r="K2037" s="7">
        <v>2</v>
      </c>
      <c r="L2037" s="7">
        <v>6</v>
      </c>
      <c r="M2037" s="7">
        <f t="shared" si="210"/>
        <v>0</v>
      </c>
      <c r="N2037" s="8">
        <f t="shared" si="211"/>
        <v>0</v>
      </c>
      <c r="R2037" s="12">
        <v>1</v>
      </c>
    </row>
    <row r="2038" spans="1:18" ht="25.5" x14ac:dyDescent="0.2">
      <c r="A2038" s="1" t="s">
        <v>3806</v>
      </c>
      <c r="C2038" s="2" t="s">
        <v>1305</v>
      </c>
      <c r="D2038" s="3" t="s">
        <v>35</v>
      </c>
      <c r="E2038" s="4">
        <v>0</v>
      </c>
      <c r="F2038" s="4">
        <v>22</v>
      </c>
      <c r="I2038" s="7">
        <v>7059844</v>
      </c>
      <c r="J2038" s="7">
        <v>7059838</v>
      </c>
      <c r="K2038" s="7">
        <v>2</v>
      </c>
      <c r="L2038" s="7">
        <v>6</v>
      </c>
      <c r="M2038" s="7">
        <f t="shared" si="210"/>
        <v>0</v>
      </c>
      <c r="N2038" s="8">
        <f t="shared" si="211"/>
        <v>0</v>
      </c>
      <c r="R2038" s="12">
        <v>1</v>
      </c>
    </row>
    <row r="2039" spans="1:18" x14ac:dyDescent="0.2">
      <c r="A2039" s="1" t="s">
        <v>3807</v>
      </c>
      <c r="C2039" s="2" t="s">
        <v>3808</v>
      </c>
      <c r="D2039" s="3" t="s">
        <v>35</v>
      </c>
      <c r="E2039" s="4">
        <v>0</v>
      </c>
      <c r="F2039" s="4">
        <v>22</v>
      </c>
      <c r="I2039" s="7">
        <v>7059845</v>
      </c>
      <c r="J2039" s="7">
        <v>7059838</v>
      </c>
      <c r="K2039" s="7">
        <v>2</v>
      </c>
      <c r="L2039" s="7">
        <v>6</v>
      </c>
      <c r="M2039" s="7">
        <f t="shared" si="210"/>
        <v>0</v>
      </c>
      <c r="N2039" s="8">
        <f t="shared" si="211"/>
        <v>0</v>
      </c>
      <c r="R2039" s="12">
        <v>1</v>
      </c>
    </row>
    <row r="2040" spans="1:18" ht="25.5" x14ac:dyDescent="0.2">
      <c r="A2040" s="1" t="s">
        <v>3809</v>
      </c>
      <c r="B2040" s="1" t="s">
        <v>30</v>
      </c>
      <c r="C2040" s="2" t="s">
        <v>754</v>
      </c>
      <c r="D2040" s="3" t="s">
        <v>241</v>
      </c>
      <c r="E2040" s="4">
        <v>6780</v>
      </c>
      <c r="F2040" s="4">
        <v>22</v>
      </c>
      <c r="I2040" s="7">
        <v>7059846</v>
      </c>
      <c r="J2040" s="7">
        <v>7059838</v>
      </c>
      <c r="K2040" s="7">
        <v>2</v>
      </c>
      <c r="L2040" s="7">
        <v>6</v>
      </c>
      <c r="M2040" s="7">
        <f t="shared" si="210"/>
        <v>0</v>
      </c>
      <c r="N2040" s="8">
        <f t="shared" si="211"/>
        <v>0</v>
      </c>
      <c r="R2040" s="12">
        <v>1</v>
      </c>
    </row>
    <row r="2041" spans="1:18" ht="25.5" x14ac:dyDescent="0.2">
      <c r="A2041" s="1" t="s">
        <v>3810</v>
      </c>
      <c r="B2041" s="1" t="s">
        <v>188</v>
      </c>
      <c r="C2041" s="2" t="s">
        <v>756</v>
      </c>
      <c r="D2041" s="3" t="s">
        <v>241</v>
      </c>
      <c r="E2041" s="4">
        <v>540</v>
      </c>
      <c r="F2041" s="4">
        <v>22</v>
      </c>
      <c r="I2041" s="7">
        <v>7059847</v>
      </c>
      <c r="J2041" s="7">
        <v>7059838</v>
      </c>
      <c r="K2041" s="7">
        <v>2</v>
      </c>
      <c r="L2041" s="7">
        <v>6</v>
      </c>
      <c r="M2041" s="7">
        <f t="shared" si="210"/>
        <v>0</v>
      </c>
      <c r="N2041" s="8">
        <f t="shared" si="211"/>
        <v>0</v>
      </c>
      <c r="R2041" s="12">
        <v>1</v>
      </c>
    </row>
    <row r="2042" spans="1:18" ht="25.5" x14ac:dyDescent="0.2">
      <c r="A2042" s="1" t="s">
        <v>3811</v>
      </c>
      <c r="B2042" s="1" t="s">
        <v>233</v>
      </c>
      <c r="C2042" s="2" t="s">
        <v>758</v>
      </c>
      <c r="D2042" s="3" t="s">
        <v>241</v>
      </c>
      <c r="E2042" s="4">
        <v>1350</v>
      </c>
      <c r="F2042" s="4">
        <v>22</v>
      </c>
      <c r="I2042" s="7">
        <v>7059848</v>
      </c>
      <c r="J2042" s="7">
        <v>7059838</v>
      </c>
      <c r="K2042" s="7">
        <v>2</v>
      </c>
      <c r="L2042" s="7">
        <v>6</v>
      </c>
      <c r="M2042" s="7">
        <f t="shared" si="210"/>
        <v>0</v>
      </c>
      <c r="N2042" s="8">
        <f t="shared" si="211"/>
        <v>0</v>
      </c>
      <c r="R2042" s="12">
        <v>1</v>
      </c>
    </row>
    <row r="2043" spans="1:18" x14ac:dyDescent="0.2">
      <c r="A2043" s="1" t="s">
        <v>3812</v>
      </c>
      <c r="B2043" s="1" t="s">
        <v>236</v>
      </c>
      <c r="C2043" s="2" t="s">
        <v>760</v>
      </c>
      <c r="D2043" s="3" t="s">
        <v>241</v>
      </c>
      <c r="E2043" s="4">
        <v>1280</v>
      </c>
      <c r="F2043" s="4">
        <v>22</v>
      </c>
      <c r="I2043" s="7">
        <v>7059849</v>
      </c>
      <c r="J2043" s="7">
        <v>7059838</v>
      </c>
      <c r="K2043" s="7">
        <v>2</v>
      </c>
      <c r="L2043" s="7">
        <v>6</v>
      </c>
      <c r="M2043" s="7">
        <f t="shared" si="210"/>
        <v>0</v>
      </c>
      <c r="N2043" s="8">
        <f t="shared" si="211"/>
        <v>0</v>
      </c>
      <c r="R2043" s="12">
        <v>1</v>
      </c>
    </row>
    <row r="2044" spans="1:18" x14ac:dyDescent="0.2">
      <c r="A2044" s="1" t="s">
        <v>3813</v>
      </c>
      <c r="B2044" s="1" t="s">
        <v>239</v>
      </c>
      <c r="C2044" s="2" t="s">
        <v>762</v>
      </c>
      <c r="D2044" s="3" t="s">
        <v>245</v>
      </c>
      <c r="E2044" s="4">
        <v>1734</v>
      </c>
      <c r="F2044" s="4">
        <v>22</v>
      </c>
      <c r="I2044" s="7">
        <v>7059850</v>
      </c>
      <c r="J2044" s="7">
        <v>7059838</v>
      </c>
      <c r="K2044" s="7">
        <v>2</v>
      </c>
      <c r="L2044" s="7">
        <v>6</v>
      </c>
      <c r="M2044" s="7">
        <f t="shared" si="210"/>
        <v>0</v>
      </c>
      <c r="N2044" s="8">
        <f t="shared" si="211"/>
        <v>0</v>
      </c>
      <c r="R2044" s="12">
        <v>1</v>
      </c>
    </row>
    <row r="2045" spans="1:18" x14ac:dyDescent="0.2">
      <c r="A2045" s="1" t="s">
        <v>3814</v>
      </c>
      <c r="B2045" s="1" t="s">
        <v>243</v>
      </c>
      <c r="C2045" s="2" t="s">
        <v>764</v>
      </c>
      <c r="D2045" s="3" t="s">
        <v>245</v>
      </c>
      <c r="E2045" s="4">
        <v>1780</v>
      </c>
      <c r="F2045" s="4">
        <v>22</v>
      </c>
      <c r="I2045" s="7">
        <v>7059851</v>
      </c>
      <c r="J2045" s="7">
        <v>7059838</v>
      </c>
      <c r="K2045" s="7">
        <v>2</v>
      </c>
      <c r="L2045" s="7">
        <v>6</v>
      </c>
      <c r="M2045" s="7">
        <f t="shared" si="210"/>
        <v>0</v>
      </c>
      <c r="N2045" s="8">
        <f t="shared" si="211"/>
        <v>0</v>
      </c>
      <c r="R2045" s="12">
        <v>1</v>
      </c>
    </row>
    <row r="2046" spans="1:18" x14ac:dyDescent="0.2">
      <c r="A2046" s="1" t="s">
        <v>3815</v>
      </c>
      <c r="B2046" s="1" t="s">
        <v>247</v>
      </c>
      <c r="C2046" s="2" t="s">
        <v>766</v>
      </c>
      <c r="D2046" s="3" t="s">
        <v>245</v>
      </c>
      <c r="E2046" s="4">
        <v>640</v>
      </c>
      <c r="F2046" s="4">
        <v>22</v>
      </c>
      <c r="I2046" s="7">
        <v>7059852</v>
      </c>
      <c r="J2046" s="7">
        <v>7059838</v>
      </c>
      <c r="K2046" s="7">
        <v>2</v>
      </c>
      <c r="L2046" s="7">
        <v>6</v>
      </c>
      <c r="M2046" s="7">
        <f t="shared" si="210"/>
        <v>0</v>
      </c>
      <c r="N2046" s="8">
        <f t="shared" si="211"/>
        <v>0</v>
      </c>
      <c r="R2046" s="12">
        <v>1</v>
      </c>
    </row>
    <row r="2047" spans="1:18" ht="51" x14ac:dyDescent="0.2">
      <c r="A2047" s="1" t="s">
        <v>3816</v>
      </c>
      <c r="B2047" s="1" t="s">
        <v>266</v>
      </c>
      <c r="C2047" s="2" t="s">
        <v>3817</v>
      </c>
      <c r="D2047" s="3" t="s">
        <v>241</v>
      </c>
      <c r="E2047" s="4">
        <v>71</v>
      </c>
      <c r="F2047" s="4">
        <v>22</v>
      </c>
      <c r="I2047" s="7">
        <v>7059853</v>
      </c>
      <c r="J2047" s="7">
        <v>7059838</v>
      </c>
      <c r="K2047" s="7">
        <v>2</v>
      </c>
      <c r="L2047" s="7">
        <v>6</v>
      </c>
      <c r="M2047" s="7">
        <f t="shared" si="210"/>
        <v>0</v>
      </c>
      <c r="N2047" s="8">
        <f t="shared" si="211"/>
        <v>0</v>
      </c>
      <c r="R2047" s="12">
        <v>1</v>
      </c>
    </row>
    <row r="2048" spans="1:18" ht="51" x14ac:dyDescent="0.2">
      <c r="A2048" s="1" t="s">
        <v>3818</v>
      </c>
      <c r="B2048" s="1" t="s">
        <v>270</v>
      </c>
      <c r="C2048" s="2" t="s">
        <v>3819</v>
      </c>
      <c r="D2048" s="3" t="s">
        <v>241</v>
      </c>
      <c r="E2048" s="4">
        <v>31</v>
      </c>
      <c r="F2048" s="4">
        <v>22</v>
      </c>
      <c r="I2048" s="7">
        <v>7059854</v>
      </c>
      <c r="J2048" s="7">
        <v>7059838</v>
      </c>
      <c r="K2048" s="7">
        <v>2</v>
      </c>
      <c r="L2048" s="7">
        <v>6</v>
      </c>
      <c r="M2048" s="7">
        <f t="shared" si="210"/>
        <v>0</v>
      </c>
      <c r="N2048" s="8">
        <f t="shared" si="211"/>
        <v>0</v>
      </c>
      <c r="R2048" s="12">
        <v>1</v>
      </c>
    </row>
    <row r="2049" spans="1:18" ht="63.75" x14ac:dyDescent="0.2">
      <c r="A2049" s="1" t="s">
        <v>3820</v>
      </c>
      <c r="B2049" s="1" t="s">
        <v>66</v>
      </c>
      <c r="C2049" s="2" t="s">
        <v>3821</v>
      </c>
      <c r="D2049" s="3" t="s">
        <v>241</v>
      </c>
      <c r="E2049" s="4">
        <v>63</v>
      </c>
      <c r="F2049" s="4">
        <v>22</v>
      </c>
      <c r="I2049" s="7">
        <v>7059855</v>
      </c>
      <c r="J2049" s="7">
        <v>7059838</v>
      </c>
      <c r="K2049" s="7">
        <v>2</v>
      </c>
      <c r="L2049" s="7">
        <v>6</v>
      </c>
      <c r="M2049" s="7">
        <f t="shared" si="210"/>
        <v>0</v>
      </c>
      <c r="N2049" s="8">
        <f t="shared" si="211"/>
        <v>0</v>
      </c>
      <c r="R2049" s="12">
        <v>1</v>
      </c>
    </row>
    <row r="2050" spans="1:18" ht="51" x14ac:dyDescent="0.2">
      <c r="A2050" s="1" t="s">
        <v>3822</v>
      </c>
      <c r="B2050" s="1" t="s">
        <v>69</v>
      </c>
      <c r="C2050" s="2" t="s">
        <v>3823</v>
      </c>
      <c r="D2050" s="3" t="s">
        <v>241</v>
      </c>
      <c r="E2050" s="4">
        <v>19</v>
      </c>
      <c r="F2050" s="4">
        <v>22</v>
      </c>
      <c r="I2050" s="7">
        <v>7059856</v>
      </c>
      <c r="J2050" s="7">
        <v>7059838</v>
      </c>
      <c r="K2050" s="7">
        <v>2</v>
      </c>
      <c r="L2050" s="7">
        <v>6</v>
      </c>
      <c r="M2050" s="7">
        <f t="shared" si="210"/>
        <v>0</v>
      </c>
      <c r="N2050" s="8">
        <f t="shared" si="211"/>
        <v>0</v>
      </c>
      <c r="R2050" s="12">
        <v>1</v>
      </c>
    </row>
    <row r="2051" spans="1:18" ht="38.25" x14ac:dyDescent="0.2">
      <c r="A2051" s="1" t="s">
        <v>3824</v>
      </c>
      <c r="B2051" s="1" t="s">
        <v>72</v>
      </c>
      <c r="C2051" s="2" t="s">
        <v>3825</v>
      </c>
      <c r="D2051" s="3" t="s">
        <v>241</v>
      </c>
      <c r="E2051" s="4">
        <v>174</v>
      </c>
      <c r="F2051" s="4">
        <v>22</v>
      </c>
      <c r="I2051" s="7">
        <v>7059857</v>
      </c>
      <c r="J2051" s="7">
        <v>7059838</v>
      </c>
      <c r="K2051" s="7">
        <v>2</v>
      </c>
      <c r="L2051" s="7">
        <v>6</v>
      </c>
      <c r="M2051" s="7">
        <f t="shared" si="210"/>
        <v>0</v>
      </c>
      <c r="N2051" s="8">
        <f t="shared" si="211"/>
        <v>0</v>
      </c>
      <c r="R2051" s="12">
        <v>1</v>
      </c>
    </row>
    <row r="2052" spans="1:18" ht="38.25" x14ac:dyDescent="0.2">
      <c r="A2052" s="1" t="s">
        <v>3826</v>
      </c>
      <c r="B2052" s="1" t="s">
        <v>75</v>
      </c>
      <c r="C2052" s="2" t="s">
        <v>3827</v>
      </c>
      <c r="D2052" s="3" t="s">
        <v>241</v>
      </c>
      <c r="E2052" s="4">
        <v>260</v>
      </c>
      <c r="F2052" s="4">
        <v>22</v>
      </c>
      <c r="I2052" s="7">
        <v>7059858</v>
      </c>
      <c r="J2052" s="7">
        <v>7059838</v>
      </c>
      <c r="K2052" s="7">
        <v>2</v>
      </c>
      <c r="L2052" s="7">
        <v>6</v>
      </c>
      <c r="M2052" s="7">
        <f t="shared" si="210"/>
        <v>0</v>
      </c>
      <c r="N2052" s="8">
        <f t="shared" si="211"/>
        <v>0</v>
      </c>
      <c r="R2052" s="12">
        <v>1</v>
      </c>
    </row>
    <row r="2053" spans="1:18" ht="38.25" x14ac:dyDescent="0.2">
      <c r="A2053" s="1" t="s">
        <v>3828</v>
      </c>
      <c r="B2053" s="1" t="s">
        <v>78</v>
      </c>
      <c r="C2053" s="2" t="s">
        <v>3829</v>
      </c>
      <c r="D2053" s="3" t="s">
        <v>241</v>
      </c>
      <c r="E2053" s="4">
        <v>260</v>
      </c>
      <c r="F2053" s="4">
        <v>22</v>
      </c>
      <c r="I2053" s="7">
        <v>7059859</v>
      </c>
      <c r="J2053" s="7">
        <v>7059838</v>
      </c>
      <c r="K2053" s="7">
        <v>2</v>
      </c>
      <c r="L2053" s="7">
        <v>6</v>
      </c>
      <c r="M2053" s="7">
        <f t="shared" si="210"/>
        <v>0</v>
      </c>
      <c r="N2053" s="8">
        <f t="shared" si="211"/>
        <v>0</v>
      </c>
      <c r="R2053" s="12">
        <v>1</v>
      </c>
    </row>
    <row r="2054" spans="1:18" ht="38.25" x14ac:dyDescent="0.2">
      <c r="A2054" s="1" t="s">
        <v>3830</v>
      </c>
      <c r="B2054" s="1" t="s">
        <v>81</v>
      </c>
      <c r="C2054" s="2" t="s">
        <v>3831</v>
      </c>
      <c r="D2054" s="3" t="s">
        <v>241</v>
      </c>
      <c r="E2054" s="4">
        <v>164</v>
      </c>
      <c r="F2054" s="4">
        <v>22</v>
      </c>
      <c r="I2054" s="7">
        <v>7059860</v>
      </c>
      <c r="J2054" s="7">
        <v>7059838</v>
      </c>
      <c r="K2054" s="7">
        <v>2</v>
      </c>
      <c r="L2054" s="7">
        <v>6</v>
      </c>
      <c r="M2054" s="7">
        <f t="shared" si="210"/>
        <v>0</v>
      </c>
      <c r="N2054" s="8">
        <f t="shared" si="211"/>
        <v>0</v>
      </c>
      <c r="R2054" s="12">
        <v>1</v>
      </c>
    </row>
    <row r="2055" spans="1:18" x14ac:dyDescent="0.2">
      <c r="A2055" s="1" t="s">
        <v>3832</v>
      </c>
      <c r="B2055" s="1" t="s">
        <v>84</v>
      </c>
      <c r="C2055" s="2" t="s">
        <v>3833</v>
      </c>
      <c r="D2055" s="3" t="s">
        <v>241</v>
      </c>
      <c r="E2055" s="4">
        <v>210</v>
      </c>
      <c r="F2055" s="4">
        <v>22</v>
      </c>
      <c r="I2055" s="7">
        <v>7059861</v>
      </c>
      <c r="J2055" s="7">
        <v>7059838</v>
      </c>
      <c r="K2055" s="7">
        <v>2</v>
      </c>
      <c r="L2055" s="7">
        <v>6</v>
      </c>
      <c r="M2055" s="7">
        <f t="shared" si="210"/>
        <v>0</v>
      </c>
      <c r="N2055" s="8">
        <f t="shared" si="211"/>
        <v>0</v>
      </c>
      <c r="R2055" s="12">
        <v>1</v>
      </c>
    </row>
    <row r="2056" spans="1:18" x14ac:dyDescent="0.2">
      <c r="A2056" s="1" t="s">
        <v>3834</v>
      </c>
      <c r="B2056" s="1" t="s">
        <v>87</v>
      </c>
      <c r="C2056" s="2" t="s">
        <v>3835</v>
      </c>
      <c r="D2056" s="3" t="s">
        <v>268</v>
      </c>
      <c r="E2056" s="4">
        <v>93</v>
      </c>
      <c r="F2056" s="4">
        <v>22</v>
      </c>
      <c r="I2056" s="7">
        <v>7059862</v>
      </c>
      <c r="J2056" s="7">
        <v>7059838</v>
      </c>
      <c r="K2056" s="7">
        <v>2</v>
      </c>
      <c r="L2056" s="7">
        <v>6</v>
      </c>
      <c r="M2056" s="7">
        <f t="shared" si="210"/>
        <v>0</v>
      </c>
      <c r="N2056" s="8">
        <f t="shared" si="211"/>
        <v>0</v>
      </c>
      <c r="R2056" s="12">
        <v>1</v>
      </c>
    </row>
    <row r="2057" spans="1:18" x14ac:dyDescent="0.2">
      <c r="A2057" s="1" t="s">
        <v>3836</v>
      </c>
      <c r="B2057" s="1" t="s">
        <v>90</v>
      </c>
      <c r="C2057" s="2" t="s">
        <v>3837</v>
      </c>
      <c r="D2057" s="3" t="s">
        <v>241</v>
      </c>
      <c r="E2057" s="4">
        <v>113</v>
      </c>
      <c r="F2057" s="4">
        <v>22</v>
      </c>
      <c r="I2057" s="7">
        <v>7059863</v>
      </c>
      <c r="J2057" s="7">
        <v>7059838</v>
      </c>
      <c r="K2057" s="7">
        <v>2</v>
      </c>
      <c r="L2057" s="7">
        <v>6</v>
      </c>
      <c r="M2057" s="7">
        <f t="shared" si="210"/>
        <v>0</v>
      </c>
      <c r="N2057" s="8">
        <f t="shared" si="211"/>
        <v>0</v>
      </c>
      <c r="R2057" s="12">
        <v>1</v>
      </c>
    </row>
    <row r="2058" spans="1:18" x14ac:dyDescent="0.2">
      <c r="A2058" s="1" t="s">
        <v>3838</v>
      </c>
      <c r="B2058" s="1" t="s">
        <v>3839</v>
      </c>
      <c r="C2058" s="2" t="s">
        <v>771</v>
      </c>
      <c r="E2058" s="4">
        <v>0</v>
      </c>
      <c r="F2058" s="4">
        <v>22</v>
      </c>
      <c r="H2058" s="167"/>
      <c r="I2058" s="7">
        <v>7059864</v>
      </c>
      <c r="J2058" s="7">
        <v>7059216</v>
      </c>
      <c r="K2058" s="7">
        <v>1</v>
      </c>
      <c r="L2058" s="7">
        <v>5</v>
      </c>
      <c r="M2058" s="7">
        <f>M2059+M2060+M2061+M2062+M2063+M2064+M2065+M2066+M2067+M2068</f>
        <v>0</v>
      </c>
      <c r="N2058" s="8">
        <f>N2059+N2060+N2061+N2062+N2063+N2064+N2065+N2066+N2067+N2068</f>
        <v>0</v>
      </c>
      <c r="R2058" s="12">
        <v>1</v>
      </c>
    </row>
    <row r="2059" spans="1:18" x14ac:dyDescent="0.2">
      <c r="A2059" s="1" t="s">
        <v>3840</v>
      </c>
      <c r="C2059" s="2" t="s">
        <v>286</v>
      </c>
      <c r="D2059" s="3" t="s">
        <v>35</v>
      </c>
      <c r="E2059" s="4">
        <v>0</v>
      </c>
      <c r="F2059" s="4">
        <v>22</v>
      </c>
      <c r="I2059" s="7">
        <v>7059865</v>
      </c>
      <c r="J2059" s="7">
        <v>7059864</v>
      </c>
      <c r="K2059" s="7">
        <v>2</v>
      </c>
      <c r="L2059" s="7">
        <v>6</v>
      </c>
      <c r="M2059" s="7">
        <f t="shared" ref="M2059:M2068" si="212">ROUND(ROUND(H2059,2)*ROUND(E2059,2), 2)</f>
        <v>0</v>
      </c>
      <c r="N2059" s="8">
        <f t="shared" ref="N2059:N2068" si="213">H2059*E2059*(1+F2059/100)</f>
        <v>0</v>
      </c>
      <c r="R2059" s="12">
        <v>1</v>
      </c>
    </row>
    <row r="2060" spans="1:18" ht="25.5" x14ac:dyDescent="0.2">
      <c r="A2060" s="1" t="s">
        <v>3841</v>
      </c>
      <c r="C2060" s="2" t="s">
        <v>970</v>
      </c>
      <c r="D2060" s="3" t="s">
        <v>35</v>
      </c>
      <c r="E2060" s="4">
        <v>0</v>
      </c>
      <c r="F2060" s="4">
        <v>22</v>
      </c>
      <c r="I2060" s="7">
        <v>7059866</v>
      </c>
      <c r="J2060" s="7">
        <v>7059864</v>
      </c>
      <c r="K2060" s="7">
        <v>2</v>
      </c>
      <c r="L2060" s="7">
        <v>6</v>
      </c>
      <c r="M2060" s="7">
        <f t="shared" si="212"/>
        <v>0</v>
      </c>
      <c r="N2060" s="8">
        <f t="shared" si="213"/>
        <v>0</v>
      </c>
      <c r="R2060" s="12">
        <v>1</v>
      </c>
    </row>
    <row r="2061" spans="1:18" ht="76.5" x14ac:dyDescent="0.2">
      <c r="A2061" s="1" t="s">
        <v>3842</v>
      </c>
      <c r="B2061" s="1" t="s">
        <v>30</v>
      </c>
      <c r="C2061" s="2" t="s">
        <v>3843</v>
      </c>
      <c r="D2061" s="3" t="s">
        <v>241</v>
      </c>
      <c r="E2061" s="4">
        <v>634</v>
      </c>
      <c r="F2061" s="4">
        <v>22</v>
      </c>
      <c r="I2061" s="7">
        <v>7059867</v>
      </c>
      <c r="J2061" s="7">
        <v>7059864</v>
      </c>
      <c r="K2061" s="7">
        <v>2</v>
      </c>
      <c r="L2061" s="7">
        <v>6</v>
      </c>
      <c r="M2061" s="7">
        <f t="shared" si="212"/>
        <v>0</v>
      </c>
      <c r="N2061" s="8">
        <f t="shared" si="213"/>
        <v>0</v>
      </c>
      <c r="R2061" s="12">
        <v>1</v>
      </c>
    </row>
    <row r="2062" spans="1:18" ht="76.5" x14ac:dyDescent="0.2">
      <c r="A2062" s="1" t="s">
        <v>3844</v>
      </c>
      <c r="B2062" s="1" t="s">
        <v>188</v>
      </c>
      <c r="C2062" s="2" t="s">
        <v>3845</v>
      </c>
      <c r="D2062" s="3" t="s">
        <v>241</v>
      </c>
      <c r="E2062" s="4">
        <v>755</v>
      </c>
      <c r="F2062" s="4">
        <v>22</v>
      </c>
      <c r="I2062" s="7">
        <v>7059868</v>
      </c>
      <c r="J2062" s="7">
        <v>7059864</v>
      </c>
      <c r="K2062" s="7">
        <v>2</v>
      </c>
      <c r="L2062" s="7">
        <v>6</v>
      </c>
      <c r="M2062" s="7">
        <f t="shared" si="212"/>
        <v>0</v>
      </c>
      <c r="N2062" s="8">
        <f t="shared" si="213"/>
        <v>0</v>
      </c>
      <c r="R2062" s="12">
        <v>1</v>
      </c>
    </row>
    <row r="2063" spans="1:18" ht="76.5" x14ac:dyDescent="0.2">
      <c r="A2063" s="1" t="s">
        <v>3846</v>
      </c>
      <c r="B2063" s="1" t="s">
        <v>233</v>
      </c>
      <c r="C2063" s="2" t="s">
        <v>3847</v>
      </c>
      <c r="D2063" s="3" t="s">
        <v>241</v>
      </c>
      <c r="E2063" s="4">
        <v>2090</v>
      </c>
      <c r="F2063" s="4">
        <v>22</v>
      </c>
      <c r="I2063" s="7">
        <v>7059869</v>
      </c>
      <c r="J2063" s="7">
        <v>7059864</v>
      </c>
      <c r="K2063" s="7">
        <v>2</v>
      </c>
      <c r="L2063" s="7">
        <v>6</v>
      </c>
      <c r="M2063" s="7">
        <f t="shared" si="212"/>
        <v>0</v>
      </c>
      <c r="N2063" s="8">
        <f t="shared" si="213"/>
        <v>0</v>
      </c>
      <c r="R2063" s="12">
        <v>1</v>
      </c>
    </row>
    <row r="2064" spans="1:18" ht="63.75" x14ac:dyDescent="0.2">
      <c r="A2064" s="1" t="s">
        <v>3848</v>
      </c>
      <c r="B2064" s="1" t="s">
        <v>236</v>
      </c>
      <c r="C2064" s="2" t="s">
        <v>3849</v>
      </c>
      <c r="D2064" s="3" t="s">
        <v>241</v>
      </c>
      <c r="E2064" s="4">
        <v>30</v>
      </c>
      <c r="F2064" s="4">
        <v>22</v>
      </c>
      <c r="I2064" s="7">
        <v>7059870</v>
      </c>
      <c r="J2064" s="7">
        <v>7059864</v>
      </c>
      <c r="K2064" s="7">
        <v>2</v>
      </c>
      <c r="L2064" s="7">
        <v>6</v>
      </c>
      <c r="M2064" s="7">
        <f t="shared" si="212"/>
        <v>0</v>
      </c>
      <c r="N2064" s="8">
        <f t="shared" si="213"/>
        <v>0</v>
      </c>
      <c r="R2064" s="12">
        <v>1</v>
      </c>
    </row>
    <row r="2065" spans="1:18" ht="63.75" x14ac:dyDescent="0.2">
      <c r="A2065" s="1" t="s">
        <v>3850</v>
      </c>
      <c r="B2065" s="1" t="s">
        <v>239</v>
      </c>
      <c r="C2065" s="2" t="s">
        <v>3851</v>
      </c>
      <c r="D2065" s="3" t="s">
        <v>241</v>
      </c>
      <c r="E2065" s="4">
        <v>38</v>
      </c>
      <c r="F2065" s="4">
        <v>22</v>
      </c>
      <c r="I2065" s="7">
        <v>7059871</v>
      </c>
      <c r="J2065" s="7">
        <v>7059864</v>
      </c>
      <c r="K2065" s="7">
        <v>2</v>
      </c>
      <c r="L2065" s="7">
        <v>6</v>
      </c>
      <c r="M2065" s="7">
        <f t="shared" si="212"/>
        <v>0</v>
      </c>
      <c r="N2065" s="8">
        <f t="shared" si="213"/>
        <v>0</v>
      </c>
      <c r="R2065" s="12">
        <v>1</v>
      </c>
    </row>
    <row r="2066" spans="1:18" x14ac:dyDescent="0.2">
      <c r="A2066" s="1" t="s">
        <v>3852</v>
      </c>
      <c r="B2066" s="1" t="s">
        <v>243</v>
      </c>
      <c r="C2066" s="2" t="s">
        <v>776</v>
      </c>
      <c r="D2066" s="3" t="s">
        <v>35</v>
      </c>
      <c r="E2066" s="4">
        <v>0</v>
      </c>
      <c r="F2066" s="4">
        <v>22</v>
      </c>
      <c r="I2066" s="7">
        <v>7059872</v>
      </c>
      <c r="J2066" s="7">
        <v>7059864</v>
      </c>
      <c r="K2066" s="7">
        <v>2</v>
      </c>
      <c r="L2066" s="7">
        <v>6</v>
      </c>
      <c r="M2066" s="7">
        <f t="shared" si="212"/>
        <v>0</v>
      </c>
      <c r="N2066" s="8">
        <f t="shared" si="213"/>
        <v>0</v>
      </c>
      <c r="R2066" s="12">
        <v>1</v>
      </c>
    </row>
    <row r="2067" spans="1:18" ht="25.5" x14ac:dyDescent="0.2">
      <c r="A2067" s="1" t="s">
        <v>3853</v>
      </c>
      <c r="C2067" s="2" t="s">
        <v>3854</v>
      </c>
      <c r="D2067" s="3" t="s">
        <v>231</v>
      </c>
      <c r="E2067" s="4">
        <v>21</v>
      </c>
      <c r="F2067" s="4">
        <v>22</v>
      </c>
      <c r="I2067" s="7">
        <v>7059873</v>
      </c>
      <c r="J2067" s="7">
        <v>7059864</v>
      </c>
      <c r="K2067" s="7">
        <v>2</v>
      </c>
      <c r="L2067" s="7">
        <v>6</v>
      </c>
      <c r="M2067" s="7">
        <f t="shared" si="212"/>
        <v>0</v>
      </c>
      <c r="N2067" s="8">
        <f t="shared" si="213"/>
        <v>0</v>
      </c>
      <c r="R2067" s="12">
        <v>1</v>
      </c>
    </row>
    <row r="2068" spans="1:18" ht="25.5" x14ac:dyDescent="0.2">
      <c r="A2068" s="1" t="s">
        <v>3855</v>
      </c>
      <c r="B2068" s="1" t="s">
        <v>247</v>
      </c>
      <c r="C2068" s="2" t="s">
        <v>3856</v>
      </c>
      <c r="D2068" s="3" t="s">
        <v>228</v>
      </c>
      <c r="E2068" s="4">
        <v>1</v>
      </c>
      <c r="F2068" s="4">
        <v>22</v>
      </c>
      <c r="I2068" s="7">
        <v>7059874</v>
      </c>
      <c r="J2068" s="7">
        <v>7059864</v>
      </c>
      <c r="K2068" s="7">
        <v>2</v>
      </c>
      <c r="L2068" s="7">
        <v>6</v>
      </c>
      <c r="M2068" s="7">
        <f t="shared" si="212"/>
        <v>0</v>
      </c>
      <c r="N2068" s="8">
        <f t="shared" si="213"/>
        <v>0</v>
      </c>
      <c r="R2068" s="12">
        <v>1</v>
      </c>
    </row>
    <row r="2069" spans="1:18" x14ac:dyDescent="0.2">
      <c r="A2069" s="1" t="s">
        <v>3857</v>
      </c>
      <c r="B2069" s="1" t="s">
        <v>196</v>
      </c>
      <c r="C2069" s="2" t="s">
        <v>1329</v>
      </c>
      <c r="E2069" s="4">
        <v>0</v>
      </c>
      <c r="F2069" s="4">
        <v>22</v>
      </c>
      <c r="H2069" s="167"/>
      <c r="I2069" s="7">
        <v>7057240</v>
      </c>
      <c r="J2069" s="7">
        <v>7058886</v>
      </c>
      <c r="K2069" s="7">
        <v>1</v>
      </c>
      <c r="L2069" s="7">
        <v>3</v>
      </c>
      <c r="M2069" s="7">
        <f>M2070</f>
        <v>0</v>
      </c>
      <c r="N2069" s="8">
        <f>N2070</f>
        <v>0</v>
      </c>
      <c r="R2069" s="12">
        <v>1</v>
      </c>
    </row>
    <row r="2070" spans="1:18" x14ac:dyDescent="0.2">
      <c r="A2070" s="1" t="s">
        <v>3858</v>
      </c>
      <c r="C2070" s="2" t="s">
        <v>3859</v>
      </c>
      <c r="E2070" s="4">
        <v>0</v>
      </c>
      <c r="F2070" s="4">
        <v>22</v>
      </c>
      <c r="H2070" s="167"/>
      <c r="I2070" s="7">
        <v>7060158</v>
      </c>
      <c r="J2070" s="7">
        <v>7057240</v>
      </c>
      <c r="K2070" s="7">
        <v>1</v>
      </c>
      <c r="L2070" s="7">
        <v>4</v>
      </c>
      <c r="M2070" s="7">
        <f>M2071+M2096+M2116+M2161+M2223+M2253+M2315+M2334+M2357+M2377+M2407+M2476</f>
        <v>0</v>
      </c>
      <c r="N2070" s="8">
        <f>N2071+N2096+N2116+N2161+N2223+N2253+N2315+N2334+N2357+N2377+N2407+N2476</f>
        <v>0</v>
      </c>
      <c r="R2070" s="12">
        <v>1</v>
      </c>
    </row>
    <row r="2071" spans="1:18" x14ac:dyDescent="0.2">
      <c r="A2071" s="1" t="s">
        <v>3860</v>
      </c>
      <c r="B2071" s="1" t="s">
        <v>202</v>
      </c>
      <c r="C2071" s="2" t="s">
        <v>203</v>
      </c>
      <c r="E2071" s="4">
        <v>0</v>
      </c>
      <c r="F2071" s="4">
        <v>22</v>
      </c>
      <c r="H2071" s="167"/>
      <c r="I2071" s="7">
        <v>7057241</v>
      </c>
      <c r="J2071" s="7">
        <v>7060158</v>
      </c>
      <c r="K2071" s="7">
        <v>1</v>
      </c>
      <c r="L2071" s="7">
        <v>5</v>
      </c>
      <c r="M2071" s="7">
        <f>M2072+M2073+M2074+M2075+M2076+M2077+M2078+M2079+M2080+M2081+M2082+M2083+M2084+M2085+M2086+M2087+M2088+M2089+M2090+M2091+M2092+M2093+M2094+M2095</f>
        <v>0</v>
      </c>
      <c r="N2071" s="8">
        <f>N2072+N2073+N2074+N2075+N2076+N2077+N2078+N2079+N2080+N2081+N2082+N2083+N2084+N2085+N2086+N2087+N2088+N2089+N2090+N2091+N2092+N2093+N2094+N2095</f>
        <v>0</v>
      </c>
      <c r="R2071" s="12">
        <v>1</v>
      </c>
    </row>
    <row r="2072" spans="1:18" x14ac:dyDescent="0.2">
      <c r="A2072" s="1" t="s">
        <v>3861</v>
      </c>
      <c r="C2072" s="2" t="s">
        <v>286</v>
      </c>
      <c r="D2072" s="3" t="s">
        <v>35</v>
      </c>
      <c r="E2072" s="4">
        <v>0</v>
      </c>
      <c r="F2072" s="4">
        <v>22</v>
      </c>
      <c r="I2072" s="7">
        <v>7057242</v>
      </c>
      <c r="J2072" s="7">
        <v>7057241</v>
      </c>
      <c r="K2072" s="7">
        <v>2</v>
      </c>
      <c r="L2072" s="7">
        <v>6</v>
      </c>
      <c r="M2072" s="7">
        <f t="shared" ref="M2072:M2095" si="214">ROUND(ROUND(H2072,2)*ROUND(E2072,2), 2)</f>
        <v>0</v>
      </c>
      <c r="N2072" s="8">
        <f t="shared" ref="N2072:N2095" si="215">H2072*E2072*(1+F2072/100)</f>
        <v>0</v>
      </c>
      <c r="R2072" s="12">
        <v>1</v>
      </c>
    </row>
    <row r="2073" spans="1:18" ht="25.5" x14ac:dyDescent="0.2">
      <c r="A2073" s="1" t="s">
        <v>3862</v>
      </c>
      <c r="C2073" s="2" t="s">
        <v>884</v>
      </c>
      <c r="D2073" s="3" t="s">
        <v>35</v>
      </c>
      <c r="E2073" s="4">
        <v>0</v>
      </c>
      <c r="F2073" s="4">
        <v>22</v>
      </c>
      <c r="I2073" s="7">
        <v>7057243</v>
      </c>
      <c r="J2073" s="7">
        <v>7057241</v>
      </c>
      <c r="K2073" s="7">
        <v>2</v>
      </c>
      <c r="L2073" s="7">
        <v>6</v>
      </c>
      <c r="M2073" s="7">
        <f t="shared" si="214"/>
        <v>0</v>
      </c>
      <c r="N2073" s="8">
        <f t="shared" si="215"/>
        <v>0</v>
      </c>
      <c r="R2073" s="12">
        <v>1</v>
      </c>
    </row>
    <row r="2074" spans="1:18" ht="51" x14ac:dyDescent="0.2">
      <c r="A2074" s="1" t="s">
        <v>3863</v>
      </c>
      <c r="B2074" s="1" t="s">
        <v>30</v>
      </c>
      <c r="C2074" s="2" t="s">
        <v>3864</v>
      </c>
      <c r="D2074" s="3" t="s">
        <v>245</v>
      </c>
      <c r="E2074" s="4">
        <v>200</v>
      </c>
      <c r="F2074" s="4">
        <v>22</v>
      </c>
      <c r="I2074" s="7">
        <v>7057244</v>
      </c>
      <c r="J2074" s="7">
        <v>7057241</v>
      </c>
      <c r="K2074" s="7">
        <v>2</v>
      </c>
      <c r="L2074" s="7">
        <v>6</v>
      </c>
      <c r="M2074" s="7">
        <f t="shared" si="214"/>
        <v>0</v>
      </c>
      <c r="N2074" s="8">
        <f t="shared" si="215"/>
        <v>0</v>
      </c>
      <c r="R2074" s="12">
        <v>1</v>
      </c>
    </row>
    <row r="2075" spans="1:18" ht="63.75" x14ac:dyDescent="0.2">
      <c r="A2075" s="1" t="s">
        <v>3865</v>
      </c>
      <c r="B2075" s="1" t="s">
        <v>188</v>
      </c>
      <c r="C2075" s="2" t="s">
        <v>3866</v>
      </c>
      <c r="D2075" s="3" t="s">
        <v>241</v>
      </c>
      <c r="E2075" s="4">
        <v>400</v>
      </c>
      <c r="F2075" s="4">
        <v>22</v>
      </c>
      <c r="I2075" s="7">
        <v>7057245</v>
      </c>
      <c r="J2075" s="7">
        <v>7057241</v>
      </c>
      <c r="K2075" s="7">
        <v>2</v>
      </c>
      <c r="L2075" s="7">
        <v>6</v>
      </c>
      <c r="M2075" s="7">
        <f t="shared" si="214"/>
        <v>0</v>
      </c>
      <c r="N2075" s="8">
        <f t="shared" si="215"/>
        <v>0</v>
      </c>
      <c r="R2075" s="12">
        <v>1</v>
      </c>
    </row>
    <row r="2076" spans="1:18" ht="51" x14ac:dyDescent="0.2">
      <c r="A2076" s="1" t="s">
        <v>3867</v>
      </c>
      <c r="B2076" s="1" t="s">
        <v>233</v>
      </c>
      <c r="C2076" s="2" t="s">
        <v>3868</v>
      </c>
      <c r="D2076" s="3" t="s">
        <v>231</v>
      </c>
      <c r="E2076" s="4">
        <v>5</v>
      </c>
      <c r="F2076" s="4">
        <v>22</v>
      </c>
      <c r="I2076" s="7">
        <v>7057246</v>
      </c>
      <c r="J2076" s="7">
        <v>7057241</v>
      </c>
      <c r="K2076" s="7">
        <v>2</v>
      </c>
      <c r="L2076" s="7">
        <v>6</v>
      </c>
      <c r="M2076" s="7">
        <f t="shared" si="214"/>
        <v>0</v>
      </c>
      <c r="N2076" s="8">
        <f t="shared" si="215"/>
        <v>0</v>
      </c>
      <c r="R2076" s="12">
        <v>1</v>
      </c>
    </row>
    <row r="2077" spans="1:18" ht="51" x14ac:dyDescent="0.2">
      <c r="A2077" s="1" t="s">
        <v>3869</v>
      </c>
      <c r="B2077" s="1" t="s">
        <v>236</v>
      </c>
      <c r="C2077" s="2" t="s">
        <v>3870</v>
      </c>
      <c r="D2077" s="3" t="s">
        <v>231</v>
      </c>
      <c r="E2077" s="4">
        <v>3</v>
      </c>
      <c r="F2077" s="4">
        <v>22</v>
      </c>
      <c r="I2077" s="7">
        <v>7057247</v>
      </c>
      <c r="J2077" s="7">
        <v>7057241</v>
      </c>
      <c r="K2077" s="7">
        <v>2</v>
      </c>
      <c r="L2077" s="7">
        <v>6</v>
      </c>
      <c r="M2077" s="7">
        <f t="shared" si="214"/>
        <v>0</v>
      </c>
      <c r="N2077" s="8">
        <f t="shared" si="215"/>
        <v>0</v>
      </c>
      <c r="R2077" s="12">
        <v>1</v>
      </c>
    </row>
    <row r="2078" spans="1:18" ht="25.5" x14ac:dyDescent="0.2">
      <c r="A2078" s="1" t="s">
        <v>3871</v>
      </c>
      <c r="B2078" s="1" t="s">
        <v>239</v>
      </c>
      <c r="C2078" s="2" t="s">
        <v>3872</v>
      </c>
      <c r="D2078" s="3" t="s">
        <v>231</v>
      </c>
      <c r="E2078" s="4">
        <v>2</v>
      </c>
      <c r="F2078" s="4">
        <v>22</v>
      </c>
      <c r="I2078" s="7">
        <v>7057248</v>
      </c>
      <c r="J2078" s="7">
        <v>7057241</v>
      </c>
      <c r="K2078" s="7">
        <v>2</v>
      </c>
      <c r="L2078" s="7">
        <v>6</v>
      </c>
      <c r="M2078" s="7">
        <f t="shared" si="214"/>
        <v>0</v>
      </c>
      <c r="N2078" s="8">
        <f t="shared" si="215"/>
        <v>0</v>
      </c>
      <c r="R2078" s="12">
        <v>1</v>
      </c>
    </row>
    <row r="2079" spans="1:18" x14ac:dyDescent="0.2">
      <c r="A2079" s="1" t="s">
        <v>3873</v>
      </c>
      <c r="B2079" s="1" t="s">
        <v>243</v>
      </c>
      <c r="C2079" s="2" t="s">
        <v>3874</v>
      </c>
      <c r="D2079" s="3" t="s">
        <v>231</v>
      </c>
      <c r="E2079" s="4">
        <v>2</v>
      </c>
      <c r="F2079" s="4">
        <v>22</v>
      </c>
      <c r="I2079" s="7">
        <v>7057249</v>
      </c>
      <c r="J2079" s="7">
        <v>7057241</v>
      </c>
      <c r="K2079" s="7">
        <v>2</v>
      </c>
      <c r="L2079" s="7">
        <v>6</v>
      </c>
      <c r="M2079" s="7">
        <f t="shared" si="214"/>
        <v>0</v>
      </c>
      <c r="N2079" s="8">
        <f t="shared" si="215"/>
        <v>0</v>
      </c>
      <c r="R2079" s="12">
        <v>1</v>
      </c>
    </row>
    <row r="2080" spans="1:18" ht="25.5" x14ac:dyDescent="0.2">
      <c r="A2080" s="1" t="s">
        <v>3875</v>
      </c>
      <c r="B2080" s="1" t="s">
        <v>247</v>
      </c>
      <c r="C2080" s="2" t="s">
        <v>3876</v>
      </c>
      <c r="D2080" s="3" t="s">
        <v>231</v>
      </c>
      <c r="E2080" s="4">
        <v>3</v>
      </c>
      <c r="F2080" s="4">
        <v>22</v>
      </c>
      <c r="I2080" s="7">
        <v>7057250</v>
      </c>
      <c r="J2080" s="7">
        <v>7057241</v>
      </c>
      <c r="K2080" s="7">
        <v>2</v>
      </c>
      <c r="L2080" s="7">
        <v>6</v>
      </c>
      <c r="M2080" s="7">
        <f t="shared" si="214"/>
        <v>0</v>
      </c>
      <c r="N2080" s="8">
        <f t="shared" si="215"/>
        <v>0</v>
      </c>
      <c r="R2080" s="12">
        <v>1</v>
      </c>
    </row>
    <row r="2081" spans="1:18" ht="25.5" x14ac:dyDescent="0.2">
      <c r="A2081" s="1" t="s">
        <v>3877</v>
      </c>
      <c r="B2081" s="1" t="s">
        <v>266</v>
      </c>
      <c r="C2081" s="2" t="s">
        <v>3878</v>
      </c>
      <c r="D2081" s="3" t="s">
        <v>231</v>
      </c>
      <c r="E2081" s="4">
        <v>3</v>
      </c>
      <c r="F2081" s="4">
        <v>22</v>
      </c>
      <c r="I2081" s="7">
        <v>7057251</v>
      </c>
      <c r="J2081" s="7">
        <v>7057241</v>
      </c>
      <c r="K2081" s="7">
        <v>2</v>
      </c>
      <c r="L2081" s="7">
        <v>6</v>
      </c>
      <c r="M2081" s="7">
        <f t="shared" si="214"/>
        <v>0</v>
      </c>
      <c r="N2081" s="8">
        <f t="shared" si="215"/>
        <v>0</v>
      </c>
      <c r="R2081" s="12">
        <v>1</v>
      </c>
    </row>
    <row r="2082" spans="1:18" ht="51" x14ac:dyDescent="0.2">
      <c r="A2082" s="1" t="s">
        <v>3879</v>
      </c>
      <c r="B2082" s="1" t="s">
        <v>270</v>
      </c>
      <c r="C2082" s="2" t="s">
        <v>3880</v>
      </c>
      <c r="D2082" s="3" t="s">
        <v>245</v>
      </c>
      <c r="E2082" s="4">
        <v>200</v>
      </c>
      <c r="F2082" s="4">
        <v>22</v>
      </c>
      <c r="I2082" s="7">
        <v>7057252</v>
      </c>
      <c r="J2082" s="7">
        <v>7057241</v>
      </c>
      <c r="K2082" s="7">
        <v>2</v>
      </c>
      <c r="L2082" s="7">
        <v>6</v>
      </c>
      <c r="M2082" s="7">
        <f t="shared" si="214"/>
        <v>0</v>
      </c>
      <c r="N2082" s="8">
        <f t="shared" si="215"/>
        <v>0</v>
      </c>
      <c r="R2082" s="12">
        <v>1</v>
      </c>
    </row>
    <row r="2083" spans="1:18" ht="63.75" x14ac:dyDescent="0.2">
      <c r="A2083" s="1" t="s">
        <v>3881</v>
      </c>
      <c r="B2083" s="1" t="s">
        <v>66</v>
      </c>
      <c r="C2083" s="2" t="s">
        <v>3882</v>
      </c>
      <c r="D2083" s="3" t="s">
        <v>245</v>
      </c>
      <c r="E2083" s="4">
        <v>5</v>
      </c>
      <c r="F2083" s="4">
        <v>22</v>
      </c>
      <c r="I2083" s="7">
        <v>7057253</v>
      </c>
      <c r="J2083" s="7">
        <v>7057241</v>
      </c>
      <c r="K2083" s="7">
        <v>2</v>
      </c>
      <c r="L2083" s="7">
        <v>6</v>
      </c>
      <c r="M2083" s="7">
        <f t="shared" si="214"/>
        <v>0</v>
      </c>
      <c r="N2083" s="8">
        <f t="shared" si="215"/>
        <v>0</v>
      </c>
      <c r="R2083" s="12">
        <v>1</v>
      </c>
    </row>
    <row r="2084" spans="1:18" ht="38.25" x14ac:dyDescent="0.2">
      <c r="A2084" s="1" t="s">
        <v>3883</v>
      </c>
      <c r="B2084" s="1" t="s">
        <v>69</v>
      </c>
      <c r="C2084" s="2" t="s">
        <v>3884</v>
      </c>
      <c r="D2084" s="3" t="s">
        <v>245</v>
      </c>
      <c r="E2084" s="4">
        <v>180</v>
      </c>
      <c r="F2084" s="4">
        <v>22</v>
      </c>
      <c r="I2084" s="7">
        <v>7057254</v>
      </c>
      <c r="J2084" s="7">
        <v>7057241</v>
      </c>
      <c r="K2084" s="7">
        <v>2</v>
      </c>
      <c r="L2084" s="7">
        <v>6</v>
      </c>
      <c r="M2084" s="7">
        <f t="shared" si="214"/>
        <v>0</v>
      </c>
      <c r="N2084" s="8">
        <f t="shared" si="215"/>
        <v>0</v>
      </c>
      <c r="R2084" s="12">
        <v>1</v>
      </c>
    </row>
    <row r="2085" spans="1:18" ht="51" x14ac:dyDescent="0.2">
      <c r="A2085" s="1" t="s">
        <v>3885</v>
      </c>
      <c r="B2085" s="1" t="s">
        <v>72</v>
      </c>
      <c r="C2085" s="2" t="s">
        <v>3886</v>
      </c>
      <c r="D2085" s="3" t="s">
        <v>241</v>
      </c>
      <c r="E2085" s="4">
        <v>395</v>
      </c>
      <c r="F2085" s="4">
        <v>22</v>
      </c>
      <c r="I2085" s="7">
        <v>7057255</v>
      </c>
      <c r="J2085" s="7">
        <v>7057241</v>
      </c>
      <c r="K2085" s="7">
        <v>2</v>
      </c>
      <c r="L2085" s="7">
        <v>6</v>
      </c>
      <c r="M2085" s="7">
        <f t="shared" si="214"/>
        <v>0</v>
      </c>
      <c r="N2085" s="8">
        <f t="shared" si="215"/>
        <v>0</v>
      </c>
      <c r="R2085" s="12">
        <v>1</v>
      </c>
    </row>
    <row r="2086" spans="1:18" ht="38.25" x14ac:dyDescent="0.2">
      <c r="A2086" s="1" t="s">
        <v>3887</v>
      </c>
      <c r="B2086" s="1" t="s">
        <v>75</v>
      </c>
      <c r="C2086" s="2" t="s">
        <v>3888</v>
      </c>
      <c r="D2086" s="3" t="s">
        <v>241</v>
      </c>
      <c r="E2086" s="4">
        <v>5</v>
      </c>
      <c r="F2086" s="4">
        <v>22</v>
      </c>
      <c r="I2086" s="7">
        <v>7057256</v>
      </c>
      <c r="J2086" s="7">
        <v>7057241</v>
      </c>
      <c r="K2086" s="7">
        <v>2</v>
      </c>
      <c r="L2086" s="7">
        <v>6</v>
      </c>
      <c r="M2086" s="7">
        <f t="shared" si="214"/>
        <v>0</v>
      </c>
      <c r="N2086" s="8">
        <f t="shared" si="215"/>
        <v>0</v>
      </c>
      <c r="R2086" s="12">
        <v>1</v>
      </c>
    </row>
    <row r="2087" spans="1:18" ht="51" x14ac:dyDescent="0.2">
      <c r="A2087" s="1" t="s">
        <v>3889</v>
      </c>
      <c r="B2087" s="1" t="s">
        <v>78</v>
      </c>
      <c r="C2087" s="2" t="s">
        <v>3890</v>
      </c>
      <c r="D2087" s="3" t="s">
        <v>245</v>
      </c>
      <c r="E2087" s="4">
        <v>260</v>
      </c>
      <c r="F2087" s="4">
        <v>22</v>
      </c>
      <c r="I2087" s="7">
        <v>7057257</v>
      </c>
      <c r="J2087" s="7">
        <v>7057241</v>
      </c>
      <c r="K2087" s="7">
        <v>2</v>
      </c>
      <c r="L2087" s="7">
        <v>6</v>
      </c>
      <c r="M2087" s="7">
        <f t="shared" si="214"/>
        <v>0</v>
      </c>
      <c r="N2087" s="8">
        <f t="shared" si="215"/>
        <v>0</v>
      </c>
      <c r="R2087" s="12">
        <v>1</v>
      </c>
    </row>
    <row r="2088" spans="1:18" ht="51" x14ac:dyDescent="0.2">
      <c r="A2088" s="1" t="s">
        <v>3891</v>
      </c>
      <c r="B2088" s="1" t="s">
        <v>81</v>
      </c>
      <c r="C2088" s="2" t="s">
        <v>3892</v>
      </c>
      <c r="D2088" s="3" t="s">
        <v>241</v>
      </c>
      <c r="E2088" s="4">
        <v>50</v>
      </c>
      <c r="F2088" s="4">
        <v>22</v>
      </c>
      <c r="I2088" s="7">
        <v>7057258</v>
      </c>
      <c r="J2088" s="7">
        <v>7057241</v>
      </c>
      <c r="K2088" s="7">
        <v>2</v>
      </c>
      <c r="L2088" s="7">
        <v>6</v>
      </c>
      <c r="M2088" s="7">
        <f t="shared" si="214"/>
        <v>0</v>
      </c>
      <c r="N2088" s="8">
        <f t="shared" si="215"/>
        <v>0</v>
      </c>
      <c r="R2088" s="12">
        <v>1</v>
      </c>
    </row>
    <row r="2089" spans="1:18" ht="51" x14ac:dyDescent="0.2">
      <c r="A2089" s="1" t="s">
        <v>3893</v>
      </c>
      <c r="B2089" s="1" t="s">
        <v>84</v>
      </c>
      <c r="C2089" s="2" t="s">
        <v>3894</v>
      </c>
      <c r="D2089" s="3" t="s">
        <v>35</v>
      </c>
      <c r="E2089" s="4">
        <v>0</v>
      </c>
      <c r="F2089" s="4">
        <v>22</v>
      </c>
      <c r="I2089" s="7">
        <v>7057259</v>
      </c>
      <c r="J2089" s="7">
        <v>7057241</v>
      </c>
      <c r="K2089" s="7">
        <v>2</v>
      </c>
      <c r="L2089" s="7">
        <v>6</v>
      </c>
      <c r="M2089" s="7">
        <f t="shared" si="214"/>
        <v>0</v>
      </c>
      <c r="N2089" s="8">
        <f t="shared" si="215"/>
        <v>0</v>
      </c>
      <c r="R2089" s="12">
        <v>1</v>
      </c>
    </row>
    <row r="2090" spans="1:18" ht="63.75" x14ac:dyDescent="0.2">
      <c r="A2090" s="1" t="s">
        <v>3895</v>
      </c>
      <c r="C2090" s="2" t="s">
        <v>3896</v>
      </c>
      <c r="D2090" s="3" t="s">
        <v>231</v>
      </c>
      <c r="E2090" s="4">
        <v>15</v>
      </c>
      <c r="F2090" s="4">
        <v>22</v>
      </c>
      <c r="I2090" s="7">
        <v>7057260</v>
      </c>
      <c r="J2090" s="7">
        <v>7057241</v>
      </c>
      <c r="K2090" s="7">
        <v>2</v>
      </c>
      <c r="L2090" s="7">
        <v>6</v>
      </c>
      <c r="M2090" s="7">
        <f t="shared" si="214"/>
        <v>0</v>
      </c>
      <c r="N2090" s="8">
        <f t="shared" si="215"/>
        <v>0</v>
      </c>
      <c r="R2090" s="12">
        <v>1</v>
      </c>
    </row>
    <row r="2091" spans="1:18" ht="63.75" x14ac:dyDescent="0.2">
      <c r="A2091" s="1" t="s">
        <v>3897</v>
      </c>
      <c r="C2091" s="2" t="s">
        <v>3898</v>
      </c>
      <c r="D2091" s="3" t="s">
        <v>231</v>
      </c>
      <c r="E2091" s="4">
        <v>3</v>
      </c>
      <c r="F2091" s="4">
        <v>22</v>
      </c>
      <c r="I2091" s="7">
        <v>7057261</v>
      </c>
      <c r="J2091" s="7">
        <v>7057241</v>
      </c>
      <c r="K2091" s="7">
        <v>2</v>
      </c>
      <c r="L2091" s="7">
        <v>6</v>
      </c>
      <c r="M2091" s="7">
        <f t="shared" si="214"/>
        <v>0</v>
      </c>
      <c r="N2091" s="8">
        <f t="shared" si="215"/>
        <v>0</v>
      </c>
      <c r="R2091" s="12">
        <v>1</v>
      </c>
    </row>
    <row r="2092" spans="1:18" ht="63.75" x14ac:dyDescent="0.2">
      <c r="A2092" s="1" t="s">
        <v>3899</v>
      </c>
      <c r="C2092" s="2" t="s">
        <v>3900</v>
      </c>
      <c r="D2092" s="3" t="s">
        <v>245</v>
      </c>
      <c r="E2092" s="4">
        <v>150</v>
      </c>
      <c r="F2092" s="4">
        <v>22</v>
      </c>
      <c r="I2092" s="7">
        <v>7057262</v>
      </c>
      <c r="J2092" s="7">
        <v>7057241</v>
      </c>
      <c r="K2092" s="7">
        <v>2</v>
      </c>
      <c r="L2092" s="7">
        <v>6</v>
      </c>
      <c r="M2092" s="7">
        <f t="shared" si="214"/>
        <v>0</v>
      </c>
      <c r="N2092" s="8">
        <f t="shared" si="215"/>
        <v>0</v>
      </c>
      <c r="R2092" s="12">
        <v>1</v>
      </c>
    </row>
    <row r="2093" spans="1:18" ht="51" x14ac:dyDescent="0.2">
      <c r="A2093" s="1" t="s">
        <v>3901</v>
      </c>
      <c r="B2093" s="1" t="s">
        <v>87</v>
      </c>
      <c r="C2093" s="2" t="s">
        <v>3902</v>
      </c>
      <c r="D2093" s="3" t="s">
        <v>228</v>
      </c>
      <c r="E2093" s="4">
        <v>1</v>
      </c>
      <c r="F2093" s="4">
        <v>22</v>
      </c>
      <c r="I2093" s="7">
        <v>7057263</v>
      </c>
      <c r="J2093" s="7">
        <v>7057241</v>
      </c>
      <c r="K2093" s="7">
        <v>2</v>
      </c>
      <c r="L2093" s="7">
        <v>6</v>
      </c>
      <c r="M2093" s="7">
        <f t="shared" si="214"/>
        <v>0</v>
      </c>
      <c r="N2093" s="8">
        <f t="shared" si="215"/>
        <v>0</v>
      </c>
      <c r="R2093" s="12">
        <v>1</v>
      </c>
    </row>
    <row r="2094" spans="1:18" ht="51" x14ac:dyDescent="0.2">
      <c r="A2094" s="1" t="s">
        <v>3903</v>
      </c>
      <c r="B2094" s="1" t="s">
        <v>90</v>
      </c>
      <c r="C2094" s="2" t="s">
        <v>3904</v>
      </c>
      <c r="D2094" s="3" t="s">
        <v>228</v>
      </c>
      <c r="E2094" s="4">
        <v>2</v>
      </c>
      <c r="F2094" s="4">
        <v>22</v>
      </c>
      <c r="I2094" s="7">
        <v>7057264</v>
      </c>
      <c r="J2094" s="7">
        <v>7057241</v>
      </c>
      <c r="K2094" s="7">
        <v>2</v>
      </c>
      <c r="L2094" s="7">
        <v>6</v>
      </c>
      <c r="M2094" s="7">
        <f t="shared" si="214"/>
        <v>0</v>
      </c>
      <c r="N2094" s="8">
        <f t="shared" si="215"/>
        <v>0</v>
      </c>
      <c r="R2094" s="12">
        <v>1</v>
      </c>
    </row>
    <row r="2095" spans="1:18" ht="51" x14ac:dyDescent="0.2">
      <c r="A2095" s="1" t="s">
        <v>3905</v>
      </c>
      <c r="B2095" s="1" t="s">
        <v>93</v>
      </c>
      <c r="C2095" s="2" t="s">
        <v>3906</v>
      </c>
      <c r="D2095" s="3" t="s">
        <v>268</v>
      </c>
      <c r="E2095" s="4">
        <v>10</v>
      </c>
      <c r="F2095" s="4">
        <v>22</v>
      </c>
      <c r="I2095" s="7">
        <v>7057265</v>
      </c>
      <c r="J2095" s="7">
        <v>7057241</v>
      </c>
      <c r="K2095" s="7">
        <v>2</v>
      </c>
      <c r="L2095" s="7">
        <v>6</v>
      </c>
      <c r="M2095" s="7">
        <f t="shared" si="214"/>
        <v>0</v>
      </c>
      <c r="N2095" s="8">
        <f t="shared" si="215"/>
        <v>0</v>
      </c>
      <c r="R2095" s="12">
        <v>1</v>
      </c>
    </row>
    <row r="2096" spans="1:18" x14ac:dyDescent="0.2">
      <c r="A2096" s="1" t="s">
        <v>3907</v>
      </c>
      <c r="B2096" s="1" t="s">
        <v>283</v>
      </c>
      <c r="C2096" s="2" t="s">
        <v>284</v>
      </c>
      <c r="E2096" s="4">
        <v>0</v>
      </c>
      <c r="F2096" s="4">
        <v>22</v>
      </c>
      <c r="H2096" s="167"/>
      <c r="I2096" s="7">
        <v>7057266</v>
      </c>
      <c r="J2096" s="7">
        <v>7060158</v>
      </c>
      <c r="K2096" s="7">
        <v>1</v>
      </c>
      <c r="L2096" s="7">
        <v>5</v>
      </c>
      <c r="M2096" s="7">
        <f>M2097+M2098+M2099+M2100+M2101+M2102+M2103+M2104+M2105+M2106+M2107+M2108+M2109+M2110+M2111+M2112+M2113+M2114+M2115</f>
        <v>0</v>
      </c>
      <c r="N2096" s="8">
        <f>N2097+N2098+N2099+N2100+N2101+N2102+N2103+N2104+N2105+N2106+N2107+N2108+N2109+N2110+N2111+N2112+N2113+N2114+N2115</f>
        <v>0</v>
      </c>
      <c r="R2096" s="12">
        <v>1</v>
      </c>
    </row>
    <row r="2097" spans="1:18" x14ac:dyDescent="0.2">
      <c r="A2097" s="1" t="s">
        <v>3908</v>
      </c>
      <c r="C2097" s="2" t="s">
        <v>286</v>
      </c>
      <c r="D2097" s="3" t="s">
        <v>35</v>
      </c>
      <c r="E2097" s="4">
        <v>0</v>
      </c>
      <c r="F2097" s="4">
        <v>22</v>
      </c>
      <c r="I2097" s="7">
        <v>7057267</v>
      </c>
      <c r="J2097" s="7">
        <v>7057266</v>
      </c>
      <c r="K2097" s="7">
        <v>2</v>
      </c>
      <c r="L2097" s="7">
        <v>6</v>
      </c>
      <c r="M2097" s="7">
        <f t="shared" ref="M2097:M2115" si="216">ROUND(ROUND(H2097,2)*ROUND(E2097,2), 2)</f>
        <v>0</v>
      </c>
      <c r="N2097" s="8">
        <f t="shared" ref="N2097:N2115" si="217">H2097*E2097*(1+F2097/100)</f>
        <v>0</v>
      </c>
      <c r="R2097" s="12">
        <v>1</v>
      </c>
    </row>
    <row r="2098" spans="1:18" x14ac:dyDescent="0.2">
      <c r="A2098" s="1" t="s">
        <v>3909</v>
      </c>
      <c r="C2098" s="2" t="s">
        <v>1333</v>
      </c>
      <c r="D2098" s="3" t="s">
        <v>35</v>
      </c>
      <c r="E2098" s="4">
        <v>0</v>
      </c>
      <c r="F2098" s="4">
        <v>22</v>
      </c>
      <c r="I2098" s="7">
        <v>7057268</v>
      </c>
      <c r="J2098" s="7">
        <v>7057266</v>
      </c>
      <c r="K2098" s="7">
        <v>2</v>
      </c>
      <c r="L2098" s="7">
        <v>6</v>
      </c>
      <c r="M2098" s="7">
        <f t="shared" si="216"/>
        <v>0</v>
      </c>
      <c r="N2098" s="8">
        <f t="shared" si="217"/>
        <v>0</v>
      </c>
      <c r="R2098" s="12">
        <v>1</v>
      </c>
    </row>
    <row r="2099" spans="1:18" x14ac:dyDescent="0.2">
      <c r="A2099" s="1" t="s">
        <v>3910</v>
      </c>
      <c r="C2099" s="2" t="s">
        <v>1335</v>
      </c>
      <c r="D2099" s="3" t="s">
        <v>35</v>
      </c>
      <c r="E2099" s="4">
        <v>0</v>
      </c>
      <c r="F2099" s="4">
        <v>22</v>
      </c>
      <c r="I2099" s="7">
        <v>7057269</v>
      </c>
      <c r="J2099" s="7">
        <v>7057266</v>
      </c>
      <c r="K2099" s="7">
        <v>2</v>
      </c>
      <c r="L2099" s="7">
        <v>6</v>
      </c>
      <c r="M2099" s="7">
        <f t="shared" si="216"/>
        <v>0</v>
      </c>
      <c r="N2099" s="8">
        <f t="shared" si="217"/>
        <v>0</v>
      </c>
      <c r="R2099" s="12">
        <v>1</v>
      </c>
    </row>
    <row r="2100" spans="1:18" ht="25.5" x14ac:dyDescent="0.2">
      <c r="A2100" s="1" t="s">
        <v>3911</v>
      </c>
      <c r="C2100" s="2" t="s">
        <v>1339</v>
      </c>
      <c r="D2100" s="3" t="s">
        <v>35</v>
      </c>
      <c r="E2100" s="4">
        <v>0</v>
      </c>
      <c r="F2100" s="4">
        <v>22</v>
      </c>
      <c r="I2100" s="7">
        <v>7057270</v>
      </c>
      <c r="J2100" s="7">
        <v>7057266</v>
      </c>
      <c r="K2100" s="7">
        <v>2</v>
      </c>
      <c r="L2100" s="7">
        <v>6</v>
      </c>
      <c r="M2100" s="7">
        <f t="shared" si="216"/>
        <v>0</v>
      </c>
      <c r="N2100" s="8">
        <f t="shared" si="217"/>
        <v>0</v>
      </c>
      <c r="R2100" s="12">
        <v>1</v>
      </c>
    </row>
    <row r="2101" spans="1:18" ht="25.5" x14ac:dyDescent="0.2">
      <c r="A2101" s="1" t="s">
        <v>3912</v>
      </c>
      <c r="C2101" s="2" t="s">
        <v>1337</v>
      </c>
      <c r="D2101" s="3" t="s">
        <v>35</v>
      </c>
      <c r="E2101" s="4">
        <v>0</v>
      </c>
      <c r="F2101" s="4">
        <v>22</v>
      </c>
      <c r="I2101" s="7">
        <v>7057271</v>
      </c>
      <c r="J2101" s="7">
        <v>7057266</v>
      </c>
      <c r="K2101" s="7">
        <v>2</v>
      </c>
      <c r="L2101" s="7">
        <v>6</v>
      </c>
      <c r="M2101" s="7">
        <f t="shared" si="216"/>
        <v>0</v>
      </c>
      <c r="N2101" s="8">
        <f t="shared" si="217"/>
        <v>0</v>
      </c>
      <c r="R2101" s="12">
        <v>1</v>
      </c>
    </row>
    <row r="2102" spans="1:18" x14ac:dyDescent="0.2">
      <c r="A2102" s="1" t="s">
        <v>3913</v>
      </c>
      <c r="C2102" s="2" t="s">
        <v>1341</v>
      </c>
      <c r="D2102" s="3" t="s">
        <v>35</v>
      </c>
      <c r="E2102" s="4">
        <v>0</v>
      </c>
      <c r="F2102" s="4">
        <v>22</v>
      </c>
      <c r="I2102" s="7">
        <v>7057272</v>
      </c>
      <c r="J2102" s="7">
        <v>7057266</v>
      </c>
      <c r="K2102" s="7">
        <v>2</v>
      </c>
      <c r="L2102" s="7">
        <v>6</v>
      </c>
      <c r="M2102" s="7">
        <f t="shared" si="216"/>
        <v>0</v>
      </c>
      <c r="N2102" s="8">
        <f t="shared" si="217"/>
        <v>0</v>
      </c>
      <c r="R2102" s="12">
        <v>1</v>
      </c>
    </row>
    <row r="2103" spans="1:18" ht="25.5" x14ac:dyDescent="0.2">
      <c r="A2103" s="1" t="s">
        <v>3914</v>
      </c>
      <c r="C2103" s="2" t="s">
        <v>1305</v>
      </c>
      <c r="D2103" s="3" t="s">
        <v>35</v>
      </c>
      <c r="E2103" s="4">
        <v>0</v>
      </c>
      <c r="F2103" s="4">
        <v>22</v>
      </c>
      <c r="I2103" s="7">
        <v>7057273</v>
      </c>
      <c r="J2103" s="7">
        <v>7057266</v>
      </c>
      <c r="K2103" s="7">
        <v>2</v>
      </c>
      <c r="L2103" s="7">
        <v>6</v>
      </c>
      <c r="M2103" s="7">
        <f t="shared" si="216"/>
        <v>0</v>
      </c>
      <c r="N2103" s="8">
        <f t="shared" si="217"/>
        <v>0</v>
      </c>
      <c r="R2103" s="12">
        <v>1</v>
      </c>
    </row>
    <row r="2104" spans="1:18" ht="38.25" x14ac:dyDescent="0.2">
      <c r="A2104" s="1" t="s">
        <v>3915</v>
      </c>
      <c r="C2104" s="2" t="s">
        <v>3916</v>
      </c>
      <c r="D2104" s="3" t="s">
        <v>35</v>
      </c>
      <c r="E2104" s="4">
        <v>0</v>
      </c>
      <c r="F2104" s="4">
        <v>22</v>
      </c>
      <c r="I2104" s="7">
        <v>7057274</v>
      </c>
      <c r="J2104" s="7">
        <v>7057266</v>
      </c>
      <c r="K2104" s="7">
        <v>2</v>
      </c>
      <c r="L2104" s="7">
        <v>6</v>
      </c>
      <c r="M2104" s="7">
        <f t="shared" si="216"/>
        <v>0</v>
      </c>
      <c r="N2104" s="8">
        <f t="shared" si="217"/>
        <v>0</v>
      </c>
      <c r="R2104" s="12">
        <v>1</v>
      </c>
    </row>
    <row r="2105" spans="1:18" ht="25.5" x14ac:dyDescent="0.2">
      <c r="A2105" s="1" t="s">
        <v>3917</v>
      </c>
      <c r="B2105" s="1" t="s">
        <v>30</v>
      </c>
      <c r="C2105" s="2" t="s">
        <v>1373</v>
      </c>
      <c r="D2105" s="3" t="s">
        <v>228</v>
      </c>
      <c r="E2105" s="4">
        <v>1</v>
      </c>
      <c r="F2105" s="4">
        <v>22</v>
      </c>
      <c r="I2105" s="7">
        <v>7057275</v>
      </c>
      <c r="J2105" s="7">
        <v>7057266</v>
      </c>
      <c r="K2105" s="7">
        <v>2</v>
      </c>
      <c r="L2105" s="7">
        <v>6</v>
      </c>
      <c r="M2105" s="7">
        <f t="shared" si="216"/>
        <v>0</v>
      </c>
      <c r="N2105" s="8">
        <f t="shared" si="217"/>
        <v>0</v>
      </c>
      <c r="R2105" s="12">
        <v>1</v>
      </c>
    </row>
    <row r="2106" spans="1:18" x14ac:dyDescent="0.2">
      <c r="A2106" s="1" t="s">
        <v>3918</v>
      </c>
      <c r="B2106" s="1" t="s">
        <v>188</v>
      </c>
      <c r="C2106" s="2" t="s">
        <v>1375</v>
      </c>
      <c r="D2106" s="3" t="s">
        <v>228</v>
      </c>
      <c r="E2106" s="4">
        <v>1</v>
      </c>
      <c r="F2106" s="4">
        <v>22</v>
      </c>
      <c r="I2106" s="7">
        <v>7057276</v>
      </c>
      <c r="J2106" s="7">
        <v>7057266</v>
      </c>
      <c r="K2106" s="7">
        <v>2</v>
      </c>
      <c r="L2106" s="7">
        <v>6</v>
      </c>
      <c r="M2106" s="7">
        <f t="shared" si="216"/>
        <v>0</v>
      </c>
      <c r="N2106" s="8">
        <f t="shared" si="217"/>
        <v>0</v>
      </c>
      <c r="R2106" s="12">
        <v>1</v>
      </c>
    </row>
    <row r="2107" spans="1:18" ht="25.5" x14ac:dyDescent="0.2">
      <c r="A2107" s="1" t="s">
        <v>3919</v>
      </c>
      <c r="B2107" s="1" t="s">
        <v>233</v>
      </c>
      <c r="C2107" s="2" t="s">
        <v>3920</v>
      </c>
      <c r="D2107" s="3" t="s">
        <v>268</v>
      </c>
      <c r="E2107" s="4">
        <v>410</v>
      </c>
      <c r="F2107" s="4">
        <v>22</v>
      </c>
      <c r="I2107" s="7">
        <v>7057277</v>
      </c>
      <c r="J2107" s="7">
        <v>7057266</v>
      </c>
      <c r="K2107" s="7">
        <v>2</v>
      </c>
      <c r="L2107" s="7">
        <v>6</v>
      </c>
      <c r="M2107" s="7">
        <f t="shared" si="216"/>
        <v>0</v>
      </c>
      <c r="N2107" s="8">
        <f t="shared" si="217"/>
        <v>0</v>
      </c>
      <c r="R2107" s="12">
        <v>1</v>
      </c>
    </row>
    <row r="2108" spans="1:18" ht="63.75" x14ac:dyDescent="0.2">
      <c r="A2108" s="1" t="s">
        <v>3921</v>
      </c>
      <c r="B2108" s="1" t="s">
        <v>236</v>
      </c>
      <c r="C2108" s="2" t="s">
        <v>3922</v>
      </c>
      <c r="D2108" s="3" t="s">
        <v>35</v>
      </c>
      <c r="E2108" s="4">
        <v>0</v>
      </c>
      <c r="F2108" s="4">
        <v>22</v>
      </c>
      <c r="I2108" s="7">
        <v>7057278</v>
      </c>
      <c r="J2108" s="7">
        <v>7057266</v>
      </c>
      <c r="K2108" s="7">
        <v>2</v>
      </c>
      <c r="L2108" s="7">
        <v>6</v>
      </c>
      <c r="M2108" s="7">
        <f t="shared" si="216"/>
        <v>0</v>
      </c>
      <c r="N2108" s="8">
        <f t="shared" si="217"/>
        <v>0</v>
      </c>
      <c r="R2108" s="12">
        <v>1</v>
      </c>
    </row>
    <row r="2109" spans="1:18" ht="89.25" x14ac:dyDescent="0.2">
      <c r="A2109" s="1" t="s">
        <v>3923</v>
      </c>
      <c r="C2109" s="2" t="s">
        <v>3924</v>
      </c>
      <c r="D2109" s="3" t="s">
        <v>268</v>
      </c>
      <c r="E2109" s="4">
        <v>864</v>
      </c>
      <c r="F2109" s="4">
        <v>22</v>
      </c>
      <c r="I2109" s="7">
        <v>7057279</v>
      </c>
      <c r="J2109" s="7">
        <v>7057266</v>
      </c>
      <c r="K2109" s="7">
        <v>2</v>
      </c>
      <c r="L2109" s="7">
        <v>6</v>
      </c>
      <c r="M2109" s="7">
        <f t="shared" si="216"/>
        <v>0</v>
      </c>
      <c r="N2109" s="8">
        <f t="shared" si="217"/>
        <v>0</v>
      </c>
      <c r="R2109" s="12">
        <v>1</v>
      </c>
    </row>
    <row r="2110" spans="1:18" ht="89.25" x14ac:dyDescent="0.2">
      <c r="A2110" s="1" t="s">
        <v>3925</v>
      </c>
      <c r="C2110" s="2" t="s">
        <v>3926</v>
      </c>
      <c r="D2110" s="3" t="s">
        <v>268</v>
      </c>
      <c r="E2110" s="4">
        <v>50</v>
      </c>
      <c r="F2110" s="4">
        <v>22</v>
      </c>
      <c r="I2110" s="7">
        <v>7057280</v>
      </c>
      <c r="J2110" s="7">
        <v>7057266</v>
      </c>
      <c r="K2110" s="7">
        <v>2</v>
      </c>
      <c r="L2110" s="7">
        <v>6</v>
      </c>
      <c r="M2110" s="7">
        <f t="shared" si="216"/>
        <v>0</v>
      </c>
      <c r="N2110" s="8">
        <f t="shared" si="217"/>
        <v>0</v>
      </c>
      <c r="R2110" s="12">
        <v>1</v>
      </c>
    </row>
    <row r="2111" spans="1:18" ht="89.25" x14ac:dyDescent="0.2">
      <c r="A2111" s="1" t="s">
        <v>3927</v>
      </c>
      <c r="C2111" s="2" t="s">
        <v>3928</v>
      </c>
      <c r="D2111" s="3" t="s">
        <v>268</v>
      </c>
      <c r="E2111" s="4">
        <v>25</v>
      </c>
      <c r="F2111" s="4">
        <v>22</v>
      </c>
      <c r="I2111" s="7">
        <v>7057281</v>
      </c>
      <c r="J2111" s="7">
        <v>7057266</v>
      </c>
      <c r="K2111" s="7">
        <v>2</v>
      </c>
      <c r="L2111" s="7">
        <v>6</v>
      </c>
      <c r="M2111" s="7">
        <f t="shared" si="216"/>
        <v>0</v>
      </c>
      <c r="N2111" s="8">
        <f t="shared" si="217"/>
        <v>0</v>
      </c>
      <c r="R2111" s="12">
        <v>1</v>
      </c>
    </row>
    <row r="2112" spans="1:18" ht="63.75" x14ac:dyDescent="0.2">
      <c r="A2112" s="1" t="s">
        <v>3929</v>
      </c>
      <c r="B2112" s="1" t="s">
        <v>239</v>
      </c>
      <c r="C2112" s="2" t="s">
        <v>3930</v>
      </c>
      <c r="D2112" s="3" t="s">
        <v>268</v>
      </c>
      <c r="E2112" s="4">
        <v>90</v>
      </c>
      <c r="F2112" s="4">
        <v>22</v>
      </c>
      <c r="I2112" s="7">
        <v>7057282</v>
      </c>
      <c r="J2112" s="7">
        <v>7057266</v>
      </c>
      <c r="K2112" s="7">
        <v>2</v>
      </c>
      <c r="L2112" s="7">
        <v>6</v>
      </c>
      <c r="M2112" s="7">
        <f t="shared" si="216"/>
        <v>0</v>
      </c>
      <c r="N2112" s="8">
        <f t="shared" si="217"/>
        <v>0</v>
      </c>
      <c r="R2112" s="12">
        <v>1</v>
      </c>
    </row>
    <row r="2113" spans="1:18" ht="38.25" x14ac:dyDescent="0.2">
      <c r="A2113" s="1" t="s">
        <v>3931</v>
      </c>
      <c r="B2113" s="1" t="s">
        <v>239</v>
      </c>
      <c r="C2113" s="2" t="s">
        <v>3932</v>
      </c>
      <c r="D2113" s="3" t="s">
        <v>268</v>
      </c>
      <c r="E2113" s="4">
        <v>175</v>
      </c>
      <c r="F2113" s="4">
        <v>22</v>
      </c>
      <c r="I2113" s="7">
        <v>7057283</v>
      </c>
      <c r="J2113" s="7">
        <v>7057266</v>
      </c>
      <c r="K2113" s="7">
        <v>2</v>
      </c>
      <c r="L2113" s="7">
        <v>6</v>
      </c>
      <c r="M2113" s="7">
        <f t="shared" si="216"/>
        <v>0</v>
      </c>
      <c r="N2113" s="8">
        <f t="shared" si="217"/>
        <v>0</v>
      </c>
      <c r="R2113" s="12">
        <v>1</v>
      </c>
    </row>
    <row r="2114" spans="1:18" ht="38.25" x14ac:dyDescent="0.2">
      <c r="A2114" s="1" t="s">
        <v>3933</v>
      </c>
      <c r="B2114" s="1" t="s">
        <v>247</v>
      </c>
      <c r="C2114" s="2" t="s">
        <v>3934</v>
      </c>
      <c r="D2114" s="3" t="s">
        <v>268</v>
      </c>
      <c r="E2114" s="4">
        <v>50</v>
      </c>
      <c r="F2114" s="4">
        <v>22</v>
      </c>
      <c r="I2114" s="7">
        <v>7057284</v>
      </c>
      <c r="J2114" s="7">
        <v>7057266</v>
      </c>
      <c r="K2114" s="7">
        <v>2</v>
      </c>
      <c r="L2114" s="7">
        <v>6</v>
      </c>
      <c r="M2114" s="7">
        <f t="shared" si="216"/>
        <v>0</v>
      </c>
      <c r="N2114" s="8">
        <f t="shared" si="217"/>
        <v>0</v>
      </c>
      <c r="R2114" s="12">
        <v>1</v>
      </c>
    </row>
    <row r="2115" spans="1:18" ht="25.5" x14ac:dyDescent="0.2">
      <c r="A2115" s="1" t="s">
        <v>3935</v>
      </c>
      <c r="B2115" s="1" t="s">
        <v>266</v>
      </c>
      <c r="C2115" s="2" t="s">
        <v>1383</v>
      </c>
      <c r="D2115" s="3" t="s">
        <v>241</v>
      </c>
      <c r="E2115" s="4">
        <v>1950</v>
      </c>
      <c r="F2115" s="4">
        <v>22</v>
      </c>
      <c r="I2115" s="7">
        <v>7057285</v>
      </c>
      <c r="J2115" s="7">
        <v>7057266</v>
      </c>
      <c r="K2115" s="7">
        <v>2</v>
      </c>
      <c r="L2115" s="7">
        <v>6</v>
      </c>
      <c r="M2115" s="7">
        <f t="shared" si="216"/>
        <v>0</v>
      </c>
      <c r="N2115" s="8">
        <f t="shared" si="217"/>
        <v>0</v>
      </c>
      <c r="R2115" s="12">
        <v>1</v>
      </c>
    </row>
    <row r="2116" spans="1:18" x14ac:dyDescent="0.2">
      <c r="A2116" s="1" t="s">
        <v>3936</v>
      </c>
      <c r="B2116" s="1" t="s">
        <v>308</v>
      </c>
      <c r="C2116" s="2" t="s">
        <v>1385</v>
      </c>
      <c r="E2116" s="4">
        <v>0</v>
      </c>
      <c r="F2116" s="4">
        <v>22</v>
      </c>
      <c r="H2116" s="167"/>
      <c r="I2116" s="7">
        <v>7057286</v>
      </c>
      <c r="J2116" s="7">
        <v>7060158</v>
      </c>
      <c r="K2116" s="7">
        <v>1</v>
      </c>
      <c r="L2116" s="7">
        <v>5</v>
      </c>
      <c r="M2116" s="7">
        <f>M2117+M2122+M2139+M2159</f>
        <v>0</v>
      </c>
      <c r="N2116" s="8">
        <f>N2117+N2122+N2139+N2159</f>
        <v>0</v>
      </c>
      <c r="R2116" s="12">
        <v>1</v>
      </c>
    </row>
    <row r="2117" spans="1:18" x14ac:dyDescent="0.2">
      <c r="A2117" s="1" t="s">
        <v>3937</v>
      </c>
      <c r="C2117" s="2" t="s">
        <v>286</v>
      </c>
      <c r="E2117" s="4">
        <v>0</v>
      </c>
      <c r="F2117" s="4">
        <v>22</v>
      </c>
      <c r="H2117" s="167"/>
      <c r="I2117" s="7">
        <v>7057287</v>
      </c>
      <c r="J2117" s="7">
        <v>7057286</v>
      </c>
      <c r="K2117" s="7">
        <v>1</v>
      </c>
      <c r="L2117" s="7">
        <v>6</v>
      </c>
      <c r="M2117" s="7">
        <f>M2118+M2119+M2120+M2121</f>
        <v>0</v>
      </c>
      <c r="N2117" s="8">
        <f>N2118+N2119+N2120+N2121</f>
        <v>0</v>
      </c>
      <c r="R2117" s="12">
        <v>1</v>
      </c>
    </row>
    <row r="2118" spans="1:18" x14ac:dyDescent="0.2">
      <c r="A2118" s="1" t="s">
        <v>3938</v>
      </c>
      <c r="C2118" s="2" t="s">
        <v>1335</v>
      </c>
      <c r="D2118" s="3" t="s">
        <v>35</v>
      </c>
      <c r="E2118" s="4">
        <v>0</v>
      </c>
      <c r="F2118" s="4">
        <v>22</v>
      </c>
      <c r="I2118" s="7">
        <v>7057288</v>
      </c>
      <c r="J2118" s="7">
        <v>7057287</v>
      </c>
      <c r="K2118" s="7">
        <v>2</v>
      </c>
      <c r="L2118" s="7">
        <v>7</v>
      </c>
      <c r="M2118" s="7">
        <f>ROUND(ROUND(H2118,2)*ROUND(E2118,2), 2)</f>
        <v>0</v>
      </c>
      <c r="N2118" s="8">
        <f>H2118*E2118*(1+F2118/100)</f>
        <v>0</v>
      </c>
      <c r="R2118" s="12">
        <v>1</v>
      </c>
    </row>
    <row r="2119" spans="1:18" ht="25.5" x14ac:dyDescent="0.2">
      <c r="A2119" s="1" t="s">
        <v>3939</v>
      </c>
      <c r="C2119" s="2" t="s">
        <v>1337</v>
      </c>
      <c r="D2119" s="3" t="s">
        <v>35</v>
      </c>
      <c r="E2119" s="4">
        <v>0</v>
      </c>
      <c r="F2119" s="4">
        <v>22</v>
      </c>
      <c r="I2119" s="7">
        <v>7057289</v>
      </c>
      <c r="J2119" s="7">
        <v>7057287</v>
      </c>
      <c r="K2119" s="7">
        <v>2</v>
      </c>
      <c r="L2119" s="7">
        <v>7</v>
      </c>
      <c r="M2119" s="7">
        <f>ROUND(ROUND(H2119,2)*ROUND(E2119,2), 2)</f>
        <v>0</v>
      </c>
      <c r="N2119" s="8">
        <f>H2119*E2119*(1+F2119/100)</f>
        <v>0</v>
      </c>
      <c r="R2119" s="12">
        <v>1</v>
      </c>
    </row>
    <row r="2120" spans="1:18" ht="25.5" x14ac:dyDescent="0.2">
      <c r="A2120" s="1" t="s">
        <v>3940</v>
      </c>
      <c r="C2120" s="2" t="s">
        <v>884</v>
      </c>
      <c r="D2120" s="3" t="s">
        <v>35</v>
      </c>
      <c r="E2120" s="4">
        <v>0</v>
      </c>
      <c r="F2120" s="4">
        <v>22</v>
      </c>
      <c r="I2120" s="7">
        <v>7057290</v>
      </c>
      <c r="J2120" s="7">
        <v>7057287</v>
      </c>
      <c r="K2120" s="7">
        <v>2</v>
      </c>
      <c r="L2120" s="7">
        <v>7</v>
      </c>
      <c r="M2120" s="7">
        <f>ROUND(ROUND(H2120,2)*ROUND(E2120,2), 2)</f>
        <v>0</v>
      </c>
      <c r="N2120" s="8">
        <f>H2120*E2120*(1+F2120/100)</f>
        <v>0</v>
      </c>
      <c r="R2120" s="12">
        <v>1</v>
      </c>
    </row>
    <row r="2121" spans="1:18" x14ac:dyDescent="0.2">
      <c r="A2121" s="1" t="s">
        <v>3941</v>
      </c>
      <c r="C2121" s="2" t="s">
        <v>3942</v>
      </c>
      <c r="D2121" s="3" t="s">
        <v>35</v>
      </c>
      <c r="E2121" s="4">
        <v>0</v>
      </c>
      <c r="F2121" s="4">
        <v>22</v>
      </c>
      <c r="I2121" s="7">
        <v>7057291</v>
      </c>
      <c r="J2121" s="7">
        <v>7057287</v>
      </c>
      <c r="K2121" s="7">
        <v>2</v>
      </c>
      <c r="L2121" s="7">
        <v>7</v>
      </c>
      <c r="M2121" s="7">
        <f>ROUND(ROUND(H2121,2)*ROUND(E2121,2), 2)</f>
        <v>0</v>
      </c>
      <c r="N2121" s="8">
        <f>H2121*E2121*(1+F2121/100)</f>
        <v>0</v>
      </c>
      <c r="R2121" s="12">
        <v>1</v>
      </c>
    </row>
    <row r="2122" spans="1:18" x14ac:dyDescent="0.2">
      <c r="A2122" s="1" t="s">
        <v>3943</v>
      </c>
      <c r="B2122" s="1" t="s">
        <v>976</v>
      </c>
      <c r="C2122" s="2" t="s">
        <v>3944</v>
      </c>
      <c r="E2122" s="4">
        <v>0</v>
      </c>
      <c r="F2122" s="4">
        <v>22</v>
      </c>
      <c r="H2122" s="167"/>
      <c r="I2122" s="7">
        <v>7057292</v>
      </c>
      <c r="J2122" s="7">
        <v>7057286</v>
      </c>
      <c r="K2122" s="7">
        <v>1</v>
      </c>
      <c r="L2122" s="7">
        <v>6</v>
      </c>
      <c r="M2122" s="7">
        <f>M2123+M2124+M2125+M2126+M2127+M2128+M2129+M2130+M2131+M2132+M2133+M2134+M2135+M2136+M2137+M2138</f>
        <v>0</v>
      </c>
      <c r="N2122" s="8">
        <f>N2123+N2124+N2125+N2126+N2127+N2128+N2129+N2130+N2131+N2132+N2133+N2134+N2135+N2136+N2137+N2138</f>
        <v>0</v>
      </c>
      <c r="R2122" s="12">
        <v>1</v>
      </c>
    </row>
    <row r="2123" spans="1:18" ht="38.25" x14ac:dyDescent="0.2">
      <c r="A2123" s="1" t="s">
        <v>3945</v>
      </c>
      <c r="B2123" s="1" t="s">
        <v>30</v>
      </c>
      <c r="C2123" s="2" t="s">
        <v>3946</v>
      </c>
      <c r="D2123" s="3" t="s">
        <v>268</v>
      </c>
      <c r="E2123" s="4">
        <v>760</v>
      </c>
      <c r="F2123" s="4">
        <v>22</v>
      </c>
      <c r="I2123" s="7">
        <v>7057293</v>
      </c>
      <c r="J2123" s="7">
        <v>7057292</v>
      </c>
      <c r="K2123" s="7">
        <v>2</v>
      </c>
      <c r="L2123" s="7">
        <v>7</v>
      </c>
      <c r="M2123" s="7">
        <f t="shared" ref="M2123:M2138" si="218">ROUND(ROUND(H2123,2)*ROUND(E2123,2), 2)</f>
        <v>0</v>
      </c>
      <c r="N2123" s="8">
        <f t="shared" ref="N2123:N2138" si="219">H2123*E2123*(1+F2123/100)</f>
        <v>0</v>
      </c>
      <c r="R2123" s="12">
        <v>1</v>
      </c>
    </row>
    <row r="2124" spans="1:18" ht="25.5" x14ac:dyDescent="0.2">
      <c r="A2124" s="1" t="s">
        <v>3947</v>
      </c>
      <c r="B2124" s="1" t="s">
        <v>188</v>
      </c>
      <c r="C2124" s="2" t="s">
        <v>3948</v>
      </c>
      <c r="D2124" s="3" t="s">
        <v>268</v>
      </c>
      <c r="E2124" s="4">
        <v>379</v>
      </c>
      <c r="F2124" s="4">
        <v>22</v>
      </c>
      <c r="I2124" s="7">
        <v>7057294</v>
      </c>
      <c r="J2124" s="7">
        <v>7057292</v>
      </c>
      <c r="K2124" s="7">
        <v>2</v>
      </c>
      <c r="L2124" s="7">
        <v>7</v>
      </c>
      <c r="M2124" s="7">
        <f t="shared" si="218"/>
        <v>0</v>
      </c>
      <c r="N2124" s="8">
        <f t="shared" si="219"/>
        <v>0</v>
      </c>
      <c r="R2124" s="12">
        <v>1</v>
      </c>
    </row>
    <row r="2125" spans="1:18" ht="38.25" x14ac:dyDescent="0.2">
      <c r="A2125" s="1" t="s">
        <v>3949</v>
      </c>
      <c r="B2125" s="1" t="s">
        <v>233</v>
      </c>
      <c r="C2125" s="2" t="s">
        <v>3950</v>
      </c>
      <c r="D2125" s="3" t="s">
        <v>268</v>
      </c>
      <c r="E2125" s="4">
        <v>46</v>
      </c>
      <c r="F2125" s="4">
        <v>22</v>
      </c>
      <c r="I2125" s="7">
        <v>7057295</v>
      </c>
      <c r="J2125" s="7">
        <v>7057292</v>
      </c>
      <c r="K2125" s="7">
        <v>2</v>
      </c>
      <c r="L2125" s="7">
        <v>7</v>
      </c>
      <c r="M2125" s="7">
        <f t="shared" si="218"/>
        <v>0</v>
      </c>
      <c r="N2125" s="8">
        <f t="shared" si="219"/>
        <v>0</v>
      </c>
      <c r="R2125" s="12">
        <v>1</v>
      </c>
    </row>
    <row r="2126" spans="1:18" ht="25.5" x14ac:dyDescent="0.2">
      <c r="A2126" s="1" t="s">
        <v>3951</v>
      </c>
      <c r="B2126" s="1" t="s">
        <v>236</v>
      </c>
      <c r="C2126" s="2" t="s">
        <v>3952</v>
      </c>
      <c r="D2126" s="3" t="s">
        <v>241</v>
      </c>
      <c r="E2126" s="4">
        <v>1668</v>
      </c>
      <c r="F2126" s="4">
        <v>22</v>
      </c>
      <c r="I2126" s="7">
        <v>7057296</v>
      </c>
      <c r="J2126" s="7">
        <v>7057292</v>
      </c>
      <c r="K2126" s="7">
        <v>2</v>
      </c>
      <c r="L2126" s="7">
        <v>7</v>
      </c>
      <c r="M2126" s="7">
        <f t="shared" si="218"/>
        <v>0</v>
      </c>
      <c r="N2126" s="8">
        <f t="shared" si="219"/>
        <v>0</v>
      </c>
      <c r="R2126" s="12">
        <v>1</v>
      </c>
    </row>
    <row r="2127" spans="1:18" ht="38.25" x14ac:dyDescent="0.2">
      <c r="A2127" s="1" t="s">
        <v>3953</v>
      </c>
      <c r="B2127" s="1" t="s">
        <v>239</v>
      </c>
      <c r="C2127" s="2" t="s">
        <v>1393</v>
      </c>
      <c r="D2127" s="3" t="s">
        <v>245</v>
      </c>
      <c r="E2127" s="4">
        <v>175</v>
      </c>
      <c r="F2127" s="4">
        <v>22</v>
      </c>
      <c r="I2127" s="7">
        <v>7057297</v>
      </c>
      <c r="J2127" s="7">
        <v>7057292</v>
      </c>
      <c r="K2127" s="7">
        <v>2</v>
      </c>
      <c r="L2127" s="7">
        <v>7</v>
      </c>
      <c r="M2127" s="7">
        <f t="shared" si="218"/>
        <v>0</v>
      </c>
      <c r="N2127" s="8">
        <f t="shared" si="219"/>
        <v>0</v>
      </c>
      <c r="R2127" s="12">
        <v>1</v>
      </c>
    </row>
    <row r="2128" spans="1:18" x14ac:dyDescent="0.2">
      <c r="A2128" s="1" t="s">
        <v>3954</v>
      </c>
      <c r="B2128" s="1" t="s">
        <v>243</v>
      </c>
      <c r="C2128" s="2" t="s">
        <v>3955</v>
      </c>
      <c r="D2128" s="3" t="s">
        <v>245</v>
      </c>
      <c r="E2128" s="4">
        <v>175</v>
      </c>
      <c r="F2128" s="4">
        <v>22</v>
      </c>
      <c r="I2128" s="7">
        <v>7057298</v>
      </c>
      <c r="J2128" s="7">
        <v>7057292</v>
      </c>
      <c r="K2128" s="7">
        <v>2</v>
      </c>
      <c r="L2128" s="7">
        <v>7</v>
      </c>
      <c r="M2128" s="7">
        <f t="shared" si="218"/>
        <v>0</v>
      </c>
      <c r="N2128" s="8">
        <f t="shared" si="219"/>
        <v>0</v>
      </c>
      <c r="R2128" s="12">
        <v>1</v>
      </c>
    </row>
    <row r="2129" spans="1:18" x14ac:dyDescent="0.2">
      <c r="A2129" s="1" t="s">
        <v>3956</v>
      </c>
      <c r="B2129" s="1" t="s">
        <v>247</v>
      </c>
      <c r="C2129" s="2" t="s">
        <v>1395</v>
      </c>
      <c r="D2129" s="3" t="s">
        <v>35</v>
      </c>
      <c r="E2129" s="4">
        <v>0</v>
      </c>
      <c r="F2129" s="4">
        <v>22</v>
      </c>
      <c r="I2129" s="7">
        <v>7057299</v>
      </c>
      <c r="J2129" s="7">
        <v>7057292</v>
      </c>
      <c r="K2129" s="7">
        <v>2</v>
      </c>
      <c r="L2129" s="7">
        <v>7</v>
      </c>
      <c r="M2129" s="7">
        <f t="shared" si="218"/>
        <v>0</v>
      </c>
      <c r="N2129" s="8">
        <f t="shared" si="219"/>
        <v>0</v>
      </c>
      <c r="R2129" s="12">
        <v>1</v>
      </c>
    </row>
    <row r="2130" spans="1:18" ht="25.5" x14ac:dyDescent="0.2">
      <c r="A2130" s="1" t="s">
        <v>3957</v>
      </c>
      <c r="C2130" s="2" t="s">
        <v>3958</v>
      </c>
      <c r="D2130" s="3" t="s">
        <v>241</v>
      </c>
      <c r="E2130" s="4">
        <v>1432</v>
      </c>
      <c r="F2130" s="4">
        <v>22</v>
      </c>
      <c r="I2130" s="7">
        <v>7057300</v>
      </c>
      <c r="J2130" s="7">
        <v>7057292</v>
      </c>
      <c r="K2130" s="7">
        <v>2</v>
      </c>
      <c r="L2130" s="7">
        <v>7</v>
      </c>
      <c r="M2130" s="7">
        <f t="shared" si="218"/>
        <v>0</v>
      </c>
      <c r="N2130" s="8">
        <f t="shared" si="219"/>
        <v>0</v>
      </c>
      <c r="R2130" s="12">
        <v>1</v>
      </c>
    </row>
    <row r="2131" spans="1:18" ht="25.5" x14ac:dyDescent="0.2">
      <c r="A2131" s="1" t="s">
        <v>3959</v>
      </c>
      <c r="C2131" s="2" t="s">
        <v>3960</v>
      </c>
      <c r="D2131" s="3" t="s">
        <v>241</v>
      </c>
      <c r="E2131" s="4">
        <v>1432</v>
      </c>
      <c r="F2131" s="4">
        <v>22</v>
      </c>
      <c r="I2131" s="7">
        <v>7057301</v>
      </c>
      <c r="J2131" s="7">
        <v>7057292</v>
      </c>
      <c r="K2131" s="7">
        <v>2</v>
      </c>
      <c r="L2131" s="7">
        <v>7</v>
      </c>
      <c r="M2131" s="7">
        <f t="shared" si="218"/>
        <v>0</v>
      </c>
      <c r="N2131" s="8">
        <f t="shared" si="219"/>
        <v>0</v>
      </c>
      <c r="R2131" s="12">
        <v>1</v>
      </c>
    </row>
    <row r="2132" spans="1:18" ht="38.25" x14ac:dyDescent="0.2">
      <c r="A2132" s="1" t="s">
        <v>3961</v>
      </c>
      <c r="C2132" s="2" t="s">
        <v>3962</v>
      </c>
      <c r="D2132" s="3" t="s">
        <v>241</v>
      </c>
      <c r="E2132" s="4">
        <v>153</v>
      </c>
      <c r="F2132" s="4">
        <v>22</v>
      </c>
      <c r="I2132" s="7">
        <v>7057302</v>
      </c>
      <c r="J2132" s="7">
        <v>7057292</v>
      </c>
      <c r="K2132" s="7">
        <v>2</v>
      </c>
      <c r="L2132" s="7">
        <v>7</v>
      </c>
      <c r="M2132" s="7">
        <f t="shared" si="218"/>
        <v>0</v>
      </c>
      <c r="N2132" s="8">
        <f t="shared" si="219"/>
        <v>0</v>
      </c>
      <c r="R2132" s="12">
        <v>1</v>
      </c>
    </row>
    <row r="2133" spans="1:18" ht="25.5" x14ac:dyDescent="0.2">
      <c r="A2133" s="1" t="s">
        <v>3963</v>
      </c>
      <c r="B2133" s="1" t="s">
        <v>266</v>
      </c>
      <c r="C2133" s="2" t="s">
        <v>3964</v>
      </c>
      <c r="D2133" s="3" t="s">
        <v>245</v>
      </c>
      <c r="E2133" s="4">
        <v>7</v>
      </c>
      <c r="F2133" s="4">
        <v>22</v>
      </c>
      <c r="I2133" s="7">
        <v>7057303</v>
      </c>
      <c r="J2133" s="7">
        <v>7057292</v>
      </c>
      <c r="K2133" s="7">
        <v>2</v>
      </c>
      <c r="L2133" s="7">
        <v>7</v>
      </c>
      <c r="M2133" s="7">
        <f t="shared" si="218"/>
        <v>0</v>
      </c>
      <c r="N2133" s="8">
        <f t="shared" si="219"/>
        <v>0</v>
      </c>
      <c r="R2133" s="12">
        <v>1</v>
      </c>
    </row>
    <row r="2134" spans="1:18" ht="25.5" x14ac:dyDescent="0.2">
      <c r="A2134" s="1" t="s">
        <v>3965</v>
      </c>
      <c r="B2134" s="1" t="s">
        <v>270</v>
      </c>
      <c r="C2134" s="2" t="s">
        <v>3966</v>
      </c>
      <c r="D2134" s="3" t="s">
        <v>245</v>
      </c>
      <c r="E2134" s="4">
        <v>7</v>
      </c>
      <c r="F2134" s="4">
        <v>22</v>
      </c>
      <c r="I2134" s="7">
        <v>7057304</v>
      </c>
      <c r="J2134" s="7">
        <v>7057292</v>
      </c>
      <c r="K2134" s="7">
        <v>2</v>
      </c>
      <c r="L2134" s="7">
        <v>7</v>
      </c>
      <c r="M2134" s="7">
        <f t="shared" si="218"/>
        <v>0</v>
      </c>
      <c r="N2134" s="8">
        <f t="shared" si="219"/>
        <v>0</v>
      </c>
      <c r="R2134" s="12">
        <v>1</v>
      </c>
    </row>
    <row r="2135" spans="1:18" ht="25.5" x14ac:dyDescent="0.2">
      <c r="A2135" s="1" t="s">
        <v>3967</v>
      </c>
      <c r="B2135" s="1" t="s">
        <v>66</v>
      </c>
      <c r="C2135" s="2" t="s">
        <v>3968</v>
      </c>
      <c r="D2135" s="3" t="s">
        <v>245</v>
      </c>
      <c r="E2135" s="4">
        <v>192</v>
      </c>
      <c r="F2135" s="4">
        <v>22</v>
      </c>
      <c r="I2135" s="7">
        <v>7057305</v>
      </c>
      <c r="J2135" s="7">
        <v>7057292</v>
      </c>
      <c r="K2135" s="7">
        <v>2</v>
      </c>
      <c r="L2135" s="7">
        <v>7</v>
      </c>
      <c r="M2135" s="7">
        <f t="shared" si="218"/>
        <v>0</v>
      </c>
      <c r="N2135" s="8">
        <f t="shared" si="219"/>
        <v>0</v>
      </c>
      <c r="R2135" s="12">
        <v>1</v>
      </c>
    </row>
    <row r="2136" spans="1:18" ht="25.5" x14ac:dyDescent="0.2">
      <c r="A2136" s="1" t="s">
        <v>3969</v>
      </c>
      <c r="B2136" s="1" t="s">
        <v>69</v>
      </c>
      <c r="C2136" s="2" t="s">
        <v>3970</v>
      </c>
      <c r="D2136" s="3" t="s">
        <v>245</v>
      </c>
      <c r="E2136" s="4">
        <v>7</v>
      </c>
      <c r="F2136" s="4">
        <v>22</v>
      </c>
      <c r="I2136" s="7">
        <v>7057306</v>
      </c>
      <c r="J2136" s="7">
        <v>7057292</v>
      </c>
      <c r="K2136" s="7">
        <v>2</v>
      </c>
      <c r="L2136" s="7">
        <v>7</v>
      </c>
      <c r="M2136" s="7">
        <f t="shared" si="218"/>
        <v>0</v>
      </c>
      <c r="N2136" s="8">
        <f t="shared" si="219"/>
        <v>0</v>
      </c>
      <c r="R2136" s="12">
        <v>1</v>
      </c>
    </row>
    <row r="2137" spans="1:18" ht="38.25" x14ac:dyDescent="0.2">
      <c r="A2137" s="1" t="s">
        <v>3971</v>
      </c>
      <c r="B2137" s="1" t="s">
        <v>72</v>
      </c>
      <c r="C2137" s="2" t="s">
        <v>3972</v>
      </c>
      <c r="D2137" s="3" t="s">
        <v>245</v>
      </c>
      <c r="E2137" s="4">
        <v>23</v>
      </c>
      <c r="F2137" s="4">
        <v>22</v>
      </c>
      <c r="I2137" s="7">
        <v>7057307</v>
      </c>
      <c r="J2137" s="7">
        <v>7057292</v>
      </c>
      <c r="K2137" s="7">
        <v>2</v>
      </c>
      <c r="L2137" s="7">
        <v>7</v>
      </c>
      <c r="M2137" s="7">
        <f t="shared" si="218"/>
        <v>0</v>
      </c>
      <c r="N2137" s="8">
        <f t="shared" si="219"/>
        <v>0</v>
      </c>
      <c r="R2137" s="12">
        <v>1</v>
      </c>
    </row>
    <row r="2138" spans="1:18" ht="25.5" x14ac:dyDescent="0.2">
      <c r="A2138" s="1" t="s">
        <v>3973</v>
      </c>
      <c r="B2138" s="1" t="s">
        <v>75</v>
      </c>
      <c r="C2138" s="2" t="s">
        <v>3974</v>
      </c>
      <c r="D2138" s="3" t="s">
        <v>241</v>
      </c>
      <c r="E2138" s="4">
        <v>83</v>
      </c>
      <c r="F2138" s="4">
        <v>22</v>
      </c>
      <c r="I2138" s="7">
        <v>7057308</v>
      </c>
      <c r="J2138" s="7">
        <v>7057292</v>
      </c>
      <c r="K2138" s="7">
        <v>2</v>
      </c>
      <c r="L2138" s="7">
        <v>7</v>
      </c>
      <c r="M2138" s="7">
        <f t="shared" si="218"/>
        <v>0</v>
      </c>
      <c r="N2138" s="8">
        <f t="shared" si="219"/>
        <v>0</v>
      </c>
      <c r="R2138" s="12">
        <v>1</v>
      </c>
    </row>
    <row r="2139" spans="1:18" x14ac:dyDescent="0.2">
      <c r="A2139" s="1" t="s">
        <v>3975</v>
      </c>
      <c r="B2139" s="1" t="s">
        <v>991</v>
      </c>
      <c r="C2139" s="2" t="s">
        <v>3976</v>
      </c>
      <c r="E2139" s="4">
        <v>0</v>
      </c>
      <c r="F2139" s="4">
        <v>22</v>
      </c>
      <c r="H2139" s="167"/>
      <c r="I2139" s="7">
        <v>7057309</v>
      </c>
      <c r="J2139" s="7">
        <v>7057286</v>
      </c>
      <c r="K2139" s="7">
        <v>1</v>
      </c>
      <c r="L2139" s="7">
        <v>6</v>
      </c>
      <c r="M2139" s="7">
        <f>M2140+M2141+M2142+M2143+M2144+M2145+M2146+M2147+M2148+M2149+M2150+M2151+M2152+M2153+M2154+M2155+M2156+M2157+M2158</f>
        <v>0</v>
      </c>
      <c r="N2139" s="8">
        <f>N2140+N2141+N2142+N2143+N2144+N2145+N2146+N2147+N2148+N2149+N2150+N2151+N2152+N2153+N2154+N2155+N2156+N2157+N2158</f>
        <v>0</v>
      </c>
      <c r="R2139" s="12">
        <v>1</v>
      </c>
    </row>
    <row r="2140" spans="1:18" ht="25.5" x14ac:dyDescent="0.2">
      <c r="A2140" s="1" t="s">
        <v>3977</v>
      </c>
      <c r="B2140" s="1" t="s">
        <v>81</v>
      </c>
      <c r="C2140" s="2" t="s">
        <v>3978</v>
      </c>
      <c r="D2140" s="3" t="s">
        <v>268</v>
      </c>
      <c r="E2140" s="4">
        <v>255</v>
      </c>
      <c r="F2140" s="4">
        <v>22</v>
      </c>
      <c r="I2140" s="7">
        <v>7057310</v>
      </c>
      <c r="J2140" s="7">
        <v>7057309</v>
      </c>
      <c r="K2140" s="7">
        <v>2</v>
      </c>
      <c r="L2140" s="7">
        <v>7</v>
      </c>
      <c r="M2140" s="7">
        <f t="shared" ref="M2140:M2158" si="220">ROUND(ROUND(H2140,2)*ROUND(E2140,2), 2)</f>
        <v>0</v>
      </c>
      <c r="N2140" s="8">
        <f t="shared" ref="N2140:N2158" si="221">H2140*E2140*(1+F2140/100)</f>
        <v>0</v>
      </c>
      <c r="R2140" s="12">
        <v>1</v>
      </c>
    </row>
    <row r="2141" spans="1:18" ht="38.25" x14ac:dyDescent="0.2">
      <c r="A2141" s="1" t="s">
        <v>3979</v>
      </c>
      <c r="B2141" s="1" t="s">
        <v>84</v>
      </c>
      <c r="C2141" s="2" t="s">
        <v>3980</v>
      </c>
      <c r="D2141" s="3" t="s">
        <v>268</v>
      </c>
      <c r="E2141" s="4">
        <v>3</v>
      </c>
      <c r="F2141" s="4">
        <v>22</v>
      </c>
      <c r="I2141" s="7">
        <v>7057311</v>
      </c>
      <c r="J2141" s="7">
        <v>7057309</v>
      </c>
      <c r="K2141" s="7">
        <v>2</v>
      </c>
      <c r="L2141" s="7">
        <v>7</v>
      </c>
      <c r="M2141" s="7">
        <f t="shared" si="220"/>
        <v>0</v>
      </c>
      <c r="N2141" s="8">
        <f t="shared" si="221"/>
        <v>0</v>
      </c>
      <c r="R2141" s="12">
        <v>1</v>
      </c>
    </row>
    <row r="2142" spans="1:18" ht="38.25" x14ac:dyDescent="0.2">
      <c r="A2142" s="1" t="s">
        <v>3981</v>
      </c>
      <c r="B2142" s="1" t="s">
        <v>87</v>
      </c>
      <c r="C2142" s="2" t="s">
        <v>3982</v>
      </c>
      <c r="D2142" s="3" t="s">
        <v>241</v>
      </c>
      <c r="E2142" s="4">
        <v>357</v>
      </c>
      <c r="F2142" s="4">
        <v>22</v>
      </c>
      <c r="I2142" s="7">
        <v>7057312</v>
      </c>
      <c r="J2142" s="7">
        <v>7057309</v>
      </c>
      <c r="K2142" s="7">
        <v>2</v>
      </c>
      <c r="L2142" s="7">
        <v>7</v>
      </c>
      <c r="M2142" s="7">
        <f t="shared" si="220"/>
        <v>0</v>
      </c>
      <c r="N2142" s="8">
        <f t="shared" si="221"/>
        <v>0</v>
      </c>
      <c r="R2142" s="12">
        <v>1</v>
      </c>
    </row>
    <row r="2143" spans="1:18" ht="38.25" x14ac:dyDescent="0.2">
      <c r="A2143" s="1" t="s">
        <v>3983</v>
      </c>
      <c r="B2143" s="1" t="s">
        <v>90</v>
      </c>
      <c r="C2143" s="2" t="s">
        <v>3984</v>
      </c>
      <c r="D2143" s="3" t="s">
        <v>241</v>
      </c>
      <c r="E2143" s="4">
        <v>187</v>
      </c>
      <c r="F2143" s="4">
        <v>22</v>
      </c>
      <c r="I2143" s="7">
        <v>7057313</v>
      </c>
      <c r="J2143" s="7">
        <v>7057309</v>
      </c>
      <c r="K2143" s="7">
        <v>2</v>
      </c>
      <c r="L2143" s="7">
        <v>7</v>
      </c>
      <c r="M2143" s="7">
        <f t="shared" si="220"/>
        <v>0</v>
      </c>
      <c r="N2143" s="8">
        <f t="shared" si="221"/>
        <v>0</v>
      </c>
      <c r="R2143" s="12">
        <v>1</v>
      </c>
    </row>
    <row r="2144" spans="1:18" ht="51" x14ac:dyDescent="0.2">
      <c r="A2144" s="1" t="s">
        <v>3985</v>
      </c>
      <c r="B2144" s="1" t="s">
        <v>93</v>
      </c>
      <c r="C2144" s="2" t="s">
        <v>1403</v>
      </c>
      <c r="D2144" s="3" t="s">
        <v>241</v>
      </c>
      <c r="E2144" s="4">
        <v>190</v>
      </c>
      <c r="F2144" s="4">
        <v>22</v>
      </c>
      <c r="I2144" s="7">
        <v>7057314</v>
      </c>
      <c r="J2144" s="7">
        <v>7057309</v>
      </c>
      <c r="K2144" s="7">
        <v>2</v>
      </c>
      <c r="L2144" s="7">
        <v>7</v>
      </c>
      <c r="M2144" s="7">
        <f t="shared" si="220"/>
        <v>0</v>
      </c>
      <c r="N2144" s="8">
        <f t="shared" si="221"/>
        <v>0</v>
      </c>
      <c r="R2144" s="12">
        <v>1</v>
      </c>
    </row>
    <row r="2145" spans="1:18" ht="25.5" x14ac:dyDescent="0.2">
      <c r="A2145" s="1" t="s">
        <v>3986</v>
      </c>
      <c r="B2145" s="1" t="s">
        <v>96</v>
      </c>
      <c r="C2145" s="2" t="s">
        <v>3987</v>
      </c>
      <c r="D2145" s="3" t="s">
        <v>245</v>
      </c>
      <c r="E2145" s="4">
        <v>13</v>
      </c>
      <c r="F2145" s="4">
        <v>22</v>
      </c>
      <c r="I2145" s="7">
        <v>7057315</v>
      </c>
      <c r="J2145" s="7">
        <v>7057309</v>
      </c>
      <c r="K2145" s="7">
        <v>2</v>
      </c>
      <c r="L2145" s="7">
        <v>7</v>
      </c>
      <c r="M2145" s="7">
        <f t="shared" si="220"/>
        <v>0</v>
      </c>
      <c r="N2145" s="8">
        <f t="shared" si="221"/>
        <v>0</v>
      </c>
      <c r="R2145" s="12">
        <v>1</v>
      </c>
    </row>
    <row r="2146" spans="1:18" ht="25.5" x14ac:dyDescent="0.2">
      <c r="A2146" s="1" t="s">
        <v>3988</v>
      </c>
      <c r="B2146" s="1" t="s">
        <v>99</v>
      </c>
      <c r="C2146" s="2" t="s">
        <v>3989</v>
      </c>
      <c r="D2146" s="3" t="s">
        <v>35</v>
      </c>
      <c r="E2146" s="4">
        <v>0</v>
      </c>
      <c r="F2146" s="4">
        <v>22</v>
      </c>
      <c r="I2146" s="7">
        <v>7057316</v>
      </c>
      <c r="J2146" s="7">
        <v>7057309</v>
      </c>
      <c r="K2146" s="7">
        <v>2</v>
      </c>
      <c r="L2146" s="7">
        <v>7</v>
      </c>
      <c r="M2146" s="7">
        <f t="shared" si="220"/>
        <v>0</v>
      </c>
      <c r="N2146" s="8">
        <f t="shared" si="221"/>
        <v>0</v>
      </c>
      <c r="R2146" s="12">
        <v>1</v>
      </c>
    </row>
    <row r="2147" spans="1:18" ht="38.25" x14ac:dyDescent="0.2">
      <c r="A2147" s="1" t="s">
        <v>3990</v>
      </c>
      <c r="C2147" s="2" t="s">
        <v>3991</v>
      </c>
      <c r="D2147" s="3" t="s">
        <v>241</v>
      </c>
      <c r="E2147" s="4">
        <v>141</v>
      </c>
      <c r="F2147" s="4">
        <v>22</v>
      </c>
      <c r="I2147" s="7">
        <v>7057317</v>
      </c>
      <c r="J2147" s="7">
        <v>7057309</v>
      </c>
      <c r="K2147" s="7">
        <v>2</v>
      </c>
      <c r="L2147" s="7">
        <v>7</v>
      </c>
      <c r="M2147" s="7">
        <f t="shared" si="220"/>
        <v>0</v>
      </c>
      <c r="N2147" s="8">
        <f t="shared" si="221"/>
        <v>0</v>
      </c>
      <c r="R2147" s="12">
        <v>1</v>
      </c>
    </row>
    <row r="2148" spans="1:18" ht="38.25" x14ac:dyDescent="0.2">
      <c r="A2148" s="1" t="s">
        <v>3992</v>
      </c>
      <c r="C2148" s="2" t="s">
        <v>3993</v>
      </c>
      <c r="D2148" s="3" t="s">
        <v>241</v>
      </c>
      <c r="E2148" s="4">
        <v>48</v>
      </c>
      <c r="F2148" s="4">
        <v>22</v>
      </c>
      <c r="I2148" s="7">
        <v>7057318</v>
      </c>
      <c r="J2148" s="7">
        <v>7057309</v>
      </c>
      <c r="K2148" s="7">
        <v>2</v>
      </c>
      <c r="L2148" s="7">
        <v>7</v>
      </c>
      <c r="M2148" s="7">
        <f t="shared" si="220"/>
        <v>0</v>
      </c>
      <c r="N2148" s="8">
        <f t="shared" si="221"/>
        <v>0</v>
      </c>
      <c r="R2148" s="12">
        <v>1</v>
      </c>
    </row>
    <row r="2149" spans="1:18" ht="38.25" x14ac:dyDescent="0.2">
      <c r="A2149" s="1" t="s">
        <v>3994</v>
      </c>
      <c r="C2149" s="2" t="s">
        <v>3995</v>
      </c>
      <c r="D2149" s="3" t="s">
        <v>241</v>
      </c>
      <c r="E2149" s="4">
        <v>38</v>
      </c>
      <c r="F2149" s="4">
        <v>22</v>
      </c>
      <c r="I2149" s="7">
        <v>7057319</v>
      </c>
      <c r="J2149" s="7">
        <v>7057309</v>
      </c>
      <c r="K2149" s="7">
        <v>2</v>
      </c>
      <c r="L2149" s="7">
        <v>7</v>
      </c>
      <c r="M2149" s="7">
        <f t="shared" si="220"/>
        <v>0</v>
      </c>
      <c r="N2149" s="8">
        <f t="shared" si="221"/>
        <v>0</v>
      </c>
      <c r="R2149" s="12">
        <v>1</v>
      </c>
    </row>
    <row r="2150" spans="1:18" ht="25.5" x14ac:dyDescent="0.2">
      <c r="A2150" s="1" t="s">
        <v>3996</v>
      </c>
      <c r="B2150" s="1" t="s">
        <v>102</v>
      </c>
      <c r="C2150" s="2" t="s">
        <v>3997</v>
      </c>
      <c r="D2150" s="3" t="s">
        <v>245</v>
      </c>
      <c r="E2150" s="4">
        <v>92</v>
      </c>
      <c r="F2150" s="4">
        <v>22</v>
      </c>
      <c r="I2150" s="7">
        <v>7057320</v>
      </c>
      <c r="J2150" s="7">
        <v>7057309</v>
      </c>
      <c r="K2150" s="7">
        <v>2</v>
      </c>
      <c r="L2150" s="7">
        <v>7</v>
      </c>
      <c r="M2150" s="7">
        <f t="shared" si="220"/>
        <v>0</v>
      </c>
      <c r="N2150" s="8">
        <f t="shared" si="221"/>
        <v>0</v>
      </c>
      <c r="R2150" s="12">
        <v>1</v>
      </c>
    </row>
    <row r="2151" spans="1:18" ht="38.25" x14ac:dyDescent="0.2">
      <c r="A2151" s="1" t="s">
        <v>3998</v>
      </c>
      <c r="B2151" s="1" t="s">
        <v>105</v>
      </c>
      <c r="C2151" s="2" t="s">
        <v>3999</v>
      </c>
      <c r="D2151" s="3" t="s">
        <v>245</v>
      </c>
      <c r="E2151" s="4">
        <v>324</v>
      </c>
      <c r="F2151" s="4">
        <v>22</v>
      </c>
      <c r="I2151" s="7">
        <v>7057321</v>
      </c>
      <c r="J2151" s="7">
        <v>7057309</v>
      </c>
      <c r="K2151" s="7">
        <v>2</v>
      </c>
      <c r="L2151" s="7">
        <v>7</v>
      </c>
      <c r="M2151" s="7">
        <f t="shared" si="220"/>
        <v>0</v>
      </c>
      <c r="N2151" s="8">
        <f t="shared" si="221"/>
        <v>0</v>
      </c>
      <c r="R2151" s="12">
        <v>1</v>
      </c>
    </row>
    <row r="2152" spans="1:18" ht="25.5" x14ac:dyDescent="0.2">
      <c r="A2152" s="1" t="s">
        <v>4000</v>
      </c>
      <c r="B2152" s="1" t="s">
        <v>108</v>
      </c>
      <c r="C2152" s="2" t="s">
        <v>4001</v>
      </c>
      <c r="D2152" s="3" t="s">
        <v>231</v>
      </c>
      <c r="E2152" s="4">
        <v>48</v>
      </c>
      <c r="F2152" s="4">
        <v>22</v>
      </c>
      <c r="I2152" s="7">
        <v>7057322</v>
      </c>
      <c r="J2152" s="7">
        <v>7057309</v>
      </c>
      <c r="K2152" s="7">
        <v>2</v>
      </c>
      <c r="L2152" s="7">
        <v>7</v>
      </c>
      <c r="M2152" s="7">
        <f t="shared" si="220"/>
        <v>0</v>
      </c>
      <c r="N2152" s="8">
        <f t="shared" si="221"/>
        <v>0</v>
      </c>
      <c r="R2152" s="12">
        <v>1</v>
      </c>
    </row>
    <row r="2153" spans="1:18" ht="25.5" x14ac:dyDescent="0.2">
      <c r="A2153" s="1" t="s">
        <v>4002</v>
      </c>
      <c r="B2153" s="1" t="s">
        <v>111</v>
      </c>
      <c r="C2153" s="2" t="s">
        <v>4003</v>
      </c>
      <c r="D2153" s="3" t="s">
        <v>231</v>
      </c>
      <c r="E2153" s="4">
        <v>80</v>
      </c>
      <c r="F2153" s="4">
        <v>22</v>
      </c>
      <c r="I2153" s="7">
        <v>7057323</v>
      </c>
      <c r="J2153" s="7">
        <v>7057309</v>
      </c>
      <c r="K2153" s="7">
        <v>2</v>
      </c>
      <c r="L2153" s="7">
        <v>7</v>
      </c>
      <c r="M2153" s="7">
        <f t="shared" si="220"/>
        <v>0</v>
      </c>
      <c r="N2153" s="8">
        <f t="shared" si="221"/>
        <v>0</v>
      </c>
      <c r="R2153" s="12">
        <v>1</v>
      </c>
    </row>
    <row r="2154" spans="1:18" x14ac:dyDescent="0.2">
      <c r="A2154" s="1" t="s">
        <v>4004</v>
      </c>
      <c r="B2154" s="1" t="s">
        <v>114</v>
      </c>
      <c r="C2154" s="2" t="s">
        <v>4005</v>
      </c>
      <c r="D2154" s="3" t="s">
        <v>35</v>
      </c>
      <c r="E2154" s="4">
        <v>0</v>
      </c>
      <c r="F2154" s="4">
        <v>22</v>
      </c>
      <c r="I2154" s="7">
        <v>7057324</v>
      </c>
      <c r="J2154" s="7">
        <v>7057309</v>
      </c>
      <c r="K2154" s="7">
        <v>2</v>
      </c>
      <c r="L2154" s="7">
        <v>7</v>
      </c>
      <c r="M2154" s="7">
        <f t="shared" si="220"/>
        <v>0</v>
      </c>
      <c r="N2154" s="8">
        <f t="shared" si="221"/>
        <v>0</v>
      </c>
      <c r="R2154" s="12">
        <v>1</v>
      </c>
    </row>
    <row r="2155" spans="1:18" ht="38.25" x14ac:dyDescent="0.2">
      <c r="A2155" s="1" t="s">
        <v>4006</v>
      </c>
      <c r="C2155" s="2" t="s">
        <v>4007</v>
      </c>
      <c r="D2155" s="3" t="s">
        <v>268</v>
      </c>
      <c r="E2155" s="4">
        <v>0.25</v>
      </c>
      <c r="F2155" s="4">
        <v>22</v>
      </c>
      <c r="I2155" s="7">
        <v>7057325</v>
      </c>
      <c r="J2155" s="7">
        <v>7057309</v>
      </c>
      <c r="K2155" s="7">
        <v>2</v>
      </c>
      <c r="L2155" s="7">
        <v>7</v>
      </c>
      <c r="M2155" s="7">
        <f t="shared" si="220"/>
        <v>0</v>
      </c>
      <c r="N2155" s="8">
        <f t="shared" si="221"/>
        <v>0</v>
      </c>
      <c r="R2155" s="12">
        <v>1</v>
      </c>
    </row>
    <row r="2156" spans="1:18" ht="38.25" x14ac:dyDescent="0.2">
      <c r="A2156" s="1" t="s">
        <v>4008</v>
      </c>
      <c r="C2156" s="2" t="s">
        <v>4009</v>
      </c>
      <c r="D2156" s="3" t="s">
        <v>268</v>
      </c>
      <c r="E2156" s="4">
        <v>1</v>
      </c>
      <c r="F2156" s="4">
        <v>22</v>
      </c>
      <c r="I2156" s="7">
        <v>7057326</v>
      </c>
      <c r="J2156" s="7">
        <v>7057309</v>
      </c>
      <c r="K2156" s="7">
        <v>2</v>
      </c>
      <c r="L2156" s="7">
        <v>7</v>
      </c>
      <c r="M2156" s="7">
        <f t="shared" si="220"/>
        <v>0</v>
      </c>
      <c r="N2156" s="8">
        <f t="shared" si="221"/>
        <v>0</v>
      </c>
      <c r="R2156" s="12">
        <v>1</v>
      </c>
    </row>
    <row r="2157" spans="1:18" ht="38.25" x14ac:dyDescent="0.2">
      <c r="A2157" s="1" t="s">
        <v>4010</v>
      </c>
      <c r="C2157" s="2" t="s">
        <v>4011</v>
      </c>
      <c r="D2157" s="3" t="s">
        <v>343</v>
      </c>
      <c r="E2157" s="4">
        <v>177</v>
      </c>
      <c r="F2157" s="4">
        <v>22</v>
      </c>
      <c r="I2157" s="7">
        <v>7057327</v>
      </c>
      <c r="J2157" s="7">
        <v>7057309</v>
      </c>
      <c r="K2157" s="7">
        <v>2</v>
      </c>
      <c r="L2157" s="7">
        <v>7</v>
      </c>
      <c r="M2157" s="7">
        <f t="shared" si="220"/>
        <v>0</v>
      </c>
      <c r="N2157" s="8">
        <f t="shared" si="221"/>
        <v>0</v>
      </c>
      <c r="R2157" s="12">
        <v>1</v>
      </c>
    </row>
    <row r="2158" spans="1:18" ht="38.25" x14ac:dyDescent="0.2">
      <c r="A2158" s="1" t="s">
        <v>4012</v>
      </c>
      <c r="C2158" s="2" t="s">
        <v>4013</v>
      </c>
      <c r="D2158" s="3" t="s">
        <v>241</v>
      </c>
      <c r="E2158" s="4">
        <v>11</v>
      </c>
      <c r="F2158" s="4">
        <v>22</v>
      </c>
      <c r="I2158" s="7">
        <v>7057328</v>
      </c>
      <c r="J2158" s="7">
        <v>7057309</v>
      </c>
      <c r="K2158" s="7">
        <v>2</v>
      </c>
      <c r="L2158" s="7">
        <v>7</v>
      </c>
      <c r="M2158" s="7">
        <f t="shared" si="220"/>
        <v>0</v>
      </c>
      <c r="N2158" s="8">
        <f t="shared" si="221"/>
        <v>0</v>
      </c>
      <c r="R2158" s="12">
        <v>1</v>
      </c>
    </row>
    <row r="2159" spans="1:18" x14ac:dyDescent="0.2">
      <c r="A2159" s="1" t="s">
        <v>4014</v>
      </c>
      <c r="B2159" s="1" t="s">
        <v>1008</v>
      </c>
      <c r="C2159" s="2" t="s">
        <v>4015</v>
      </c>
      <c r="E2159" s="4">
        <v>0</v>
      </c>
      <c r="F2159" s="4">
        <v>22</v>
      </c>
      <c r="H2159" s="167"/>
      <c r="I2159" s="7">
        <v>7057329</v>
      </c>
      <c r="J2159" s="7">
        <v>7057286</v>
      </c>
      <c r="K2159" s="7">
        <v>1</v>
      </c>
      <c r="L2159" s="7">
        <v>6</v>
      </c>
      <c r="M2159" s="7">
        <f>M2160</f>
        <v>0</v>
      </c>
      <c r="N2159" s="8">
        <f>N2160</f>
        <v>0</v>
      </c>
      <c r="R2159" s="12">
        <v>1</v>
      </c>
    </row>
    <row r="2160" spans="1:18" ht="25.5" x14ac:dyDescent="0.2">
      <c r="A2160" s="1" t="s">
        <v>4016</v>
      </c>
      <c r="B2160" s="1" t="s">
        <v>120</v>
      </c>
      <c r="C2160" s="2" t="s">
        <v>1415</v>
      </c>
      <c r="D2160" s="3" t="s">
        <v>268</v>
      </c>
      <c r="E2160" s="4">
        <v>163</v>
      </c>
      <c r="F2160" s="4">
        <v>22</v>
      </c>
      <c r="I2160" s="7">
        <v>7057330</v>
      </c>
      <c r="J2160" s="7">
        <v>7057329</v>
      </c>
      <c r="K2160" s="7">
        <v>2</v>
      </c>
      <c r="L2160" s="7">
        <v>7</v>
      </c>
      <c r="M2160" s="7">
        <f>ROUND(ROUND(H2160,2)*ROUND(E2160,2), 2)</f>
        <v>0</v>
      </c>
      <c r="N2160" s="8">
        <f>H2160*E2160*(1+F2160/100)</f>
        <v>0</v>
      </c>
      <c r="R2160" s="12">
        <v>1</v>
      </c>
    </row>
    <row r="2161" spans="1:18" x14ac:dyDescent="0.2">
      <c r="A2161" s="1" t="s">
        <v>4017</v>
      </c>
      <c r="B2161" s="1" t="s">
        <v>345</v>
      </c>
      <c r="C2161" s="2" t="s">
        <v>4018</v>
      </c>
      <c r="E2161" s="4">
        <v>0</v>
      </c>
      <c r="F2161" s="4">
        <v>22</v>
      </c>
      <c r="H2161" s="167"/>
      <c r="I2161" s="7">
        <v>7057331</v>
      </c>
      <c r="J2161" s="7">
        <v>7060158</v>
      </c>
      <c r="K2161" s="7">
        <v>1</v>
      </c>
      <c r="L2161" s="7">
        <v>5</v>
      </c>
      <c r="M2161" s="7">
        <f>M2162+M2167+M2191</f>
        <v>0</v>
      </c>
      <c r="N2161" s="8">
        <f>N2162+N2167+N2191</f>
        <v>0</v>
      </c>
      <c r="R2161" s="12">
        <v>1</v>
      </c>
    </row>
    <row r="2162" spans="1:18" x14ac:dyDescent="0.2">
      <c r="A2162" s="1" t="s">
        <v>4019</v>
      </c>
      <c r="C2162" s="2" t="s">
        <v>286</v>
      </c>
      <c r="E2162" s="4">
        <v>0</v>
      </c>
      <c r="F2162" s="4">
        <v>22</v>
      </c>
      <c r="H2162" s="167"/>
      <c r="I2162" s="7">
        <v>7057332</v>
      </c>
      <c r="J2162" s="7">
        <v>7057331</v>
      </c>
      <c r="K2162" s="7">
        <v>1</v>
      </c>
      <c r="L2162" s="7">
        <v>6</v>
      </c>
      <c r="M2162" s="7">
        <f>M2163+M2164+M2165+M2166</f>
        <v>0</v>
      </c>
      <c r="N2162" s="8">
        <f>N2163+N2164+N2165+N2166</f>
        <v>0</v>
      </c>
      <c r="R2162" s="12">
        <v>1</v>
      </c>
    </row>
    <row r="2163" spans="1:18" ht="25.5" x14ac:dyDescent="0.2">
      <c r="A2163" s="1" t="s">
        <v>4020</v>
      </c>
      <c r="C2163" s="2" t="s">
        <v>1339</v>
      </c>
      <c r="D2163" s="3" t="s">
        <v>35</v>
      </c>
      <c r="E2163" s="4">
        <v>0</v>
      </c>
      <c r="F2163" s="4">
        <v>22</v>
      </c>
      <c r="I2163" s="7">
        <v>7057333</v>
      </c>
      <c r="J2163" s="7">
        <v>7057332</v>
      </c>
      <c r="K2163" s="7">
        <v>2</v>
      </c>
      <c r="L2163" s="7">
        <v>7</v>
      </c>
      <c r="M2163" s="7">
        <f>ROUND(ROUND(H2163,2)*ROUND(E2163,2), 2)</f>
        <v>0</v>
      </c>
      <c r="N2163" s="8">
        <f>H2163*E2163*(1+F2163/100)</f>
        <v>0</v>
      </c>
      <c r="R2163" s="12">
        <v>1</v>
      </c>
    </row>
    <row r="2164" spans="1:18" ht="25.5" x14ac:dyDescent="0.2">
      <c r="A2164" s="1" t="s">
        <v>4021</v>
      </c>
      <c r="C2164" s="2" t="s">
        <v>1337</v>
      </c>
      <c r="D2164" s="3" t="s">
        <v>35</v>
      </c>
      <c r="E2164" s="4">
        <v>0</v>
      </c>
      <c r="F2164" s="4">
        <v>22</v>
      </c>
      <c r="I2164" s="7">
        <v>7057334</v>
      </c>
      <c r="J2164" s="7">
        <v>7057332</v>
      </c>
      <c r="K2164" s="7">
        <v>2</v>
      </c>
      <c r="L2164" s="7">
        <v>7</v>
      </c>
      <c r="M2164" s="7">
        <f>ROUND(ROUND(H2164,2)*ROUND(E2164,2), 2)</f>
        <v>0</v>
      </c>
      <c r="N2164" s="8">
        <f>H2164*E2164*(1+F2164/100)</f>
        <v>0</v>
      </c>
      <c r="R2164" s="12">
        <v>1</v>
      </c>
    </row>
    <row r="2165" spans="1:18" x14ac:dyDescent="0.2">
      <c r="A2165" s="1" t="s">
        <v>4022</v>
      </c>
      <c r="C2165" s="2" t="s">
        <v>1341</v>
      </c>
      <c r="D2165" s="3" t="s">
        <v>35</v>
      </c>
      <c r="E2165" s="4">
        <v>0</v>
      </c>
      <c r="F2165" s="4">
        <v>22</v>
      </c>
      <c r="I2165" s="7">
        <v>7057335</v>
      </c>
      <c r="J2165" s="7">
        <v>7057332</v>
      </c>
      <c r="K2165" s="7">
        <v>2</v>
      </c>
      <c r="L2165" s="7">
        <v>7</v>
      </c>
      <c r="M2165" s="7">
        <f>ROUND(ROUND(H2165,2)*ROUND(E2165,2), 2)</f>
        <v>0</v>
      </c>
      <c r="N2165" s="8">
        <f>H2165*E2165*(1+F2165/100)</f>
        <v>0</v>
      </c>
      <c r="R2165" s="12">
        <v>1</v>
      </c>
    </row>
    <row r="2166" spans="1:18" ht="25.5" x14ac:dyDescent="0.2">
      <c r="A2166" s="1" t="s">
        <v>4023</v>
      </c>
      <c r="C2166" s="2" t="s">
        <v>884</v>
      </c>
      <c r="D2166" s="3" t="s">
        <v>35</v>
      </c>
      <c r="E2166" s="4">
        <v>0</v>
      </c>
      <c r="F2166" s="4">
        <v>22</v>
      </c>
      <c r="I2166" s="7">
        <v>7057336</v>
      </c>
      <c r="J2166" s="7">
        <v>7057332</v>
      </c>
      <c r="K2166" s="7">
        <v>2</v>
      </c>
      <c r="L2166" s="7">
        <v>7</v>
      </c>
      <c r="M2166" s="7">
        <f>ROUND(ROUND(H2166,2)*ROUND(E2166,2), 2)</f>
        <v>0</v>
      </c>
      <c r="N2166" s="8">
        <f>H2166*E2166*(1+F2166/100)</f>
        <v>0</v>
      </c>
      <c r="R2166" s="12">
        <v>1</v>
      </c>
    </row>
    <row r="2167" spans="1:18" x14ac:dyDescent="0.2">
      <c r="A2167" s="1" t="s">
        <v>4024</v>
      </c>
      <c r="B2167" s="1" t="s">
        <v>976</v>
      </c>
      <c r="C2167" s="2" t="s">
        <v>4025</v>
      </c>
      <c r="E2167" s="4">
        <v>0</v>
      </c>
      <c r="F2167" s="4">
        <v>22</v>
      </c>
      <c r="H2167" s="167"/>
      <c r="I2167" s="7">
        <v>7057337</v>
      </c>
      <c r="J2167" s="7">
        <v>7057331</v>
      </c>
      <c r="K2167" s="7">
        <v>1</v>
      </c>
      <c r="L2167" s="7">
        <v>6</v>
      </c>
      <c r="M2167" s="7">
        <f>M2168+M2169+M2170+M2171+M2172+M2173+M2174+M2175+M2176+M2177+M2178+M2179+M2180+M2181+M2182+M2183+M2184+M2185+M2186+M2187+M2188+M2189+M2190</f>
        <v>0</v>
      </c>
      <c r="N2167" s="8">
        <f>N2168+N2169+N2170+N2171+N2172+N2173+N2174+N2175+N2176+N2177+N2178+N2179+N2180+N2181+N2182+N2183+N2184+N2185+N2186+N2187+N2188+N2189+N2190</f>
        <v>0</v>
      </c>
      <c r="R2167" s="12">
        <v>1</v>
      </c>
    </row>
    <row r="2168" spans="1:18" x14ac:dyDescent="0.2">
      <c r="A2168" s="1" t="s">
        <v>4026</v>
      </c>
      <c r="B2168" s="1" t="s">
        <v>30</v>
      </c>
      <c r="C2168" s="2" t="s">
        <v>4027</v>
      </c>
      <c r="D2168" s="3" t="s">
        <v>245</v>
      </c>
      <c r="E2168" s="4">
        <v>224</v>
      </c>
      <c r="F2168" s="4">
        <v>22</v>
      </c>
      <c r="I2168" s="7">
        <v>7057338</v>
      </c>
      <c r="J2168" s="7">
        <v>7057337</v>
      </c>
      <c r="K2168" s="7">
        <v>2</v>
      </c>
      <c r="L2168" s="7">
        <v>7</v>
      </c>
      <c r="M2168" s="7">
        <f t="shared" ref="M2168:M2190" si="222">ROUND(ROUND(H2168,2)*ROUND(E2168,2), 2)</f>
        <v>0</v>
      </c>
      <c r="N2168" s="8">
        <f t="shared" ref="N2168:N2190" si="223">H2168*E2168*(1+F2168/100)</f>
        <v>0</v>
      </c>
      <c r="R2168" s="12">
        <v>1</v>
      </c>
    </row>
    <row r="2169" spans="1:18" x14ac:dyDescent="0.2">
      <c r="A2169" s="1" t="s">
        <v>4028</v>
      </c>
      <c r="B2169" s="1" t="s">
        <v>188</v>
      </c>
      <c r="C2169" s="2" t="s">
        <v>4029</v>
      </c>
      <c r="D2169" s="3" t="s">
        <v>231</v>
      </c>
      <c r="E2169" s="4">
        <v>12</v>
      </c>
      <c r="F2169" s="4">
        <v>22</v>
      </c>
      <c r="I2169" s="7">
        <v>7057339</v>
      </c>
      <c r="J2169" s="7">
        <v>7057337</v>
      </c>
      <c r="K2169" s="7">
        <v>2</v>
      </c>
      <c r="L2169" s="7">
        <v>7</v>
      </c>
      <c r="M2169" s="7">
        <f t="shared" si="222"/>
        <v>0</v>
      </c>
      <c r="N2169" s="8">
        <f t="shared" si="223"/>
        <v>0</v>
      </c>
      <c r="R2169" s="12">
        <v>1</v>
      </c>
    </row>
    <row r="2170" spans="1:18" ht="51" x14ac:dyDescent="0.2">
      <c r="A2170" s="1" t="s">
        <v>4030</v>
      </c>
      <c r="B2170" s="1" t="s">
        <v>233</v>
      </c>
      <c r="C2170" s="2" t="s">
        <v>4031</v>
      </c>
      <c r="D2170" s="3" t="s">
        <v>268</v>
      </c>
      <c r="E2170" s="4">
        <v>177</v>
      </c>
      <c r="F2170" s="4">
        <v>22</v>
      </c>
      <c r="I2170" s="7">
        <v>7057340</v>
      </c>
      <c r="J2170" s="7">
        <v>7057337</v>
      </c>
      <c r="K2170" s="7">
        <v>2</v>
      </c>
      <c r="L2170" s="7">
        <v>7</v>
      </c>
      <c r="M2170" s="7">
        <f t="shared" si="222"/>
        <v>0</v>
      </c>
      <c r="N2170" s="8">
        <f t="shared" si="223"/>
        <v>0</v>
      </c>
      <c r="R2170" s="12">
        <v>1</v>
      </c>
    </row>
    <row r="2171" spans="1:18" ht="76.5" x14ac:dyDescent="0.2">
      <c r="A2171" s="1" t="s">
        <v>4032</v>
      </c>
      <c r="B2171" s="1" t="s">
        <v>236</v>
      </c>
      <c r="C2171" s="2" t="s">
        <v>4033</v>
      </c>
      <c r="D2171" s="3" t="s">
        <v>268</v>
      </c>
      <c r="E2171" s="4">
        <v>20</v>
      </c>
      <c r="F2171" s="4">
        <v>22</v>
      </c>
      <c r="I2171" s="7">
        <v>7057341</v>
      </c>
      <c r="J2171" s="7">
        <v>7057337</v>
      </c>
      <c r="K2171" s="7">
        <v>2</v>
      </c>
      <c r="L2171" s="7">
        <v>7</v>
      </c>
      <c r="M2171" s="7">
        <f t="shared" si="222"/>
        <v>0</v>
      </c>
      <c r="N2171" s="8">
        <f t="shared" si="223"/>
        <v>0</v>
      </c>
      <c r="R2171" s="12">
        <v>1</v>
      </c>
    </row>
    <row r="2172" spans="1:18" ht="76.5" x14ac:dyDescent="0.2">
      <c r="A2172" s="1" t="s">
        <v>4034</v>
      </c>
      <c r="B2172" s="1" t="s">
        <v>239</v>
      </c>
      <c r="C2172" s="2" t="s">
        <v>4035</v>
      </c>
      <c r="D2172" s="3" t="s">
        <v>268</v>
      </c>
      <c r="E2172" s="4">
        <v>10</v>
      </c>
      <c r="F2172" s="4">
        <v>22</v>
      </c>
      <c r="I2172" s="7">
        <v>7057342</v>
      </c>
      <c r="J2172" s="7">
        <v>7057337</v>
      </c>
      <c r="K2172" s="7">
        <v>2</v>
      </c>
      <c r="L2172" s="7">
        <v>7</v>
      </c>
      <c r="M2172" s="7">
        <f t="shared" si="222"/>
        <v>0</v>
      </c>
      <c r="N2172" s="8">
        <f t="shared" si="223"/>
        <v>0</v>
      </c>
      <c r="R2172" s="12">
        <v>1</v>
      </c>
    </row>
    <row r="2173" spans="1:18" ht="25.5" x14ac:dyDescent="0.2">
      <c r="A2173" s="1" t="s">
        <v>4036</v>
      </c>
      <c r="B2173" s="1" t="s">
        <v>243</v>
      </c>
      <c r="C2173" s="2" t="s">
        <v>4037</v>
      </c>
      <c r="D2173" s="3" t="s">
        <v>268</v>
      </c>
      <c r="E2173" s="4">
        <v>25</v>
      </c>
      <c r="F2173" s="4">
        <v>22</v>
      </c>
      <c r="I2173" s="7">
        <v>7057343</v>
      </c>
      <c r="J2173" s="7">
        <v>7057337</v>
      </c>
      <c r="K2173" s="7">
        <v>2</v>
      </c>
      <c r="L2173" s="7">
        <v>7</v>
      </c>
      <c r="M2173" s="7">
        <f t="shared" si="222"/>
        <v>0</v>
      </c>
      <c r="N2173" s="8">
        <f t="shared" si="223"/>
        <v>0</v>
      </c>
      <c r="R2173" s="12">
        <v>1</v>
      </c>
    </row>
    <row r="2174" spans="1:18" x14ac:dyDescent="0.2">
      <c r="A2174" s="1" t="s">
        <v>4038</v>
      </c>
      <c r="B2174" s="1" t="s">
        <v>247</v>
      </c>
      <c r="C2174" s="2" t="s">
        <v>4039</v>
      </c>
      <c r="D2174" s="3" t="s">
        <v>35</v>
      </c>
      <c r="E2174" s="4">
        <v>0</v>
      </c>
      <c r="F2174" s="4">
        <v>22</v>
      </c>
      <c r="I2174" s="7">
        <v>7057344</v>
      </c>
      <c r="J2174" s="7">
        <v>7057337</v>
      </c>
      <c r="K2174" s="7">
        <v>2</v>
      </c>
      <c r="L2174" s="7">
        <v>7</v>
      </c>
      <c r="M2174" s="7">
        <f t="shared" si="222"/>
        <v>0</v>
      </c>
      <c r="N2174" s="8">
        <f t="shared" si="223"/>
        <v>0</v>
      </c>
      <c r="R2174" s="12">
        <v>1</v>
      </c>
    </row>
    <row r="2175" spans="1:18" ht="51" x14ac:dyDescent="0.2">
      <c r="A2175" s="1" t="s">
        <v>4040</v>
      </c>
      <c r="C2175" s="2" t="s">
        <v>4041</v>
      </c>
      <c r="D2175" s="3" t="s">
        <v>231</v>
      </c>
      <c r="E2175" s="4">
        <v>2</v>
      </c>
      <c r="F2175" s="4">
        <v>22</v>
      </c>
      <c r="I2175" s="7">
        <v>7057345</v>
      </c>
      <c r="J2175" s="7">
        <v>7057337</v>
      </c>
      <c r="K2175" s="7">
        <v>2</v>
      </c>
      <c r="L2175" s="7">
        <v>7</v>
      </c>
      <c r="M2175" s="7">
        <f t="shared" si="222"/>
        <v>0</v>
      </c>
      <c r="N2175" s="8">
        <f t="shared" si="223"/>
        <v>0</v>
      </c>
      <c r="R2175" s="12">
        <v>1</v>
      </c>
    </row>
    <row r="2176" spans="1:18" x14ac:dyDescent="0.2">
      <c r="A2176" s="1" t="s">
        <v>4042</v>
      </c>
      <c r="B2176" s="1" t="s">
        <v>266</v>
      </c>
      <c r="C2176" s="2" t="s">
        <v>4043</v>
      </c>
      <c r="D2176" s="3" t="s">
        <v>241</v>
      </c>
      <c r="E2176" s="4">
        <v>148</v>
      </c>
      <c r="F2176" s="4">
        <v>22</v>
      </c>
      <c r="I2176" s="7">
        <v>7057346</v>
      </c>
      <c r="J2176" s="7">
        <v>7057337</v>
      </c>
      <c r="K2176" s="7">
        <v>2</v>
      </c>
      <c r="L2176" s="7">
        <v>7</v>
      </c>
      <c r="M2176" s="7">
        <f t="shared" si="222"/>
        <v>0</v>
      </c>
      <c r="N2176" s="8">
        <f t="shared" si="223"/>
        <v>0</v>
      </c>
      <c r="R2176" s="12">
        <v>1</v>
      </c>
    </row>
    <row r="2177" spans="1:18" ht="38.25" x14ac:dyDescent="0.2">
      <c r="A2177" s="1" t="s">
        <v>4044</v>
      </c>
      <c r="B2177" s="1" t="s">
        <v>270</v>
      </c>
      <c r="C2177" s="2" t="s">
        <v>4045</v>
      </c>
      <c r="D2177" s="3" t="s">
        <v>35</v>
      </c>
      <c r="E2177" s="4">
        <v>0</v>
      </c>
      <c r="F2177" s="4">
        <v>22</v>
      </c>
      <c r="I2177" s="7">
        <v>7057347</v>
      </c>
      <c r="J2177" s="7">
        <v>7057337</v>
      </c>
      <c r="K2177" s="7">
        <v>2</v>
      </c>
      <c r="L2177" s="7">
        <v>7</v>
      </c>
      <c r="M2177" s="7">
        <f t="shared" si="222"/>
        <v>0</v>
      </c>
      <c r="N2177" s="8">
        <f t="shared" si="223"/>
        <v>0</v>
      </c>
      <c r="R2177" s="12">
        <v>1</v>
      </c>
    </row>
    <row r="2178" spans="1:18" ht="51" x14ac:dyDescent="0.2">
      <c r="A2178" s="1" t="s">
        <v>4046</v>
      </c>
      <c r="C2178" s="2" t="s">
        <v>4047</v>
      </c>
      <c r="D2178" s="3" t="s">
        <v>245</v>
      </c>
      <c r="E2178" s="4">
        <v>135</v>
      </c>
      <c r="F2178" s="4">
        <v>22</v>
      </c>
      <c r="I2178" s="7">
        <v>7057348</v>
      </c>
      <c r="J2178" s="7">
        <v>7057337</v>
      </c>
      <c r="K2178" s="7">
        <v>2</v>
      </c>
      <c r="L2178" s="7">
        <v>7</v>
      </c>
      <c r="M2178" s="7">
        <f t="shared" si="222"/>
        <v>0</v>
      </c>
      <c r="N2178" s="8">
        <f t="shared" si="223"/>
        <v>0</v>
      </c>
      <c r="R2178" s="12">
        <v>1</v>
      </c>
    </row>
    <row r="2179" spans="1:18" ht="38.25" x14ac:dyDescent="0.2">
      <c r="A2179" s="1" t="s">
        <v>4048</v>
      </c>
      <c r="B2179" s="1" t="s">
        <v>66</v>
      </c>
      <c r="C2179" s="2" t="s">
        <v>4049</v>
      </c>
      <c r="D2179" s="3" t="s">
        <v>35</v>
      </c>
      <c r="E2179" s="4">
        <v>0</v>
      </c>
      <c r="F2179" s="4">
        <v>22</v>
      </c>
      <c r="I2179" s="7">
        <v>7057349</v>
      </c>
      <c r="J2179" s="7">
        <v>7057337</v>
      </c>
      <c r="K2179" s="7">
        <v>2</v>
      </c>
      <c r="L2179" s="7">
        <v>7</v>
      </c>
      <c r="M2179" s="7">
        <f t="shared" si="222"/>
        <v>0</v>
      </c>
      <c r="N2179" s="8">
        <f t="shared" si="223"/>
        <v>0</v>
      </c>
      <c r="R2179" s="12">
        <v>1</v>
      </c>
    </row>
    <row r="2180" spans="1:18" ht="51" x14ac:dyDescent="0.2">
      <c r="A2180" s="1" t="s">
        <v>4050</v>
      </c>
      <c r="C2180" s="2" t="s">
        <v>4051</v>
      </c>
      <c r="D2180" s="3" t="s">
        <v>245</v>
      </c>
      <c r="E2180" s="4">
        <v>126</v>
      </c>
      <c r="F2180" s="4">
        <v>22</v>
      </c>
      <c r="I2180" s="7">
        <v>7057350</v>
      </c>
      <c r="J2180" s="7">
        <v>7057337</v>
      </c>
      <c r="K2180" s="7">
        <v>2</v>
      </c>
      <c r="L2180" s="7">
        <v>7</v>
      </c>
      <c r="M2180" s="7">
        <f t="shared" si="222"/>
        <v>0</v>
      </c>
      <c r="N2180" s="8">
        <f t="shared" si="223"/>
        <v>0</v>
      </c>
      <c r="R2180" s="12">
        <v>1</v>
      </c>
    </row>
    <row r="2181" spans="1:18" ht="51" x14ac:dyDescent="0.2">
      <c r="A2181" s="1" t="s">
        <v>4052</v>
      </c>
      <c r="B2181" s="1" t="s">
        <v>69</v>
      </c>
      <c r="C2181" s="2" t="s">
        <v>4053</v>
      </c>
      <c r="D2181" s="3" t="s">
        <v>231</v>
      </c>
      <c r="E2181" s="4">
        <v>4</v>
      </c>
      <c r="F2181" s="4">
        <v>22</v>
      </c>
      <c r="I2181" s="7">
        <v>7057351</v>
      </c>
      <c r="J2181" s="7">
        <v>7057337</v>
      </c>
      <c r="K2181" s="7">
        <v>2</v>
      </c>
      <c r="L2181" s="7">
        <v>7</v>
      </c>
      <c r="M2181" s="7">
        <f t="shared" si="222"/>
        <v>0</v>
      </c>
      <c r="N2181" s="8">
        <f t="shared" si="223"/>
        <v>0</v>
      </c>
      <c r="R2181" s="12">
        <v>1</v>
      </c>
    </row>
    <row r="2182" spans="1:18" ht="51" x14ac:dyDescent="0.2">
      <c r="A2182" s="1" t="s">
        <v>4054</v>
      </c>
      <c r="B2182" s="1" t="s">
        <v>72</v>
      </c>
      <c r="C2182" s="2" t="s">
        <v>4055</v>
      </c>
      <c r="D2182" s="3" t="s">
        <v>231</v>
      </c>
      <c r="E2182" s="4">
        <v>2</v>
      </c>
      <c r="F2182" s="4">
        <v>22</v>
      </c>
      <c r="I2182" s="7">
        <v>7057352</v>
      </c>
      <c r="J2182" s="7">
        <v>7057337</v>
      </c>
      <c r="K2182" s="7">
        <v>2</v>
      </c>
      <c r="L2182" s="7">
        <v>7</v>
      </c>
      <c r="M2182" s="7">
        <f t="shared" si="222"/>
        <v>0</v>
      </c>
      <c r="N2182" s="8">
        <f t="shared" si="223"/>
        <v>0</v>
      </c>
      <c r="R2182" s="12">
        <v>1</v>
      </c>
    </row>
    <row r="2183" spans="1:18" ht="25.5" x14ac:dyDescent="0.2">
      <c r="A2183" s="1" t="s">
        <v>4056</v>
      </c>
      <c r="B2183" s="1" t="s">
        <v>75</v>
      </c>
      <c r="C2183" s="2" t="s">
        <v>4057</v>
      </c>
      <c r="D2183" s="3" t="s">
        <v>35</v>
      </c>
      <c r="E2183" s="4">
        <v>0</v>
      </c>
      <c r="F2183" s="4">
        <v>22</v>
      </c>
      <c r="I2183" s="7">
        <v>7057353</v>
      </c>
      <c r="J2183" s="7">
        <v>7057337</v>
      </c>
      <c r="K2183" s="7">
        <v>2</v>
      </c>
      <c r="L2183" s="7">
        <v>7</v>
      </c>
      <c r="M2183" s="7">
        <f t="shared" si="222"/>
        <v>0</v>
      </c>
      <c r="N2183" s="8">
        <f t="shared" si="223"/>
        <v>0</v>
      </c>
      <c r="R2183" s="12">
        <v>1</v>
      </c>
    </row>
    <row r="2184" spans="1:18" ht="38.25" x14ac:dyDescent="0.2">
      <c r="A2184" s="1" t="s">
        <v>4058</v>
      </c>
      <c r="C2184" s="2" t="s">
        <v>4059</v>
      </c>
      <c r="D2184" s="3" t="s">
        <v>231</v>
      </c>
      <c r="E2184" s="4">
        <v>15</v>
      </c>
      <c r="F2184" s="4">
        <v>22</v>
      </c>
      <c r="I2184" s="7">
        <v>7057354</v>
      </c>
      <c r="J2184" s="7">
        <v>7057337</v>
      </c>
      <c r="K2184" s="7">
        <v>2</v>
      </c>
      <c r="L2184" s="7">
        <v>7</v>
      </c>
      <c r="M2184" s="7">
        <f t="shared" si="222"/>
        <v>0</v>
      </c>
      <c r="N2184" s="8">
        <f t="shared" si="223"/>
        <v>0</v>
      </c>
      <c r="R2184" s="12">
        <v>1</v>
      </c>
    </row>
    <row r="2185" spans="1:18" ht="38.25" x14ac:dyDescent="0.2">
      <c r="A2185" s="1" t="s">
        <v>4060</v>
      </c>
      <c r="C2185" s="2" t="s">
        <v>4061</v>
      </c>
      <c r="D2185" s="3" t="s">
        <v>231</v>
      </c>
      <c r="E2185" s="4">
        <v>1</v>
      </c>
      <c r="F2185" s="4">
        <v>22</v>
      </c>
      <c r="I2185" s="7">
        <v>7057355</v>
      </c>
      <c r="J2185" s="7">
        <v>7057337</v>
      </c>
      <c r="K2185" s="7">
        <v>2</v>
      </c>
      <c r="L2185" s="7">
        <v>7</v>
      </c>
      <c r="M2185" s="7">
        <f t="shared" si="222"/>
        <v>0</v>
      </c>
      <c r="N2185" s="8">
        <f t="shared" si="223"/>
        <v>0</v>
      </c>
      <c r="R2185" s="12">
        <v>1</v>
      </c>
    </row>
    <row r="2186" spans="1:18" ht="153" x14ac:dyDescent="0.2">
      <c r="A2186" s="1" t="s">
        <v>4062</v>
      </c>
      <c r="B2186" s="1" t="s">
        <v>78</v>
      </c>
      <c r="C2186" s="2" t="s">
        <v>4063</v>
      </c>
      <c r="D2186" s="3" t="s">
        <v>35</v>
      </c>
      <c r="E2186" s="4">
        <v>0</v>
      </c>
      <c r="F2186" s="4">
        <v>22</v>
      </c>
      <c r="I2186" s="7">
        <v>7057356</v>
      </c>
      <c r="J2186" s="7">
        <v>7057337</v>
      </c>
      <c r="K2186" s="7">
        <v>2</v>
      </c>
      <c r="L2186" s="7">
        <v>7</v>
      </c>
      <c r="M2186" s="7">
        <f t="shared" si="222"/>
        <v>0</v>
      </c>
      <c r="N2186" s="8">
        <f t="shared" si="223"/>
        <v>0</v>
      </c>
      <c r="R2186" s="12">
        <v>1</v>
      </c>
    </row>
    <row r="2187" spans="1:18" ht="178.5" x14ac:dyDescent="0.2">
      <c r="A2187" s="1" t="s">
        <v>4064</v>
      </c>
      <c r="C2187" s="2" t="s">
        <v>4065</v>
      </c>
      <c r="D2187" s="3" t="s">
        <v>231</v>
      </c>
      <c r="E2187" s="4">
        <v>1</v>
      </c>
      <c r="F2187" s="4">
        <v>22</v>
      </c>
      <c r="I2187" s="7">
        <v>7057357</v>
      </c>
      <c r="J2187" s="7">
        <v>7057337</v>
      </c>
      <c r="K2187" s="7">
        <v>2</v>
      </c>
      <c r="L2187" s="7">
        <v>7</v>
      </c>
      <c r="M2187" s="7">
        <f t="shared" si="222"/>
        <v>0</v>
      </c>
      <c r="N2187" s="8">
        <f t="shared" si="223"/>
        <v>0</v>
      </c>
      <c r="R2187" s="12">
        <v>1</v>
      </c>
    </row>
    <row r="2188" spans="1:18" ht="178.5" x14ac:dyDescent="0.2">
      <c r="A2188" s="1" t="s">
        <v>4066</v>
      </c>
      <c r="C2188" s="2" t="s">
        <v>4067</v>
      </c>
      <c r="D2188" s="3" t="s">
        <v>231</v>
      </c>
      <c r="E2188" s="4">
        <v>2</v>
      </c>
      <c r="F2188" s="4">
        <v>22</v>
      </c>
      <c r="I2188" s="7">
        <v>7057358</v>
      </c>
      <c r="J2188" s="7">
        <v>7057337</v>
      </c>
      <c r="K2188" s="7">
        <v>2</v>
      </c>
      <c r="L2188" s="7">
        <v>7</v>
      </c>
      <c r="M2188" s="7">
        <f t="shared" si="222"/>
        <v>0</v>
      </c>
      <c r="N2188" s="8">
        <f t="shared" si="223"/>
        <v>0</v>
      </c>
      <c r="R2188" s="12">
        <v>1</v>
      </c>
    </row>
    <row r="2189" spans="1:18" ht="25.5" x14ac:dyDescent="0.2">
      <c r="A2189" s="1" t="s">
        <v>4068</v>
      </c>
      <c r="B2189" s="1" t="s">
        <v>81</v>
      </c>
      <c r="C2189" s="2" t="s">
        <v>4069</v>
      </c>
      <c r="D2189" s="3" t="s">
        <v>268</v>
      </c>
      <c r="E2189" s="4">
        <v>110</v>
      </c>
      <c r="F2189" s="4">
        <v>22</v>
      </c>
      <c r="I2189" s="7">
        <v>7057359</v>
      </c>
      <c r="J2189" s="7">
        <v>7057337</v>
      </c>
      <c r="K2189" s="7">
        <v>2</v>
      </c>
      <c r="L2189" s="7">
        <v>7</v>
      </c>
      <c r="M2189" s="7">
        <f t="shared" si="222"/>
        <v>0</v>
      </c>
      <c r="N2189" s="8">
        <f t="shared" si="223"/>
        <v>0</v>
      </c>
      <c r="R2189" s="12">
        <v>1</v>
      </c>
    </row>
    <row r="2190" spans="1:18" ht="38.25" x14ac:dyDescent="0.2">
      <c r="A2190" s="1" t="s">
        <v>4070</v>
      </c>
      <c r="B2190" s="1" t="s">
        <v>84</v>
      </c>
      <c r="C2190" s="2" t="s">
        <v>4071</v>
      </c>
      <c r="D2190" s="3" t="s">
        <v>268</v>
      </c>
      <c r="E2190" s="4">
        <v>92</v>
      </c>
      <c r="F2190" s="4">
        <v>22</v>
      </c>
      <c r="I2190" s="7">
        <v>7057360</v>
      </c>
      <c r="J2190" s="7">
        <v>7057337</v>
      </c>
      <c r="K2190" s="7">
        <v>2</v>
      </c>
      <c r="L2190" s="7">
        <v>7</v>
      </c>
      <c r="M2190" s="7">
        <f t="shared" si="222"/>
        <v>0</v>
      </c>
      <c r="N2190" s="8">
        <f t="shared" si="223"/>
        <v>0</v>
      </c>
      <c r="R2190" s="12">
        <v>1</v>
      </c>
    </row>
    <row r="2191" spans="1:18" x14ac:dyDescent="0.2">
      <c r="A2191" s="1" t="s">
        <v>4072</v>
      </c>
      <c r="B2191" s="1" t="s">
        <v>991</v>
      </c>
      <c r="C2191" s="2" t="s">
        <v>4073</v>
      </c>
      <c r="E2191" s="4">
        <v>0</v>
      </c>
      <c r="F2191" s="4">
        <v>22</v>
      </c>
      <c r="H2191" s="167"/>
      <c r="I2191" s="7">
        <v>7057361</v>
      </c>
      <c r="J2191" s="7">
        <v>7057331</v>
      </c>
      <c r="K2191" s="7">
        <v>1</v>
      </c>
      <c r="L2191" s="7">
        <v>6</v>
      </c>
      <c r="M2191" s="7">
        <f>M2192+M2193+M2194+M2195+M2196+M2197+M2198+M2199+M2200+M2201+M2202+M2203+M2204+M2205+M2206+M2207+M2208+M2209+M2210+M2211+M2212+M2213+M2214+M2215+M2216+M2217+M2218+M2219+M2220+M2221+M2222</f>
        <v>0</v>
      </c>
      <c r="N2191" s="8">
        <f>N2192+N2193+N2194+N2195+N2196+N2197+N2198+N2199+N2200+N2201+N2202+N2203+N2204+N2205+N2206+N2207+N2208+N2209+N2210+N2211+N2212+N2213+N2214+N2215+N2216+N2217+N2218+N2219+N2220+N2221+N2222</f>
        <v>0</v>
      </c>
      <c r="R2191" s="12">
        <v>1</v>
      </c>
    </row>
    <row r="2192" spans="1:18" x14ac:dyDescent="0.2">
      <c r="A2192" s="1" t="s">
        <v>4074</v>
      </c>
      <c r="B2192" s="1" t="s">
        <v>90</v>
      </c>
      <c r="C2192" s="2" t="s">
        <v>4027</v>
      </c>
      <c r="D2192" s="3" t="s">
        <v>245</v>
      </c>
      <c r="E2192" s="4">
        <v>219</v>
      </c>
      <c r="F2192" s="4">
        <v>22</v>
      </c>
      <c r="I2192" s="7">
        <v>7057362</v>
      </c>
      <c r="J2192" s="7">
        <v>7057361</v>
      </c>
      <c r="K2192" s="7">
        <v>2</v>
      </c>
      <c r="L2192" s="7">
        <v>7</v>
      </c>
      <c r="M2192" s="7">
        <f t="shared" ref="M2192:M2222" si="224">ROUND(ROUND(H2192,2)*ROUND(E2192,2), 2)</f>
        <v>0</v>
      </c>
      <c r="N2192" s="8">
        <f t="shared" ref="N2192:N2222" si="225">H2192*E2192*(1+F2192/100)</f>
        <v>0</v>
      </c>
      <c r="R2192" s="12">
        <v>1</v>
      </c>
    </row>
    <row r="2193" spans="1:18" x14ac:dyDescent="0.2">
      <c r="A2193" s="1" t="s">
        <v>4075</v>
      </c>
      <c r="B2193" s="1" t="s">
        <v>93</v>
      </c>
      <c r="C2193" s="2" t="s">
        <v>4029</v>
      </c>
      <c r="D2193" s="3" t="s">
        <v>231</v>
      </c>
      <c r="E2193" s="4">
        <v>11</v>
      </c>
      <c r="F2193" s="4">
        <v>22</v>
      </c>
      <c r="I2193" s="7">
        <v>7057363</v>
      </c>
      <c r="J2193" s="7">
        <v>7057361</v>
      </c>
      <c r="K2193" s="7">
        <v>2</v>
      </c>
      <c r="L2193" s="7">
        <v>7</v>
      </c>
      <c r="M2193" s="7">
        <f t="shared" si="224"/>
        <v>0</v>
      </c>
      <c r="N2193" s="8">
        <f t="shared" si="225"/>
        <v>0</v>
      </c>
      <c r="R2193" s="12">
        <v>1</v>
      </c>
    </row>
    <row r="2194" spans="1:18" ht="51" x14ac:dyDescent="0.2">
      <c r="A2194" s="1" t="s">
        <v>4076</v>
      </c>
      <c r="B2194" s="1" t="s">
        <v>96</v>
      </c>
      <c r="C2194" s="2" t="s">
        <v>4031</v>
      </c>
      <c r="D2194" s="3" t="s">
        <v>268</v>
      </c>
      <c r="E2194" s="4">
        <v>169</v>
      </c>
      <c r="F2194" s="4">
        <v>22</v>
      </c>
      <c r="I2194" s="7">
        <v>7057364</v>
      </c>
      <c r="J2194" s="7">
        <v>7057361</v>
      </c>
      <c r="K2194" s="7">
        <v>2</v>
      </c>
      <c r="L2194" s="7">
        <v>7</v>
      </c>
      <c r="M2194" s="7">
        <f t="shared" si="224"/>
        <v>0</v>
      </c>
      <c r="N2194" s="8">
        <f t="shared" si="225"/>
        <v>0</v>
      </c>
      <c r="R2194" s="12">
        <v>1</v>
      </c>
    </row>
    <row r="2195" spans="1:18" ht="76.5" x14ac:dyDescent="0.2">
      <c r="A2195" s="1" t="s">
        <v>4077</v>
      </c>
      <c r="B2195" s="1" t="s">
        <v>99</v>
      </c>
      <c r="C2195" s="2" t="s">
        <v>4078</v>
      </c>
      <c r="D2195" s="3" t="s">
        <v>268</v>
      </c>
      <c r="E2195" s="4">
        <v>20</v>
      </c>
      <c r="F2195" s="4">
        <v>22</v>
      </c>
      <c r="I2195" s="7">
        <v>7057365</v>
      </c>
      <c r="J2195" s="7">
        <v>7057361</v>
      </c>
      <c r="K2195" s="7">
        <v>2</v>
      </c>
      <c r="L2195" s="7">
        <v>7</v>
      </c>
      <c r="M2195" s="7">
        <f t="shared" si="224"/>
        <v>0</v>
      </c>
      <c r="N2195" s="8">
        <f t="shared" si="225"/>
        <v>0</v>
      </c>
      <c r="R2195" s="12">
        <v>1</v>
      </c>
    </row>
    <row r="2196" spans="1:18" ht="76.5" x14ac:dyDescent="0.2">
      <c r="A2196" s="1" t="s">
        <v>4079</v>
      </c>
      <c r="B2196" s="1" t="s">
        <v>102</v>
      </c>
      <c r="C2196" s="2" t="s">
        <v>4035</v>
      </c>
      <c r="D2196" s="3" t="s">
        <v>268</v>
      </c>
      <c r="E2196" s="4">
        <v>10</v>
      </c>
      <c r="F2196" s="4">
        <v>22</v>
      </c>
      <c r="I2196" s="7">
        <v>7057366</v>
      </c>
      <c r="J2196" s="7">
        <v>7057361</v>
      </c>
      <c r="K2196" s="7">
        <v>2</v>
      </c>
      <c r="L2196" s="7">
        <v>7</v>
      </c>
      <c r="M2196" s="7">
        <f t="shared" si="224"/>
        <v>0</v>
      </c>
      <c r="N2196" s="8">
        <f t="shared" si="225"/>
        <v>0</v>
      </c>
      <c r="R2196" s="12">
        <v>1</v>
      </c>
    </row>
    <row r="2197" spans="1:18" ht="25.5" x14ac:dyDescent="0.2">
      <c r="A2197" s="1" t="s">
        <v>4080</v>
      </c>
      <c r="B2197" s="1" t="s">
        <v>105</v>
      </c>
      <c r="C2197" s="2" t="s">
        <v>4037</v>
      </c>
      <c r="D2197" s="3" t="s">
        <v>268</v>
      </c>
      <c r="E2197" s="4">
        <v>25</v>
      </c>
      <c r="F2197" s="4">
        <v>22</v>
      </c>
      <c r="I2197" s="7">
        <v>7057367</v>
      </c>
      <c r="J2197" s="7">
        <v>7057361</v>
      </c>
      <c r="K2197" s="7">
        <v>2</v>
      </c>
      <c r="L2197" s="7">
        <v>7</v>
      </c>
      <c r="M2197" s="7">
        <f t="shared" si="224"/>
        <v>0</v>
      </c>
      <c r="N2197" s="8">
        <f t="shared" si="225"/>
        <v>0</v>
      </c>
      <c r="R2197" s="12">
        <v>1</v>
      </c>
    </row>
    <row r="2198" spans="1:18" x14ac:dyDescent="0.2">
      <c r="A2198" s="1" t="s">
        <v>4081</v>
      </c>
      <c r="B2198" s="1" t="s">
        <v>108</v>
      </c>
      <c r="C2198" s="2" t="s">
        <v>4039</v>
      </c>
      <c r="D2198" s="3" t="s">
        <v>35</v>
      </c>
      <c r="E2198" s="4">
        <v>0</v>
      </c>
      <c r="F2198" s="4">
        <v>22</v>
      </c>
      <c r="I2198" s="7">
        <v>7057368</v>
      </c>
      <c r="J2198" s="7">
        <v>7057361</v>
      </c>
      <c r="K2198" s="7">
        <v>2</v>
      </c>
      <c r="L2198" s="7">
        <v>7</v>
      </c>
      <c r="M2198" s="7">
        <f t="shared" si="224"/>
        <v>0</v>
      </c>
      <c r="N2198" s="8">
        <f t="shared" si="225"/>
        <v>0</v>
      </c>
      <c r="R2198" s="12">
        <v>1</v>
      </c>
    </row>
    <row r="2199" spans="1:18" ht="51" x14ac:dyDescent="0.2">
      <c r="A2199" s="1" t="s">
        <v>4082</v>
      </c>
      <c r="C2199" s="2" t="s">
        <v>4083</v>
      </c>
      <c r="D2199" s="3" t="s">
        <v>231</v>
      </c>
      <c r="E2199" s="4">
        <v>6</v>
      </c>
      <c r="F2199" s="4">
        <v>22</v>
      </c>
      <c r="I2199" s="7">
        <v>7057369</v>
      </c>
      <c r="J2199" s="7">
        <v>7057361</v>
      </c>
      <c r="K2199" s="7">
        <v>2</v>
      </c>
      <c r="L2199" s="7">
        <v>7</v>
      </c>
      <c r="M2199" s="7">
        <f t="shared" si="224"/>
        <v>0</v>
      </c>
      <c r="N2199" s="8">
        <f t="shared" si="225"/>
        <v>0</v>
      </c>
      <c r="R2199" s="12">
        <v>1</v>
      </c>
    </row>
    <row r="2200" spans="1:18" x14ac:dyDescent="0.2">
      <c r="A2200" s="1" t="s">
        <v>4084</v>
      </c>
      <c r="B2200" s="1" t="s">
        <v>111</v>
      </c>
      <c r="C2200" s="2" t="s">
        <v>4043</v>
      </c>
      <c r="D2200" s="3" t="s">
        <v>241</v>
      </c>
      <c r="E2200" s="4">
        <v>145</v>
      </c>
      <c r="F2200" s="4">
        <v>22</v>
      </c>
      <c r="I2200" s="7">
        <v>7057370</v>
      </c>
      <c r="J2200" s="7">
        <v>7057361</v>
      </c>
      <c r="K2200" s="7">
        <v>2</v>
      </c>
      <c r="L2200" s="7">
        <v>7</v>
      </c>
      <c r="M2200" s="7">
        <f t="shared" si="224"/>
        <v>0</v>
      </c>
      <c r="N2200" s="8">
        <f t="shared" si="225"/>
        <v>0</v>
      </c>
      <c r="R2200" s="12">
        <v>1</v>
      </c>
    </row>
    <row r="2201" spans="1:18" ht="38.25" x14ac:dyDescent="0.2">
      <c r="A2201" s="1" t="s">
        <v>4085</v>
      </c>
      <c r="B2201" s="1" t="s">
        <v>114</v>
      </c>
      <c r="C2201" s="2" t="s">
        <v>4045</v>
      </c>
      <c r="D2201" s="3" t="s">
        <v>35</v>
      </c>
      <c r="E2201" s="4">
        <v>0</v>
      </c>
      <c r="F2201" s="4">
        <v>22</v>
      </c>
      <c r="I2201" s="7">
        <v>7057371</v>
      </c>
      <c r="J2201" s="7">
        <v>7057361</v>
      </c>
      <c r="K2201" s="7">
        <v>2</v>
      </c>
      <c r="L2201" s="7">
        <v>7</v>
      </c>
      <c r="M2201" s="7">
        <f t="shared" si="224"/>
        <v>0</v>
      </c>
      <c r="N2201" s="8">
        <f t="shared" si="225"/>
        <v>0</v>
      </c>
      <c r="R2201" s="12">
        <v>1</v>
      </c>
    </row>
    <row r="2202" spans="1:18" ht="51" x14ac:dyDescent="0.2">
      <c r="A2202" s="1" t="s">
        <v>4086</v>
      </c>
      <c r="C2202" s="2" t="s">
        <v>4047</v>
      </c>
      <c r="D2202" s="3" t="s">
        <v>245</v>
      </c>
      <c r="E2202" s="4">
        <v>121</v>
      </c>
      <c r="F2202" s="4">
        <v>22</v>
      </c>
      <c r="I2202" s="7">
        <v>7057372</v>
      </c>
      <c r="J2202" s="7">
        <v>7057361</v>
      </c>
      <c r="K2202" s="7">
        <v>2</v>
      </c>
      <c r="L2202" s="7">
        <v>7</v>
      </c>
      <c r="M2202" s="7">
        <f t="shared" si="224"/>
        <v>0</v>
      </c>
      <c r="N2202" s="8">
        <f t="shared" si="225"/>
        <v>0</v>
      </c>
      <c r="R2202" s="12">
        <v>1</v>
      </c>
    </row>
    <row r="2203" spans="1:18" ht="38.25" x14ac:dyDescent="0.2">
      <c r="A2203" s="1" t="s">
        <v>4087</v>
      </c>
      <c r="B2203" s="1" t="s">
        <v>117</v>
      </c>
      <c r="C2203" s="2" t="s">
        <v>4049</v>
      </c>
      <c r="D2203" s="3" t="s">
        <v>35</v>
      </c>
      <c r="E2203" s="4">
        <v>0</v>
      </c>
      <c r="F2203" s="4">
        <v>22</v>
      </c>
      <c r="I2203" s="7">
        <v>7057373</v>
      </c>
      <c r="J2203" s="7">
        <v>7057361</v>
      </c>
      <c r="K2203" s="7">
        <v>2</v>
      </c>
      <c r="L2203" s="7">
        <v>7</v>
      </c>
      <c r="M2203" s="7">
        <f t="shared" si="224"/>
        <v>0</v>
      </c>
      <c r="N2203" s="8">
        <f t="shared" si="225"/>
        <v>0</v>
      </c>
      <c r="R2203" s="12">
        <v>1</v>
      </c>
    </row>
    <row r="2204" spans="1:18" ht="51" x14ac:dyDescent="0.2">
      <c r="A2204" s="1" t="s">
        <v>4088</v>
      </c>
      <c r="C2204" s="2" t="s">
        <v>4051</v>
      </c>
      <c r="D2204" s="3" t="s">
        <v>245</v>
      </c>
      <c r="E2204" s="4">
        <v>98</v>
      </c>
      <c r="F2204" s="4">
        <v>22</v>
      </c>
      <c r="I2204" s="7">
        <v>7057374</v>
      </c>
      <c r="J2204" s="7">
        <v>7057361</v>
      </c>
      <c r="K2204" s="7">
        <v>2</v>
      </c>
      <c r="L2204" s="7">
        <v>7</v>
      </c>
      <c r="M2204" s="7">
        <f t="shared" si="224"/>
        <v>0</v>
      </c>
      <c r="N2204" s="8">
        <f t="shared" si="225"/>
        <v>0</v>
      </c>
      <c r="R2204" s="12">
        <v>1</v>
      </c>
    </row>
    <row r="2205" spans="1:18" ht="51" x14ac:dyDescent="0.2">
      <c r="A2205" s="1" t="s">
        <v>4089</v>
      </c>
      <c r="B2205" s="1" t="s">
        <v>120</v>
      </c>
      <c r="C2205" s="2" t="s">
        <v>4053</v>
      </c>
      <c r="D2205" s="3" t="s">
        <v>231</v>
      </c>
      <c r="E2205" s="4">
        <v>5</v>
      </c>
      <c r="F2205" s="4">
        <v>22</v>
      </c>
      <c r="I2205" s="7">
        <v>7057375</v>
      </c>
      <c r="J2205" s="7">
        <v>7057361</v>
      </c>
      <c r="K2205" s="7">
        <v>2</v>
      </c>
      <c r="L2205" s="7">
        <v>7</v>
      </c>
      <c r="M2205" s="7">
        <f t="shared" si="224"/>
        <v>0</v>
      </c>
      <c r="N2205" s="8">
        <f t="shared" si="225"/>
        <v>0</v>
      </c>
      <c r="R2205" s="12">
        <v>1</v>
      </c>
    </row>
    <row r="2206" spans="1:18" ht="51" x14ac:dyDescent="0.2">
      <c r="A2206" s="1" t="s">
        <v>4090</v>
      </c>
      <c r="B2206" s="1" t="s">
        <v>123</v>
      </c>
      <c r="C2206" s="2" t="s">
        <v>4055</v>
      </c>
      <c r="D2206" s="3" t="s">
        <v>231</v>
      </c>
      <c r="E2206" s="4">
        <v>2</v>
      </c>
      <c r="F2206" s="4">
        <v>22</v>
      </c>
      <c r="I2206" s="7">
        <v>7057376</v>
      </c>
      <c r="J2206" s="7">
        <v>7057361</v>
      </c>
      <c r="K2206" s="7">
        <v>2</v>
      </c>
      <c r="L2206" s="7">
        <v>7</v>
      </c>
      <c r="M2206" s="7">
        <f t="shared" si="224"/>
        <v>0</v>
      </c>
      <c r="N2206" s="8">
        <f t="shared" si="225"/>
        <v>0</v>
      </c>
      <c r="R2206" s="12">
        <v>1</v>
      </c>
    </row>
    <row r="2207" spans="1:18" ht="38.25" x14ac:dyDescent="0.2">
      <c r="A2207" s="1" t="s">
        <v>4091</v>
      </c>
      <c r="B2207" s="1" t="s">
        <v>126</v>
      </c>
      <c r="C2207" s="2" t="s">
        <v>4092</v>
      </c>
      <c r="D2207" s="3" t="s">
        <v>231</v>
      </c>
      <c r="E2207" s="4">
        <v>2</v>
      </c>
      <c r="F2207" s="4">
        <v>22</v>
      </c>
      <c r="I2207" s="7">
        <v>7057377</v>
      </c>
      <c r="J2207" s="7">
        <v>7057361</v>
      </c>
      <c r="K2207" s="7">
        <v>2</v>
      </c>
      <c r="L2207" s="7">
        <v>7</v>
      </c>
      <c r="M2207" s="7">
        <f t="shared" si="224"/>
        <v>0</v>
      </c>
      <c r="N2207" s="8">
        <f t="shared" si="225"/>
        <v>0</v>
      </c>
      <c r="R2207" s="12">
        <v>1</v>
      </c>
    </row>
    <row r="2208" spans="1:18" ht="38.25" x14ac:dyDescent="0.2">
      <c r="A2208" s="1" t="s">
        <v>4093</v>
      </c>
      <c r="B2208" s="1" t="s">
        <v>129</v>
      </c>
      <c r="C2208" s="2" t="s">
        <v>4094</v>
      </c>
      <c r="D2208" s="3" t="s">
        <v>231</v>
      </c>
      <c r="E2208" s="4">
        <v>4</v>
      </c>
      <c r="F2208" s="4">
        <v>22</v>
      </c>
      <c r="I2208" s="7">
        <v>7057378</v>
      </c>
      <c r="J2208" s="7">
        <v>7057361</v>
      </c>
      <c r="K2208" s="7">
        <v>2</v>
      </c>
      <c r="L2208" s="7">
        <v>7</v>
      </c>
      <c r="M2208" s="7">
        <f t="shared" si="224"/>
        <v>0</v>
      </c>
      <c r="N2208" s="8">
        <f t="shared" si="225"/>
        <v>0</v>
      </c>
      <c r="R2208" s="12">
        <v>1</v>
      </c>
    </row>
    <row r="2209" spans="1:18" ht="38.25" x14ac:dyDescent="0.2">
      <c r="A2209" s="1" t="s">
        <v>4095</v>
      </c>
      <c r="B2209" s="1" t="s">
        <v>132</v>
      </c>
      <c r="C2209" s="2" t="s">
        <v>4096</v>
      </c>
      <c r="D2209" s="3" t="s">
        <v>231</v>
      </c>
      <c r="E2209" s="4">
        <v>1</v>
      </c>
      <c r="F2209" s="4">
        <v>22</v>
      </c>
      <c r="I2209" s="7">
        <v>7057379</v>
      </c>
      <c r="J2209" s="7">
        <v>7057361</v>
      </c>
      <c r="K2209" s="7">
        <v>2</v>
      </c>
      <c r="L2209" s="7">
        <v>7</v>
      </c>
      <c r="M2209" s="7">
        <f t="shared" si="224"/>
        <v>0</v>
      </c>
      <c r="N2209" s="8">
        <f t="shared" si="225"/>
        <v>0</v>
      </c>
      <c r="R2209" s="12">
        <v>1</v>
      </c>
    </row>
    <row r="2210" spans="1:18" ht="51" x14ac:dyDescent="0.2">
      <c r="A2210" s="1" t="s">
        <v>4097</v>
      </c>
      <c r="B2210" s="1" t="s">
        <v>135</v>
      </c>
      <c r="C2210" s="2" t="s">
        <v>4098</v>
      </c>
      <c r="D2210" s="3" t="s">
        <v>231</v>
      </c>
      <c r="E2210" s="4">
        <v>2</v>
      </c>
      <c r="F2210" s="4">
        <v>22</v>
      </c>
      <c r="I2210" s="7">
        <v>7057380</v>
      </c>
      <c r="J2210" s="7">
        <v>7057361</v>
      </c>
      <c r="K2210" s="7">
        <v>2</v>
      </c>
      <c r="L2210" s="7">
        <v>7</v>
      </c>
      <c r="M2210" s="7">
        <f t="shared" si="224"/>
        <v>0</v>
      </c>
      <c r="N2210" s="8">
        <f t="shared" si="225"/>
        <v>0</v>
      </c>
      <c r="R2210" s="12">
        <v>1</v>
      </c>
    </row>
    <row r="2211" spans="1:18" ht="25.5" x14ac:dyDescent="0.2">
      <c r="A2211" s="1" t="s">
        <v>4099</v>
      </c>
      <c r="B2211" s="1" t="s">
        <v>138</v>
      </c>
      <c r="C2211" s="2" t="s">
        <v>4100</v>
      </c>
      <c r="D2211" s="3" t="s">
        <v>245</v>
      </c>
      <c r="E2211" s="4">
        <v>29</v>
      </c>
      <c r="F2211" s="4">
        <v>22</v>
      </c>
      <c r="I2211" s="7">
        <v>7057381</v>
      </c>
      <c r="J2211" s="7">
        <v>7057361</v>
      </c>
      <c r="K2211" s="7">
        <v>2</v>
      </c>
      <c r="L2211" s="7">
        <v>7</v>
      </c>
      <c r="M2211" s="7">
        <f t="shared" si="224"/>
        <v>0</v>
      </c>
      <c r="N2211" s="8">
        <f t="shared" si="225"/>
        <v>0</v>
      </c>
      <c r="R2211" s="12">
        <v>1</v>
      </c>
    </row>
    <row r="2212" spans="1:18" ht="153" x14ac:dyDescent="0.2">
      <c r="A2212" s="1" t="s">
        <v>4101</v>
      </c>
      <c r="B2212" s="1" t="s">
        <v>141</v>
      </c>
      <c r="C2212" s="2" t="s">
        <v>4102</v>
      </c>
      <c r="D2212" s="3" t="s">
        <v>35</v>
      </c>
      <c r="E2212" s="4">
        <v>0</v>
      </c>
      <c r="F2212" s="4">
        <v>22</v>
      </c>
      <c r="I2212" s="7">
        <v>7057382</v>
      </c>
      <c r="J2212" s="7">
        <v>7057361</v>
      </c>
      <c r="K2212" s="7">
        <v>2</v>
      </c>
      <c r="L2212" s="7">
        <v>7</v>
      </c>
      <c r="M2212" s="7">
        <f t="shared" si="224"/>
        <v>0</v>
      </c>
      <c r="N2212" s="8">
        <f t="shared" si="225"/>
        <v>0</v>
      </c>
      <c r="R2212" s="12">
        <v>1</v>
      </c>
    </row>
    <row r="2213" spans="1:18" ht="178.5" x14ac:dyDescent="0.2">
      <c r="A2213" s="1" t="s">
        <v>4103</v>
      </c>
      <c r="C2213" s="2" t="s">
        <v>4104</v>
      </c>
      <c r="D2213" s="3" t="s">
        <v>231</v>
      </c>
      <c r="E2213" s="4">
        <v>1</v>
      </c>
      <c r="F2213" s="4">
        <v>22</v>
      </c>
      <c r="I2213" s="7">
        <v>7057383</v>
      </c>
      <c r="J2213" s="7">
        <v>7057361</v>
      </c>
      <c r="K2213" s="7">
        <v>2</v>
      </c>
      <c r="L2213" s="7">
        <v>7</v>
      </c>
      <c r="M2213" s="7">
        <f t="shared" si="224"/>
        <v>0</v>
      </c>
      <c r="N2213" s="8">
        <f t="shared" si="225"/>
        <v>0</v>
      </c>
      <c r="R2213" s="12">
        <v>1</v>
      </c>
    </row>
    <row r="2214" spans="1:18" ht="178.5" x14ac:dyDescent="0.2">
      <c r="A2214" s="1" t="s">
        <v>4105</v>
      </c>
      <c r="C2214" s="2" t="s">
        <v>4106</v>
      </c>
      <c r="D2214" s="3" t="s">
        <v>231</v>
      </c>
      <c r="E2214" s="4">
        <v>1</v>
      </c>
      <c r="F2214" s="4">
        <v>22</v>
      </c>
      <c r="I2214" s="7">
        <v>7057384</v>
      </c>
      <c r="J2214" s="7">
        <v>7057361</v>
      </c>
      <c r="K2214" s="7">
        <v>2</v>
      </c>
      <c r="L2214" s="7">
        <v>7</v>
      </c>
      <c r="M2214" s="7">
        <f t="shared" si="224"/>
        <v>0</v>
      </c>
      <c r="N2214" s="8">
        <f t="shared" si="225"/>
        <v>0</v>
      </c>
      <c r="R2214" s="12">
        <v>1</v>
      </c>
    </row>
    <row r="2215" spans="1:18" ht="165.75" x14ac:dyDescent="0.2">
      <c r="A2215" s="1" t="s">
        <v>4107</v>
      </c>
      <c r="B2215" s="1" t="s">
        <v>144</v>
      </c>
      <c r="C2215" s="2" t="s">
        <v>4108</v>
      </c>
      <c r="D2215" s="3" t="s">
        <v>35</v>
      </c>
      <c r="E2215" s="4">
        <v>0</v>
      </c>
      <c r="F2215" s="4">
        <v>22</v>
      </c>
      <c r="I2215" s="7">
        <v>7057385</v>
      </c>
      <c r="J2215" s="7">
        <v>7057361</v>
      </c>
      <c r="K2215" s="7">
        <v>2</v>
      </c>
      <c r="L2215" s="7">
        <v>7</v>
      </c>
      <c r="M2215" s="7">
        <f t="shared" si="224"/>
        <v>0</v>
      </c>
      <c r="N2215" s="8">
        <f t="shared" si="225"/>
        <v>0</v>
      </c>
      <c r="R2215" s="12">
        <v>1</v>
      </c>
    </row>
    <row r="2216" spans="1:18" ht="191.25" x14ac:dyDescent="0.2">
      <c r="A2216" s="1" t="s">
        <v>4109</v>
      </c>
      <c r="C2216" s="2" t="s">
        <v>4110</v>
      </c>
      <c r="D2216" s="3" t="s">
        <v>231</v>
      </c>
      <c r="E2216" s="4">
        <v>1</v>
      </c>
      <c r="F2216" s="4">
        <v>22</v>
      </c>
      <c r="I2216" s="7">
        <v>7057386</v>
      </c>
      <c r="J2216" s="7">
        <v>7057361</v>
      </c>
      <c r="K2216" s="7">
        <v>2</v>
      </c>
      <c r="L2216" s="7">
        <v>7</v>
      </c>
      <c r="M2216" s="7">
        <f t="shared" si="224"/>
        <v>0</v>
      </c>
      <c r="N2216" s="8">
        <f t="shared" si="225"/>
        <v>0</v>
      </c>
      <c r="R2216" s="12">
        <v>1</v>
      </c>
    </row>
    <row r="2217" spans="1:18" ht="191.25" x14ac:dyDescent="0.2">
      <c r="A2217" s="1" t="s">
        <v>4111</v>
      </c>
      <c r="C2217" s="2" t="s">
        <v>4112</v>
      </c>
      <c r="D2217" s="3" t="s">
        <v>231</v>
      </c>
      <c r="E2217" s="4">
        <v>1</v>
      </c>
      <c r="F2217" s="4">
        <v>22</v>
      </c>
      <c r="I2217" s="7">
        <v>7057387</v>
      </c>
      <c r="J2217" s="7">
        <v>7057361</v>
      </c>
      <c r="K2217" s="7">
        <v>2</v>
      </c>
      <c r="L2217" s="7">
        <v>7</v>
      </c>
      <c r="M2217" s="7">
        <f t="shared" si="224"/>
        <v>0</v>
      </c>
      <c r="N2217" s="8">
        <f t="shared" si="225"/>
        <v>0</v>
      </c>
      <c r="R2217" s="12">
        <v>1</v>
      </c>
    </row>
    <row r="2218" spans="1:18" ht="25.5" x14ac:dyDescent="0.2">
      <c r="A2218" s="1" t="s">
        <v>4113</v>
      </c>
      <c r="B2218" s="1" t="s">
        <v>147</v>
      </c>
      <c r="C2218" s="2" t="s">
        <v>4114</v>
      </c>
      <c r="D2218" s="3" t="s">
        <v>35</v>
      </c>
      <c r="E2218" s="4">
        <v>0</v>
      </c>
      <c r="F2218" s="4">
        <v>22</v>
      </c>
      <c r="I2218" s="7">
        <v>7057388</v>
      </c>
      <c r="J2218" s="7">
        <v>7057361</v>
      </c>
      <c r="K2218" s="7">
        <v>2</v>
      </c>
      <c r="L2218" s="7">
        <v>7</v>
      </c>
      <c r="M2218" s="7">
        <f t="shared" si="224"/>
        <v>0</v>
      </c>
      <c r="N2218" s="8">
        <f t="shared" si="225"/>
        <v>0</v>
      </c>
      <c r="R2218" s="12">
        <v>1</v>
      </c>
    </row>
    <row r="2219" spans="1:18" ht="38.25" x14ac:dyDescent="0.2">
      <c r="A2219" s="1" t="s">
        <v>4115</v>
      </c>
      <c r="C2219" s="2" t="s">
        <v>4116</v>
      </c>
      <c r="D2219" s="3" t="s">
        <v>231</v>
      </c>
      <c r="E2219" s="4">
        <v>3</v>
      </c>
      <c r="F2219" s="4">
        <v>22</v>
      </c>
      <c r="I2219" s="7">
        <v>7057389</v>
      </c>
      <c r="J2219" s="7">
        <v>7057361</v>
      </c>
      <c r="K2219" s="7">
        <v>2</v>
      </c>
      <c r="L2219" s="7">
        <v>7</v>
      </c>
      <c r="M2219" s="7">
        <f t="shared" si="224"/>
        <v>0</v>
      </c>
      <c r="N2219" s="8">
        <f t="shared" si="225"/>
        <v>0</v>
      </c>
      <c r="R2219" s="12">
        <v>1</v>
      </c>
    </row>
    <row r="2220" spans="1:18" ht="38.25" x14ac:dyDescent="0.2">
      <c r="A2220" s="1" t="s">
        <v>4117</v>
      </c>
      <c r="C2220" s="2" t="s">
        <v>4118</v>
      </c>
      <c r="D2220" s="3" t="s">
        <v>231</v>
      </c>
      <c r="E2220" s="4">
        <v>1</v>
      </c>
      <c r="F2220" s="4">
        <v>22</v>
      </c>
      <c r="I2220" s="7">
        <v>7057390</v>
      </c>
      <c r="J2220" s="7">
        <v>7057361</v>
      </c>
      <c r="K2220" s="7">
        <v>2</v>
      </c>
      <c r="L2220" s="7">
        <v>7</v>
      </c>
      <c r="M2220" s="7">
        <f t="shared" si="224"/>
        <v>0</v>
      </c>
      <c r="N2220" s="8">
        <f t="shared" si="225"/>
        <v>0</v>
      </c>
      <c r="R2220" s="12">
        <v>1</v>
      </c>
    </row>
    <row r="2221" spans="1:18" ht="25.5" x14ac:dyDescent="0.2">
      <c r="A2221" s="1" t="s">
        <v>4119</v>
      </c>
      <c r="B2221" s="1" t="s">
        <v>150</v>
      </c>
      <c r="C2221" s="2" t="s">
        <v>4120</v>
      </c>
      <c r="D2221" s="3" t="s">
        <v>268</v>
      </c>
      <c r="E2221" s="4">
        <v>105</v>
      </c>
      <c r="F2221" s="4">
        <v>22</v>
      </c>
      <c r="I2221" s="7">
        <v>7057391</v>
      </c>
      <c r="J2221" s="7">
        <v>7057361</v>
      </c>
      <c r="K2221" s="7">
        <v>2</v>
      </c>
      <c r="L2221" s="7">
        <v>7</v>
      </c>
      <c r="M2221" s="7">
        <f t="shared" si="224"/>
        <v>0</v>
      </c>
      <c r="N2221" s="8">
        <f t="shared" si="225"/>
        <v>0</v>
      </c>
      <c r="R2221" s="12">
        <v>1</v>
      </c>
    </row>
    <row r="2222" spans="1:18" ht="38.25" x14ac:dyDescent="0.2">
      <c r="A2222" s="1" t="s">
        <v>4121</v>
      </c>
      <c r="B2222" s="1" t="s">
        <v>153</v>
      </c>
      <c r="C2222" s="2" t="s">
        <v>4122</v>
      </c>
      <c r="D2222" s="3" t="s">
        <v>268</v>
      </c>
      <c r="E2222" s="4">
        <v>89</v>
      </c>
      <c r="F2222" s="4">
        <v>22</v>
      </c>
      <c r="I2222" s="7">
        <v>7057392</v>
      </c>
      <c r="J2222" s="7">
        <v>7057361</v>
      </c>
      <c r="K2222" s="7">
        <v>2</v>
      </c>
      <c r="L2222" s="7">
        <v>7</v>
      </c>
      <c r="M2222" s="7">
        <f t="shared" si="224"/>
        <v>0</v>
      </c>
      <c r="N2222" s="8">
        <f t="shared" si="225"/>
        <v>0</v>
      </c>
      <c r="R2222" s="12">
        <v>1</v>
      </c>
    </row>
    <row r="2223" spans="1:18" x14ac:dyDescent="0.2">
      <c r="A2223" s="1" t="s">
        <v>4123</v>
      </c>
      <c r="B2223" s="1" t="s">
        <v>366</v>
      </c>
      <c r="C2223" s="2" t="s">
        <v>4124</v>
      </c>
      <c r="E2223" s="4">
        <v>0</v>
      </c>
      <c r="F2223" s="4">
        <v>22</v>
      </c>
      <c r="H2223" s="167"/>
      <c r="I2223" s="7">
        <v>7057393</v>
      </c>
      <c r="J2223" s="7">
        <v>7060158</v>
      </c>
      <c r="K2223" s="7">
        <v>1</v>
      </c>
      <c r="L2223" s="7">
        <v>5</v>
      </c>
      <c r="M2223" s="7">
        <f>M2224+M2225+M2226+M2227+M2228+M2229+M2230+M2231+M2232+M2233+M2234+M2235+M2236+M2237+M2238+M2239+M2240+M2241+M2242+M2243+M2244+M2245+M2246+M2247+M2248+M2249+M2250+M2251+M2252</f>
        <v>0</v>
      </c>
      <c r="N2223" s="8">
        <f>N2224+N2225+N2226+N2227+N2228+N2229+N2230+N2231+N2232+N2233+N2234+N2235+N2236+N2237+N2238+N2239+N2240+N2241+N2242+N2243+N2244+N2245+N2246+N2247+N2248+N2249+N2250+N2251+N2252</f>
        <v>0</v>
      </c>
      <c r="R2223" s="12">
        <v>1</v>
      </c>
    </row>
    <row r="2224" spans="1:18" x14ac:dyDescent="0.2">
      <c r="A2224" s="1" t="s">
        <v>4125</v>
      </c>
      <c r="C2224" s="2" t="s">
        <v>286</v>
      </c>
      <c r="D2224" s="3" t="s">
        <v>35</v>
      </c>
      <c r="E2224" s="4">
        <v>0</v>
      </c>
      <c r="F2224" s="4">
        <v>22</v>
      </c>
      <c r="I2224" s="7">
        <v>7057394</v>
      </c>
      <c r="J2224" s="7">
        <v>7057393</v>
      </c>
      <c r="K2224" s="7">
        <v>2</v>
      </c>
      <c r="L2224" s="7">
        <v>6</v>
      </c>
      <c r="M2224" s="7">
        <f t="shared" ref="M2224:M2252" si="226">ROUND(ROUND(H2224,2)*ROUND(E2224,2), 2)</f>
        <v>0</v>
      </c>
      <c r="N2224" s="8">
        <f t="shared" ref="N2224:N2252" si="227">H2224*E2224*(1+F2224/100)</f>
        <v>0</v>
      </c>
      <c r="R2224" s="12">
        <v>1</v>
      </c>
    </row>
    <row r="2225" spans="1:18" ht="25.5" x14ac:dyDescent="0.2">
      <c r="A2225" s="1" t="s">
        <v>4126</v>
      </c>
      <c r="C2225" s="2" t="s">
        <v>1339</v>
      </c>
      <c r="D2225" s="3" t="s">
        <v>35</v>
      </c>
      <c r="E2225" s="4">
        <v>0</v>
      </c>
      <c r="F2225" s="4">
        <v>22</v>
      </c>
      <c r="I2225" s="7">
        <v>7057395</v>
      </c>
      <c r="J2225" s="7">
        <v>7057393</v>
      </c>
      <c r="K2225" s="7">
        <v>2</v>
      </c>
      <c r="L2225" s="7">
        <v>6</v>
      </c>
      <c r="M2225" s="7">
        <f t="shared" si="226"/>
        <v>0</v>
      </c>
      <c r="N2225" s="8">
        <f t="shared" si="227"/>
        <v>0</v>
      </c>
      <c r="R2225" s="12">
        <v>1</v>
      </c>
    </row>
    <row r="2226" spans="1:18" ht="25.5" x14ac:dyDescent="0.2">
      <c r="A2226" s="1" t="s">
        <v>4127</v>
      </c>
      <c r="C2226" s="2" t="s">
        <v>1337</v>
      </c>
      <c r="D2226" s="3" t="s">
        <v>35</v>
      </c>
      <c r="E2226" s="4">
        <v>0</v>
      </c>
      <c r="F2226" s="4">
        <v>22</v>
      </c>
      <c r="I2226" s="7">
        <v>7057396</v>
      </c>
      <c r="J2226" s="7">
        <v>7057393</v>
      </c>
      <c r="K2226" s="7">
        <v>2</v>
      </c>
      <c r="L2226" s="7">
        <v>6</v>
      </c>
      <c r="M2226" s="7">
        <f t="shared" si="226"/>
        <v>0</v>
      </c>
      <c r="N2226" s="8">
        <f t="shared" si="227"/>
        <v>0</v>
      </c>
      <c r="R2226" s="12">
        <v>1</v>
      </c>
    </row>
    <row r="2227" spans="1:18" x14ac:dyDescent="0.2">
      <c r="A2227" s="1" t="s">
        <v>4128</v>
      </c>
      <c r="C2227" s="2" t="s">
        <v>1341</v>
      </c>
      <c r="D2227" s="3" t="s">
        <v>35</v>
      </c>
      <c r="E2227" s="4">
        <v>0</v>
      </c>
      <c r="F2227" s="4">
        <v>22</v>
      </c>
      <c r="I2227" s="7">
        <v>7057397</v>
      </c>
      <c r="J2227" s="7">
        <v>7057393</v>
      </c>
      <c r="K2227" s="7">
        <v>2</v>
      </c>
      <c r="L2227" s="7">
        <v>6</v>
      </c>
      <c r="M2227" s="7">
        <f t="shared" si="226"/>
        <v>0</v>
      </c>
      <c r="N2227" s="8">
        <f t="shared" si="227"/>
        <v>0</v>
      </c>
      <c r="R2227" s="12">
        <v>1</v>
      </c>
    </row>
    <row r="2228" spans="1:18" ht="25.5" x14ac:dyDescent="0.2">
      <c r="A2228" s="1" t="s">
        <v>4129</v>
      </c>
      <c r="C2228" s="2" t="s">
        <v>884</v>
      </c>
      <c r="D2228" s="3" t="s">
        <v>35</v>
      </c>
      <c r="E2228" s="4">
        <v>0</v>
      </c>
      <c r="F2228" s="4">
        <v>22</v>
      </c>
      <c r="I2228" s="7">
        <v>7057398</v>
      </c>
      <c r="J2228" s="7">
        <v>7057393</v>
      </c>
      <c r="K2228" s="7">
        <v>2</v>
      </c>
      <c r="L2228" s="7">
        <v>6</v>
      </c>
      <c r="M2228" s="7">
        <f t="shared" si="226"/>
        <v>0</v>
      </c>
      <c r="N2228" s="8">
        <f t="shared" si="227"/>
        <v>0</v>
      </c>
      <c r="R2228" s="12">
        <v>1</v>
      </c>
    </row>
    <row r="2229" spans="1:18" x14ac:dyDescent="0.2">
      <c r="A2229" s="1" t="s">
        <v>4130</v>
      </c>
      <c r="C2229" s="2" t="s">
        <v>4131</v>
      </c>
      <c r="D2229" s="3" t="s">
        <v>35</v>
      </c>
      <c r="E2229" s="4">
        <v>0</v>
      </c>
      <c r="F2229" s="4">
        <v>22</v>
      </c>
      <c r="I2229" s="7">
        <v>7057399</v>
      </c>
      <c r="J2229" s="7">
        <v>7057393</v>
      </c>
      <c r="K2229" s="7">
        <v>2</v>
      </c>
      <c r="L2229" s="7">
        <v>6</v>
      </c>
      <c r="M2229" s="7">
        <f t="shared" si="226"/>
        <v>0</v>
      </c>
      <c r="N2229" s="8">
        <f t="shared" si="227"/>
        <v>0</v>
      </c>
      <c r="R2229" s="12">
        <v>1</v>
      </c>
    </row>
    <row r="2230" spans="1:18" x14ac:dyDescent="0.2">
      <c r="A2230" s="1" t="s">
        <v>4132</v>
      </c>
      <c r="B2230" s="1" t="s">
        <v>30</v>
      </c>
      <c r="C2230" s="2" t="s">
        <v>4027</v>
      </c>
      <c r="D2230" s="3" t="s">
        <v>245</v>
      </c>
      <c r="E2230" s="4">
        <v>53</v>
      </c>
      <c r="F2230" s="4">
        <v>22</v>
      </c>
      <c r="I2230" s="7">
        <v>7057400</v>
      </c>
      <c r="J2230" s="7">
        <v>7057393</v>
      </c>
      <c r="K2230" s="7">
        <v>2</v>
      </c>
      <c r="L2230" s="7">
        <v>6</v>
      </c>
      <c r="M2230" s="7">
        <f t="shared" si="226"/>
        <v>0</v>
      </c>
      <c r="N2230" s="8">
        <f t="shared" si="227"/>
        <v>0</v>
      </c>
      <c r="R2230" s="12">
        <v>1</v>
      </c>
    </row>
    <row r="2231" spans="1:18" x14ac:dyDescent="0.2">
      <c r="A2231" s="1" t="s">
        <v>4133</v>
      </c>
      <c r="B2231" s="1" t="s">
        <v>188</v>
      </c>
      <c r="C2231" s="2" t="s">
        <v>4029</v>
      </c>
      <c r="D2231" s="3" t="s">
        <v>231</v>
      </c>
      <c r="E2231" s="4">
        <v>4</v>
      </c>
      <c r="F2231" s="4">
        <v>22</v>
      </c>
      <c r="I2231" s="7">
        <v>7057401</v>
      </c>
      <c r="J2231" s="7">
        <v>7057393</v>
      </c>
      <c r="K2231" s="7">
        <v>2</v>
      </c>
      <c r="L2231" s="7">
        <v>6</v>
      </c>
      <c r="M2231" s="7">
        <f t="shared" si="226"/>
        <v>0</v>
      </c>
      <c r="N2231" s="8">
        <f t="shared" si="227"/>
        <v>0</v>
      </c>
      <c r="R2231" s="12">
        <v>1</v>
      </c>
    </row>
    <row r="2232" spans="1:18" ht="38.25" x14ac:dyDescent="0.2">
      <c r="A2232" s="1" t="s">
        <v>4134</v>
      </c>
      <c r="B2232" s="1" t="s">
        <v>233</v>
      </c>
      <c r="C2232" s="2" t="s">
        <v>4135</v>
      </c>
      <c r="D2232" s="3" t="s">
        <v>268</v>
      </c>
      <c r="E2232" s="4">
        <v>30</v>
      </c>
      <c r="F2232" s="4">
        <v>22</v>
      </c>
      <c r="I2232" s="7">
        <v>7057402</v>
      </c>
      <c r="J2232" s="7">
        <v>7057393</v>
      </c>
      <c r="K2232" s="7">
        <v>2</v>
      </c>
      <c r="L2232" s="7">
        <v>6</v>
      </c>
      <c r="M2232" s="7">
        <f t="shared" si="226"/>
        <v>0</v>
      </c>
      <c r="N2232" s="8">
        <f t="shared" si="227"/>
        <v>0</v>
      </c>
      <c r="R2232" s="12">
        <v>1</v>
      </c>
    </row>
    <row r="2233" spans="1:18" ht="76.5" x14ac:dyDescent="0.2">
      <c r="A2233" s="1" t="s">
        <v>4136</v>
      </c>
      <c r="B2233" s="1" t="s">
        <v>236</v>
      </c>
      <c r="C2233" s="2" t="s">
        <v>4137</v>
      </c>
      <c r="D2233" s="3" t="s">
        <v>268</v>
      </c>
      <c r="E2233" s="4">
        <v>5</v>
      </c>
      <c r="F2233" s="4">
        <v>22</v>
      </c>
      <c r="I2233" s="7">
        <v>7057403</v>
      </c>
      <c r="J2233" s="7">
        <v>7057393</v>
      </c>
      <c r="K2233" s="7">
        <v>2</v>
      </c>
      <c r="L2233" s="7">
        <v>6</v>
      </c>
      <c r="M2233" s="7">
        <f t="shared" si="226"/>
        <v>0</v>
      </c>
      <c r="N2233" s="8">
        <f t="shared" si="227"/>
        <v>0</v>
      </c>
      <c r="R2233" s="12">
        <v>1</v>
      </c>
    </row>
    <row r="2234" spans="1:18" ht="76.5" x14ac:dyDescent="0.2">
      <c r="A2234" s="1" t="s">
        <v>4138</v>
      </c>
      <c r="B2234" s="1" t="s">
        <v>239</v>
      </c>
      <c r="C2234" s="2" t="s">
        <v>4139</v>
      </c>
      <c r="D2234" s="3" t="s">
        <v>268</v>
      </c>
      <c r="E2234" s="4">
        <v>3</v>
      </c>
      <c r="F2234" s="4">
        <v>22</v>
      </c>
      <c r="I2234" s="7">
        <v>7057404</v>
      </c>
      <c r="J2234" s="7">
        <v>7057393</v>
      </c>
      <c r="K2234" s="7">
        <v>2</v>
      </c>
      <c r="L2234" s="7">
        <v>6</v>
      </c>
      <c r="M2234" s="7">
        <f t="shared" si="226"/>
        <v>0</v>
      </c>
      <c r="N2234" s="8">
        <f t="shared" si="227"/>
        <v>0</v>
      </c>
      <c r="R2234" s="12">
        <v>1</v>
      </c>
    </row>
    <row r="2235" spans="1:18" ht="25.5" x14ac:dyDescent="0.2">
      <c r="A2235" s="1" t="s">
        <v>4140</v>
      </c>
      <c r="B2235" s="1" t="s">
        <v>243</v>
      </c>
      <c r="C2235" s="2" t="s">
        <v>4141</v>
      </c>
      <c r="D2235" s="3" t="s">
        <v>268</v>
      </c>
      <c r="E2235" s="4">
        <v>5</v>
      </c>
      <c r="F2235" s="4">
        <v>22</v>
      </c>
      <c r="I2235" s="7">
        <v>7057405</v>
      </c>
      <c r="J2235" s="7">
        <v>7057393</v>
      </c>
      <c r="K2235" s="7">
        <v>2</v>
      </c>
      <c r="L2235" s="7">
        <v>6</v>
      </c>
      <c r="M2235" s="7">
        <f t="shared" si="226"/>
        <v>0</v>
      </c>
      <c r="N2235" s="8">
        <f t="shared" si="227"/>
        <v>0</v>
      </c>
      <c r="R2235" s="12">
        <v>1</v>
      </c>
    </row>
    <row r="2236" spans="1:18" x14ac:dyDescent="0.2">
      <c r="A2236" s="1" t="s">
        <v>4142</v>
      </c>
      <c r="B2236" s="1" t="s">
        <v>247</v>
      </c>
      <c r="C2236" s="2" t="s">
        <v>4043</v>
      </c>
      <c r="D2236" s="3" t="s">
        <v>241</v>
      </c>
      <c r="E2236" s="4">
        <v>35</v>
      </c>
      <c r="F2236" s="4">
        <v>22</v>
      </c>
      <c r="I2236" s="7">
        <v>7057406</v>
      </c>
      <c r="J2236" s="7">
        <v>7057393</v>
      </c>
      <c r="K2236" s="7">
        <v>2</v>
      </c>
      <c r="L2236" s="7">
        <v>6</v>
      </c>
      <c r="M2236" s="7">
        <f t="shared" si="226"/>
        <v>0</v>
      </c>
      <c r="N2236" s="8">
        <f t="shared" si="227"/>
        <v>0</v>
      </c>
      <c r="R2236" s="12">
        <v>1</v>
      </c>
    </row>
    <row r="2237" spans="1:18" ht="38.25" x14ac:dyDescent="0.2">
      <c r="A2237" s="1" t="s">
        <v>4143</v>
      </c>
      <c r="B2237" s="1" t="s">
        <v>266</v>
      </c>
      <c r="C2237" s="2" t="s">
        <v>4045</v>
      </c>
      <c r="D2237" s="3" t="s">
        <v>35</v>
      </c>
      <c r="E2237" s="4">
        <v>0</v>
      </c>
      <c r="F2237" s="4">
        <v>22</v>
      </c>
      <c r="I2237" s="7">
        <v>7057407</v>
      </c>
      <c r="J2237" s="7">
        <v>7057393</v>
      </c>
      <c r="K2237" s="7">
        <v>2</v>
      </c>
      <c r="L2237" s="7">
        <v>6</v>
      </c>
      <c r="M2237" s="7">
        <f t="shared" si="226"/>
        <v>0</v>
      </c>
      <c r="N2237" s="8">
        <f t="shared" si="227"/>
        <v>0</v>
      </c>
      <c r="R2237" s="12">
        <v>1</v>
      </c>
    </row>
    <row r="2238" spans="1:18" ht="51" x14ac:dyDescent="0.2">
      <c r="A2238" s="1" t="s">
        <v>4144</v>
      </c>
      <c r="C2238" s="2" t="s">
        <v>4145</v>
      </c>
      <c r="D2238" s="3" t="s">
        <v>245</v>
      </c>
      <c r="E2238" s="4">
        <v>40</v>
      </c>
      <c r="F2238" s="4">
        <v>22</v>
      </c>
      <c r="I2238" s="7">
        <v>7057408</v>
      </c>
      <c r="J2238" s="7">
        <v>7057393</v>
      </c>
      <c r="K2238" s="7">
        <v>2</v>
      </c>
      <c r="L2238" s="7">
        <v>6</v>
      </c>
      <c r="M2238" s="7">
        <f t="shared" si="226"/>
        <v>0</v>
      </c>
      <c r="N2238" s="8">
        <f t="shared" si="227"/>
        <v>0</v>
      </c>
      <c r="R2238" s="12">
        <v>1</v>
      </c>
    </row>
    <row r="2239" spans="1:18" ht="38.25" x14ac:dyDescent="0.2">
      <c r="A2239" s="1" t="s">
        <v>4146</v>
      </c>
      <c r="B2239" s="1" t="s">
        <v>270</v>
      </c>
      <c r="C2239" s="2" t="s">
        <v>4049</v>
      </c>
      <c r="D2239" s="3" t="s">
        <v>35</v>
      </c>
      <c r="E2239" s="4">
        <v>0</v>
      </c>
      <c r="F2239" s="4">
        <v>22</v>
      </c>
      <c r="I2239" s="7">
        <v>7057409</v>
      </c>
      <c r="J2239" s="7">
        <v>7057393</v>
      </c>
      <c r="K2239" s="7">
        <v>2</v>
      </c>
      <c r="L2239" s="7">
        <v>6</v>
      </c>
      <c r="M2239" s="7">
        <f t="shared" si="226"/>
        <v>0</v>
      </c>
      <c r="N2239" s="8">
        <f t="shared" si="227"/>
        <v>0</v>
      </c>
      <c r="R2239" s="12">
        <v>1</v>
      </c>
    </row>
    <row r="2240" spans="1:18" ht="51" x14ac:dyDescent="0.2">
      <c r="A2240" s="1" t="s">
        <v>4147</v>
      </c>
      <c r="C2240" s="2" t="s">
        <v>4051</v>
      </c>
      <c r="D2240" s="3" t="s">
        <v>245</v>
      </c>
      <c r="E2240" s="4">
        <v>13</v>
      </c>
      <c r="F2240" s="4">
        <v>22</v>
      </c>
      <c r="I2240" s="7">
        <v>7057410</v>
      </c>
      <c r="J2240" s="7">
        <v>7057393</v>
      </c>
      <c r="K2240" s="7">
        <v>2</v>
      </c>
      <c r="L2240" s="7">
        <v>6</v>
      </c>
      <c r="M2240" s="7">
        <f t="shared" si="226"/>
        <v>0</v>
      </c>
      <c r="N2240" s="8">
        <f t="shared" si="227"/>
        <v>0</v>
      </c>
      <c r="R2240" s="12">
        <v>1</v>
      </c>
    </row>
    <row r="2241" spans="1:18" ht="51" x14ac:dyDescent="0.2">
      <c r="A2241" s="1" t="s">
        <v>4148</v>
      </c>
      <c r="B2241" s="1" t="s">
        <v>66</v>
      </c>
      <c r="C2241" s="2" t="s">
        <v>4149</v>
      </c>
      <c r="D2241" s="3" t="s">
        <v>35</v>
      </c>
      <c r="E2241" s="4">
        <v>0</v>
      </c>
      <c r="F2241" s="4">
        <v>22</v>
      </c>
      <c r="I2241" s="7">
        <v>7057411</v>
      </c>
      <c r="J2241" s="7">
        <v>7057393</v>
      </c>
      <c r="K2241" s="7">
        <v>2</v>
      </c>
      <c r="L2241" s="7">
        <v>6</v>
      </c>
      <c r="M2241" s="7">
        <f t="shared" si="226"/>
        <v>0</v>
      </c>
      <c r="N2241" s="8">
        <f t="shared" si="227"/>
        <v>0</v>
      </c>
      <c r="R2241" s="12">
        <v>1</v>
      </c>
    </row>
    <row r="2242" spans="1:18" ht="63.75" x14ac:dyDescent="0.2">
      <c r="A2242" s="1" t="s">
        <v>4150</v>
      </c>
      <c r="C2242" s="2" t="s">
        <v>4151</v>
      </c>
      <c r="D2242" s="3" t="s">
        <v>231</v>
      </c>
      <c r="E2242" s="4">
        <v>2</v>
      </c>
      <c r="F2242" s="4">
        <v>22</v>
      </c>
      <c r="I2242" s="7">
        <v>7057412</v>
      </c>
      <c r="J2242" s="7">
        <v>7057393</v>
      </c>
      <c r="K2242" s="7">
        <v>2</v>
      </c>
      <c r="L2242" s="7">
        <v>6</v>
      </c>
      <c r="M2242" s="7">
        <f t="shared" si="226"/>
        <v>0</v>
      </c>
      <c r="N2242" s="8">
        <f t="shared" si="227"/>
        <v>0</v>
      </c>
      <c r="R2242" s="12">
        <v>1</v>
      </c>
    </row>
    <row r="2243" spans="1:18" ht="51" x14ac:dyDescent="0.2">
      <c r="A2243" s="1" t="s">
        <v>4152</v>
      </c>
      <c r="B2243" s="1" t="s">
        <v>69</v>
      </c>
      <c r="C2243" s="2" t="s">
        <v>4153</v>
      </c>
      <c r="D2243" s="3" t="s">
        <v>231</v>
      </c>
      <c r="E2243" s="4">
        <v>1</v>
      </c>
      <c r="F2243" s="4">
        <v>22</v>
      </c>
      <c r="I2243" s="7">
        <v>7057413</v>
      </c>
      <c r="J2243" s="7">
        <v>7057393</v>
      </c>
      <c r="K2243" s="7">
        <v>2</v>
      </c>
      <c r="L2243" s="7">
        <v>6</v>
      </c>
      <c r="M2243" s="7">
        <f t="shared" si="226"/>
        <v>0</v>
      </c>
      <c r="N2243" s="8">
        <f t="shared" si="227"/>
        <v>0</v>
      </c>
      <c r="R2243" s="12">
        <v>1</v>
      </c>
    </row>
    <row r="2244" spans="1:18" ht="51" x14ac:dyDescent="0.2">
      <c r="A2244" s="1" t="s">
        <v>4154</v>
      </c>
      <c r="B2244" s="1" t="s">
        <v>72</v>
      </c>
      <c r="C2244" s="2" t="s">
        <v>4155</v>
      </c>
      <c r="D2244" s="3" t="s">
        <v>231</v>
      </c>
      <c r="E2244" s="4">
        <v>2</v>
      </c>
      <c r="F2244" s="4">
        <v>22</v>
      </c>
      <c r="I2244" s="7">
        <v>7057414</v>
      </c>
      <c r="J2244" s="7">
        <v>7057393</v>
      </c>
      <c r="K2244" s="7">
        <v>2</v>
      </c>
      <c r="L2244" s="7">
        <v>6</v>
      </c>
      <c r="M2244" s="7">
        <f t="shared" si="226"/>
        <v>0</v>
      </c>
      <c r="N2244" s="8">
        <f t="shared" si="227"/>
        <v>0</v>
      </c>
      <c r="R2244" s="12">
        <v>1</v>
      </c>
    </row>
    <row r="2245" spans="1:18" ht="25.5" x14ac:dyDescent="0.2">
      <c r="A2245" s="1" t="s">
        <v>4156</v>
      </c>
      <c r="B2245" s="1" t="s">
        <v>75</v>
      </c>
      <c r="C2245" s="2" t="s">
        <v>4157</v>
      </c>
      <c r="D2245" s="3" t="s">
        <v>35</v>
      </c>
      <c r="E2245" s="4">
        <v>0</v>
      </c>
      <c r="F2245" s="4">
        <v>22</v>
      </c>
      <c r="I2245" s="7">
        <v>7057415</v>
      </c>
      <c r="J2245" s="7">
        <v>7057393</v>
      </c>
      <c r="K2245" s="7">
        <v>2</v>
      </c>
      <c r="L2245" s="7">
        <v>6</v>
      </c>
      <c r="M2245" s="7">
        <f t="shared" si="226"/>
        <v>0</v>
      </c>
      <c r="N2245" s="8">
        <f t="shared" si="227"/>
        <v>0</v>
      </c>
      <c r="R2245" s="12">
        <v>1</v>
      </c>
    </row>
    <row r="2246" spans="1:18" ht="51" x14ac:dyDescent="0.2">
      <c r="A2246" s="1" t="s">
        <v>4158</v>
      </c>
      <c r="C2246" s="2" t="s">
        <v>4159</v>
      </c>
      <c r="D2246" s="3" t="s">
        <v>231</v>
      </c>
      <c r="E2246" s="4">
        <v>5</v>
      </c>
      <c r="F2246" s="4">
        <v>22</v>
      </c>
      <c r="I2246" s="7">
        <v>7057416</v>
      </c>
      <c r="J2246" s="7">
        <v>7057393</v>
      </c>
      <c r="K2246" s="7">
        <v>2</v>
      </c>
      <c r="L2246" s="7">
        <v>6</v>
      </c>
      <c r="M2246" s="7">
        <f t="shared" si="226"/>
        <v>0</v>
      </c>
      <c r="N2246" s="8">
        <f t="shared" si="227"/>
        <v>0</v>
      </c>
      <c r="R2246" s="12">
        <v>1</v>
      </c>
    </row>
    <row r="2247" spans="1:18" ht="51" x14ac:dyDescent="0.2">
      <c r="A2247" s="1" t="s">
        <v>4160</v>
      </c>
      <c r="C2247" s="2" t="s">
        <v>4161</v>
      </c>
      <c r="D2247" s="3" t="s">
        <v>231</v>
      </c>
      <c r="E2247" s="4">
        <v>5</v>
      </c>
      <c r="F2247" s="4">
        <v>22</v>
      </c>
      <c r="I2247" s="7">
        <v>7057417</v>
      </c>
      <c r="J2247" s="7">
        <v>7057393</v>
      </c>
      <c r="K2247" s="7">
        <v>2</v>
      </c>
      <c r="L2247" s="7">
        <v>6</v>
      </c>
      <c r="M2247" s="7">
        <f t="shared" si="226"/>
        <v>0</v>
      </c>
      <c r="N2247" s="8">
        <f t="shared" si="227"/>
        <v>0</v>
      </c>
      <c r="R2247" s="12">
        <v>1</v>
      </c>
    </row>
    <row r="2248" spans="1:18" ht="51" x14ac:dyDescent="0.2">
      <c r="A2248" s="1" t="s">
        <v>4162</v>
      </c>
      <c r="C2248" s="2" t="s">
        <v>4163</v>
      </c>
      <c r="D2248" s="3" t="s">
        <v>245</v>
      </c>
      <c r="E2248" s="4">
        <v>50</v>
      </c>
      <c r="F2248" s="4">
        <v>22</v>
      </c>
      <c r="I2248" s="7">
        <v>7057418</v>
      </c>
      <c r="J2248" s="7">
        <v>7057393</v>
      </c>
      <c r="K2248" s="7">
        <v>2</v>
      </c>
      <c r="L2248" s="7">
        <v>6</v>
      </c>
      <c r="M2248" s="7">
        <f t="shared" si="226"/>
        <v>0</v>
      </c>
      <c r="N2248" s="8">
        <f t="shared" si="227"/>
        <v>0</v>
      </c>
      <c r="R2248" s="12">
        <v>1</v>
      </c>
    </row>
    <row r="2249" spans="1:18" ht="51" x14ac:dyDescent="0.2">
      <c r="A2249" s="1" t="s">
        <v>4164</v>
      </c>
      <c r="C2249" s="2" t="s">
        <v>4165</v>
      </c>
      <c r="D2249" s="3" t="s">
        <v>245</v>
      </c>
      <c r="E2249" s="4">
        <v>50</v>
      </c>
      <c r="F2249" s="4">
        <v>22</v>
      </c>
      <c r="I2249" s="7">
        <v>7057419</v>
      </c>
      <c r="J2249" s="7">
        <v>7057393</v>
      </c>
      <c r="K2249" s="7">
        <v>2</v>
      </c>
      <c r="L2249" s="7">
        <v>6</v>
      </c>
      <c r="M2249" s="7">
        <f t="shared" si="226"/>
        <v>0</v>
      </c>
      <c r="N2249" s="8">
        <f t="shared" si="227"/>
        <v>0</v>
      </c>
      <c r="R2249" s="12">
        <v>1</v>
      </c>
    </row>
    <row r="2250" spans="1:18" ht="25.5" x14ac:dyDescent="0.2">
      <c r="A2250" s="1" t="s">
        <v>4166</v>
      </c>
      <c r="B2250" s="1" t="s">
        <v>78</v>
      </c>
      <c r="C2250" s="2" t="s">
        <v>4069</v>
      </c>
      <c r="D2250" s="3" t="s">
        <v>268</v>
      </c>
      <c r="E2250" s="4">
        <v>24</v>
      </c>
      <c r="F2250" s="4">
        <v>22</v>
      </c>
      <c r="I2250" s="7">
        <v>7057420</v>
      </c>
      <c r="J2250" s="7">
        <v>7057393</v>
      </c>
      <c r="K2250" s="7">
        <v>2</v>
      </c>
      <c r="L2250" s="7">
        <v>6</v>
      </c>
      <c r="M2250" s="7">
        <f t="shared" si="226"/>
        <v>0</v>
      </c>
      <c r="N2250" s="8">
        <f t="shared" si="227"/>
        <v>0</v>
      </c>
      <c r="R2250" s="12">
        <v>1</v>
      </c>
    </row>
    <row r="2251" spans="1:18" ht="38.25" x14ac:dyDescent="0.2">
      <c r="A2251" s="1" t="s">
        <v>4167</v>
      </c>
      <c r="B2251" s="1" t="s">
        <v>81</v>
      </c>
      <c r="C2251" s="2" t="s">
        <v>4071</v>
      </c>
      <c r="D2251" s="3" t="s">
        <v>268</v>
      </c>
      <c r="E2251" s="4">
        <v>11</v>
      </c>
      <c r="F2251" s="4">
        <v>22</v>
      </c>
      <c r="I2251" s="7">
        <v>7057421</v>
      </c>
      <c r="J2251" s="7">
        <v>7057393</v>
      </c>
      <c r="K2251" s="7">
        <v>2</v>
      </c>
      <c r="L2251" s="7">
        <v>6</v>
      </c>
      <c r="M2251" s="7">
        <f t="shared" si="226"/>
        <v>0</v>
      </c>
      <c r="N2251" s="8">
        <f t="shared" si="227"/>
        <v>0</v>
      </c>
      <c r="R2251" s="12">
        <v>1</v>
      </c>
    </row>
    <row r="2252" spans="1:18" x14ac:dyDescent="0.2">
      <c r="A2252" s="1" t="s">
        <v>4168</v>
      </c>
      <c r="B2252" s="1" t="s">
        <v>84</v>
      </c>
      <c r="C2252" s="2" t="s">
        <v>4169</v>
      </c>
      <c r="D2252" s="3" t="s">
        <v>245</v>
      </c>
      <c r="E2252" s="4">
        <v>53</v>
      </c>
      <c r="F2252" s="4">
        <v>22</v>
      </c>
      <c r="I2252" s="7">
        <v>7057422</v>
      </c>
      <c r="J2252" s="7">
        <v>7057393</v>
      </c>
      <c r="K2252" s="7">
        <v>2</v>
      </c>
      <c r="L2252" s="7">
        <v>6</v>
      </c>
      <c r="M2252" s="7">
        <f t="shared" si="226"/>
        <v>0</v>
      </c>
      <c r="N2252" s="8">
        <f t="shared" si="227"/>
        <v>0</v>
      </c>
      <c r="R2252" s="12">
        <v>1</v>
      </c>
    </row>
    <row r="2253" spans="1:18" x14ac:dyDescent="0.2">
      <c r="A2253" s="1" t="s">
        <v>4170</v>
      </c>
      <c r="B2253" s="1" t="s">
        <v>403</v>
      </c>
      <c r="C2253" s="2" t="s">
        <v>4171</v>
      </c>
      <c r="E2253" s="4">
        <v>0</v>
      </c>
      <c r="F2253" s="4">
        <v>22</v>
      </c>
      <c r="H2253" s="167"/>
      <c r="I2253" s="7">
        <v>7057423</v>
      </c>
      <c r="J2253" s="7">
        <v>7060158</v>
      </c>
      <c r="K2253" s="7">
        <v>1</v>
      </c>
      <c r="L2253" s="7">
        <v>5</v>
      </c>
      <c r="M2253" s="7">
        <f>M2254+M2260+M2274+M2281+M2288+M2302+M2307+M2313</f>
        <v>0</v>
      </c>
      <c r="N2253" s="8">
        <f>N2254+N2260+N2274+N2281+N2288+N2302+N2307+N2313</f>
        <v>0</v>
      </c>
      <c r="R2253" s="12">
        <v>1</v>
      </c>
    </row>
    <row r="2254" spans="1:18" x14ac:dyDescent="0.2">
      <c r="A2254" s="1" t="s">
        <v>4172</v>
      </c>
      <c r="C2254" s="2" t="s">
        <v>286</v>
      </c>
      <c r="E2254" s="4">
        <v>0</v>
      </c>
      <c r="F2254" s="4">
        <v>22</v>
      </c>
      <c r="H2254" s="167"/>
      <c r="I2254" s="7">
        <v>7057424</v>
      </c>
      <c r="J2254" s="7">
        <v>7057423</v>
      </c>
      <c r="K2254" s="7">
        <v>1</v>
      </c>
      <c r="L2254" s="7">
        <v>6</v>
      </c>
      <c r="M2254" s="7">
        <f>M2255+M2256+M2257+M2258+M2259</f>
        <v>0</v>
      </c>
      <c r="N2254" s="8">
        <f>N2255+N2256+N2257+N2258+N2259</f>
        <v>0</v>
      </c>
      <c r="R2254" s="12">
        <v>1</v>
      </c>
    </row>
    <row r="2255" spans="1:18" ht="25.5" x14ac:dyDescent="0.2">
      <c r="A2255" s="1" t="s">
        <v>4173</v>
      </c>
      <c r="C2255" s="2" t="s">
        <v>1339</v>
      </c>
      <c r="D2255" s="3" t="s">
        <v>35</v>
      </c>
      <c r="E2255" s="4">
        <v>0</v>
      </c>
      <c r="F2255" s="4">
        <v>22</v>
      </c>
      <c r="I2255" s="7">
        <v>7057425</v>
      </c>
      <c r="J2255" s="7">
        <v>7057424</v>
      </c>
      <c r="K2255" s="7">
        <v>2</v>
      </c>
      <c r="L2255" s="7">
        <v>7</v>
      </c>
      <c r="M2255" s="7">
        <f>ROUND(ROUND(H2255,2)*ROUND(E2255,2), 2)</f>
        <v>0</v>
      </c>
      <c r="N2255" s="8">
        <f>H2255*E2255*(1+F2255/100)</f>
        <v>0</v>
      </c>
      <c r="R2255" s="12">
        <v>1</v>
      </c>
    </row>
    <row r="2256" spans="1:18" ht="25.5" x14ac:dyDescent="0.2">
      <c r="A2256" s="1" t="s">
        <v>4174</v>
      </c>
      <c r="C2256" s="2" t="s">
        <v>1337</v>
      </c>
      <c r="D2256" s="3" t="s">
        <v>35</v>
      </c>
      <c r="E2256" s="4">
        <v>0</v>
      </c>
      <c r="F2256" s="4">
        <v>22</v>
      </c>
      <c r="I2256" s="7">
        <v>7057426</v>
      </c>
      <c r="J2256" s="7">
        <v>7057424</v>
      </c>
      <c r="K2256" s="7">
        <v>2</v>
      </c>
      <c r="L2256" s="7">
        <v>7</v>
      </c>
      <c r="M2256" s="7">
        <f>ROUND(ROUND(H2256,2)*ROUND(E2256,2), 2)</f>
        <v>0</v>
      </c>
      <c r="N2256" s="8">
        <f>H2256*E2256*(1+F2256/100)</f>
        <v>0</v>
      </c>
      <c r="R2256" s="12">
        <v>1</v>
      </c>
    </row>
    <row r="2257" spans="1:18" x14ac:dyDescent="0.2">
      <c r="A2257" s="1" t="s">
        <v>4175</v>
      </c>
      <c r="C2257" s="2" t="s">
        <v>1341</v>
      </c>
      <c r="D2257" s="3" t="s">
        <v>35</v>
      </c>
      <c r="E2257" s="4">
        <v>0</v>
      </c>
      <c r="F2257" s="4">
        <v>22</v>
      </c>
      <c r="I2257" s="7">
        <v>7057427</v>
      </c>
      <c r="J2257" s="7">
        <v>7057424</v>
      </c>
      <c r="K2257" s="7">
        <v>2</v>
      </c>
      <c r="L2257" s="7">
        <v>7</v>
      </c>
      <c r="M2257" s="7">
        <f>ROUND(ROUND(H2257,2)*ROUND(E2257,2), 2)</f>
        <v>0</v>
      </c>
      <c r="N2257" s="8">
        <f>H2257*E2257*(1+F2257/100)</f>
        <v>0</v>
      </c>
      <c r="R2257" s="12">
        <v>1</v>
      </c>
    </row>
    <row r="2258" spans="1:18" ht="25.5" x14ac:dyDescent="0.2">
      <c r="A2258" s="1" t="s">
        <v>4176</v>
      </c>
      <c r="C2258" s="2" t="s">
        <v>884</v>
      </c>
      <c r="D2258" s="3" t="s">
        <v>35</v>
      </c>
      <c r="E2258" s="4">
        <v>0</v>
      </c>
      <c r="F2258" s="4">
        <v>22</v>
      </c>
      <c r="I2258" s="7">
        <v>7057428</v>
      </c>
      <c r="J2258" s="7">
        <v>7057424</v>
      </c>
      <c r="K2258" s="7">
        <v>2</v>
      </c>
      <c r="L2258" s="7">
        <v>7</v>
      </c>
      <c r="M2258" s="7">
        <f>ROUND(ROUND(H2258,2)*ROUND(E2258,2), 2)</f>
        <v>0</v>
      </c>
      <c r="N2258" s="8">
        <f>H2258*E2258*(1+F2258/100)</f>
        <v>0</v>
      </c>
      <c r="R2258" s="12">
        <v>1</v>
      </c>
    </row>
    <row r="2259" spans="1:18" x14ac:dyDescent="0.2">
      <c r="A2259" s="1" t="s">
        <v>4177</v>
      </c>
      <c r="C2259" s="2" t="s">
        <v>4131</v>
      </c>
      <c r="D2259" s="3" t="s">
        <v>35</v>
      </c>
      <c r="E2259" s="4">
        <v>0</v>
      </c>
      <c r="F2259" s="4">
        <v>22</v>
      </c>
      <c r="I2259" s="7">
        <v>7057429</v>
      </c>
      <c r="J2259" s="7">
        <v>7057424</v>
      </c>
      <c r="K2259" s="7">
        <v>2</v>
      </c>
      <c r="L2259" s="7">
        <v>7</v>
      </c>
      <c r="M2259" s="7">
        <f>ROUND(ROUND(H2259,2)*ROUND(E2259,2), 2)</f>
        <v>0</v>
      </c>
      <c r="N2259" s="8">
        <f>H2259*E2259*(1+F2259/100)</f>
        <v>0</v>
      </c>
      <c r="R2259" s="12">
        <v>1</v>
      </c>
    </row>
    <row r="2260" spans="1:18" x14ac:dyDescent="0.2">
      <c r="A2260" s="1" t="s">
        <v>4178</v>
      </c>
      <c r="B2260" s="1" t="s">
        <v>976</v>
      </c>
      <c r="C2260" s="2" t="s">
        <v>4179</v>
      </c>
      <c r="E2260" s="4">
        <v>0</v>
      </c>
      <c r="F2260" s="4">
        <v>22</v>
      </c>
      <c r="H2260" s="167"/>
      <c r="I2260" s="7">
        <v>7057430</v>
      </c>
      <c r="J2260" s="7">
        <v>7057423</v>
      </c>
      <c r="K2260" s="7">
        <v>1</v>
      </c>
      <c r="L2260" s="7">
        <v>6</v>
      </c>
      <c r="M2260" s="7">
        <f>M2261+M2262+M2263+M2264+M2265+M2266+M2267+M2268+M2269+M2270+M2271+M2272+M2273</f>
        <v>0</v>
      </c>
      <c r="N2260" s="8">
        <f>N2261+N2262+N2263+N2264+N2265+N2266+N2267+N2268+N2269+N2270+N2271+N2272+N2273</f>
        <v>0</v>
      </c>
      <c r="R2260" s="12">
        <v>1</v>
      </c>
    </row>
    <row r="2261" spans="1:18" x14ac:dyDescent="0.2">
      <c r="A2261" s="1" t="s">
        <v>4180</v>
      </c>
      <c r="B2261" s="1" t="s">
        <v>30</v>
      </c>
      <c r="C2261" s="2" t="s">
        <v>4181</v>
      </c>
      <c r="D2261" s="3" t="s">
        <v>245</v>
      </c>
      <c r="E2261" s="4">
        <v>119</v>
      </c>
      <c r="F2261" s="4">
        <v>22</v>
      </c>
      <c r="I2261" s="7">
        <v>7057431</v>
      </c>
      <c r="J2261" s="7">
        <v>7057430</v>
      </c>
      <c r="K2261" s="7">
        <v>2</v>
      </c>
      <c r="L2261" s="7">
        <v>7</v>
      </c>
      <c r="M2261" s="7">
        <f t="shared" ref="M2261:M2273" si="228">ROUND(ROUND(H2261,2)*ROUND(E2261,2), 2)</f>
        <v>0</v>
      </c>
      <c r="N2261" s="8">
        <f t="shared" ref="N2261:N2273" si="229">H2261*E2261*(1+F2261/100)</f>
        <v>0</v>
      </c>
      <c r="R2261" s="12">
        <v>1</v>
      </c>
    </row>
    <row r="2262" spans="1:18" x14ac:dyDescent="0.2">
      <c r="A2262" s="1" t="s">
        <v>4182</v>
      </c>
      <c r="B2262" s="1" t="s">
        <v>188</v>
      </c>
      <c r="C2262" s="2" t="s">
        <v>4029</v>
      </c>
      <c r="D2262" s="3" t="s">
        <v>231</v>
      </c>
      <c r="E2262" s="4">
        <v>6</v>
      </c>
      <c r="F2262" s="4">
        <v>22</v>
      </c>
      <c r="I2262" s="7">
        <v>7057432</v>
      </c>
      <c r="J2262" s="7">
        <v>7057430</v>
      </c>
      <c r="K2262" s="7">
        <v>2</v>
      </c>
      <c r="L2262" s="7">
        <v>7</v>
      </c>
      <c r="M2262" s="7">
        <f t="shared" si="228"/>
        <v>0</v>
      </c>
      <c r="N2262" s="8">
        <f t="shared" si="229"/>
        <v>0</v>
      </c>
      <c r="R2262" s="12">
        <v>1</v>
      </c>
    </row>
    <row r="2263" spans="1:18" ht="38.25" x14ac:dyDescent="0.2">
      <c r="A2263" s="1" t="s">
        <v>4183</v>
      </c>
      <c r="B2263" s="1" t="s">
        <v>233</v>
      </c>
      <c r="C2263" s="2" t="s">
        <v>4184</v>
      </c>
      <c r="D2263" s="3" t="s">
        <v>268</v>
      </c>
      <c r="E2263" s="4">
        <v>45</v>
      </c>
      <c r="F2263" s="4">
        <v>22</v>
      </c>
      <c r="I2263" s="7">
        <v>7057433</v>
      </c>
      <c r="J2263" s="7">
        <v>7057430</v>
      </c>
      <c r="K2263" s="7">
        <v>2</v>
      </c>
      <c r="L2263" s="7">
        <v>7</v>
      </c>
      <c r="M2263" s="7">
        <f t="shared" si="228"/>
        <v>0</v>
      </c>
      <c r="N2263" s="8">
        <f t="shared" si="229"/>
        <v>0</v>
      </c>
      <c r="R2263" s="12">
        <v>1</v>
      </c>
    </row>
    <row r="2264" spans="1:18" ht="63.75" x14ac:dyDescent="0.2">
      <c r="A2264" s="1" t="s">
        <v>4185</v>
      </c>
      <c r="B2264" s="1" t="s">
        <v>236</v>
      </c>
      <c r="C2264" s="2" t="s">
        <v>4186</v>
      </c>
      <c r="D2264" s="3" t="s">
        <v>268</v>
      </c>
      <c r="E2264" s="4">
        <v>5</v>
      </c>
      <c r="F2264" s="4">
        <v>22</v>
      </c>
      <c r="I2264" s="7">
        <v>7057434</v>
      </c>
      <c r="J2264" s="7">
        <v>7057430</v>
      </c>
      <c r="K2264" s="7">
        <v>2</v>
      </c>
      <c r="L2264" s="7">
        <v>7</v>
      </c>
      <c r="M2264" s="7">
        <f t="shared" si="228"/>
        <v>0</v>
      </c>
      <c r="N2264" s="8">
        <f t="shared" si="229"/>
        <v>0</v>
      </c>
      <c r="R2264" s="12">
        <v>1</v>
      </c>
    </row>
    <row r="2265" spans="1:18" ht="76.5" x14ac:dyDescent="0.2">
      <c r="A2265" s="1" t="s">
        <v>4187</v>
      </c>
      <c r="B2265" s="1" t="s">
        <v>239</v>
      </c>
      <c r="C2265" s="2" t="s">
        <v>4188</v>
      </c>
      <c r="D2265" s="3" t="s">
        <v>268</v>
      </c>
      <c r="E2265" s="4">
        <v>5</v>
      </c>
      <c r="F2265" s="4">
        <v>22</v>
      </c>
      <c r="I2265" s="7">
        <v>7057435</v>
      </c>
      <c r="J2265" s="7">
        <v>7057430</v>
      </c>
      <c r="K2265" s="7">
        <v>2</v>
      </c>
      <c r="L2265" s="7">
        <v>7</v>
      </c>
      <c r="M2265" s="7">
        <f t="shared" si="228"/>
        <v>0</v>
      </c>
      <c r="N2265" s="8">
        <f t="shared" si="229"/>
        <v>0</v>
      </c>
      <c r="R2265" s="12">
        <v>1</v>
      </c>
    </row>
    <row r="2266" spans="1:18" ht="25.5" x14ac:dyDescent="0.2">
      <c r="A2266" s="1" t="s">
        <v>4189</v>
      </c>
      <c r="B2266" s="1" t="s">
        <v>243</v>
      </c>
      <c r="C2266" s="2" t="s">
        <v>4037</v>
      </c>
      <c r="D2266" s="3" t="s">
        <v>268</v>
      </c>
      <c r="E2266" s="4">
        <v>10</v>
      </c>
      <c r="F2266" s="4">
        <v>22</v>
      </c>
      <c r="I2266" s="7">
        <v>7057436</v>
      </c>
      <c r="J2266" s="7">
        <v>7057430</v>
      </c>
      <c r="K2266" s="7">
        <v>2</v>
      </c>
      <c r="L2266" s="7">
        <v>7</v>
      </c>
      <c r="M2266" s="7">
        <f t="shared" si="228"/>
        <v>0</v>
      </c>
      <c r="N2266" s="8">
        <f t="shared" si="229"/>
        <v>0</v>
      </c>
      <c r="R2266" s="12">
        <v>1</v>
      </c>
    </row>
    <row r="2267" spans="1:18" ht="25.5" x14ac:dyDescent="0.2">
      <c r="A2267" s="1" t="s">
        <v>4190</v>
      </c>
      <c r="B2267" s="1" t="s">
        <v>247</v>
      </c>
      <c r="C2267" s="2" t="s">
        <v>4191</v>
      </c>
      <c r="D2267" s="3" t="s">
        <v>241</v>
      </c>
      <c r="E2267" s="4">
        <v>70</v>
      </c>
      <c r="F2267" s="4">
        <v>22</v>
      </c>
      <c r="I2267" s="7">
        <v>7057437</v>
      </c>
      <c r="J2267" s="7">
        <v>7057430</v>
      </c>
      <c r="K2267" s="7">
        <v>2</v>
      </c>
      <c r="L2267" s="7">
        <v>7</v>
      </c>
      <c r="M2267" s="7">
        <f t="shared" si="228"/>
        <v>0</v>
      </c>
      <c r="N2267" s="8">
        <f t="shared" si="229"/>
        <v>0</v>
      </c>
      <c r="R2267" s="12">
        <v>1</v>
      </c>
    </row>
    <row r="2268" spans="1:18" ht="38.25" x14ac:dyDescent="0.2">
      <c r="A2268" s="1" t="s">
        <v>4192</v>
      </c>
      <c r="B2268" s="1" t="s">
        <v>266</v>
      </c>
      <c r="C2268" s="2" t="s">
        <v>4193</v>
      </c>
      <c r="D2268" s="3" t="s">
        <v>268</v>
      </c>
      <c r="E2268" s="4">
        <v>7</v>
      </c>
      <c r="F2268" s="4">
        <v>22</v>
      </c>
      <c r="I2268" s="7">
        <v>7057438</v>
      </c>
      <c r="J2268" s="7">
        <v>7057430</v>
      </c>
      <c r="K2268" s="7">
        <v>2</v>
      </c>
      <c r="L2268" s="7">
        <v>7</v>
      </c>
      <c r="M2268" s="7">
        <f t="shared" si="228"/>
        <v>0</v>
      </c>
      <c r="N2268" s="8">
        <f t="shared" si="229"/>
        <v>0</v>
      </c>
      <c r="R2268" s="12">
        <v>1</v>
      </c>
    </row>
    <row r="2269" spans="1:18" ht="25.5" x14ac:dyDescent="0.2">
      <c r="A2269" s="1" t="s">
        <v>4194</v>
      </c>
      <c r="B2269" s="1" t="s">
        <v>270</v>
      </c>
      <c r="C2269" s="2" t="s">
        <v>4195</v>
      </c>
      <c r="D2269" s="3" t="s">
        <v>268</v>
      </c>
      <c r="E2269" s="4">
        <v>29</v>
      </c>
      <c r="F2269" s="4">
        <v>22</v>
      </c>
      <c r="I2269" s="7">
        <v>7057439</v>
      </c>
      <c r="J2269" s="7">
        <v>7057430</v>
      </c>
      <c r="K2269" s="7">
        <v>2</v>
      </c>
      <c r="L2269" s="7">
        <v>7</v>
      </c>
      <c r="M2269" s="7">
        <f t="shared" si="228"/>
        <v>0</v>
      </c>
      <c r="N2269" s="8">
        <f t="shared" si="229"/>
        <v>0</v>
      </c>
      <c r="R2269" s="12">
        <v>1</v>
      </c>
    </row>
    <row r="2270" spans="1:18" ht="63.75" x14ac:dyDescent="0.2">
      <c r="A2270" s="1" t="s">
        <v>4196</v>
      </c>
      <c r="B2270" s="1" t="s">
        <v>66</v>
      </c>
      <c r="C2270" s="2" t="s">
        <v>4197</v>
      </c>
      <c r="D2270" s="3" t="s">
        <v>231</v>
      </c>
      <c r="E2270" s="4">
        <v>2</v>
      </c>
      <c r="F2270" s="4">
        <v>22</v>
      </c>
      <c r="I2270" s="7">
        <v>7057440</v>
      </c>
      <c r="J2270" s="7">
        <v>7057430</v>
      </c>
      <c r="K2270" s="7">
        <v>2</v>
      </c>
      <c r="L2270" s="7">
        <v>7</v>
      </c>
      <c r="M2270" s="7">
        <f t="shared" si="228"/>
        <v>0</v>
      </c>
      <c r="N2270" s="8">
        <f t="shared" si="229"/>
        <v>0</v>
      </c>
      <c r="R2270" s="12">
        <v>1</v>
      </c>
    </row>
    <row r="2271" spans="1:18" ht="38.25" x14ac:dyDescent="0.2">
      <c r="A2271" s="1" t="s">
        <v>4198</v>
      </c>
      <c r="B2271" s="1" t="s">
        <v>69</v>
      </c>
      <c r="C2271" s="2" t="s">
        <v>4199</v>
      </c>
      <c r="D2271" s="3" t="s">
        <v>231</v>
      </c>
      <c r="E2271" s="4">
        <v>3</v>
      </c>
      <c r="F2271" s="4">
        <v>22</v>
      </c>
      <c r="I2271" s="7">
        <v>7057441</v>
      </c>
      <c r="J2271" s="7">
        <v>7057430</v>
      </c>
      <c r="K2271" s="7">
        <v>2</v>
      </c>
      <c r="L2271" s="7">
        <v>7</v>
      </c>
      <c r="M2271" s="7">
        <f t="shared" si="228"/>
        <v>0</v>
      </c>
      <c r="N2271" s="8">
        <f t="shared" si="229"/>
        <v>0</v>
      </c>
      <c r="R2271" s="12">
        <v>1</v>
      </c>
    </row>
    <row r="2272" spans="1:18" ht="25.5" x14ac:dyDescent="0.2">
      <c r="A2272" s="1" t="s">
        <v>4200</v>
      </c>
      <c r="B2272" s="1" t="s">
        <v>72</v>
      </c>
      <c r="C2272" s="2" t="s">
        <v>4069</v>
      </c>
      <c r="D2272" s="3" t="s">
        <v>268</v>
      </c>
      <c r="E2272" s="4">
        <v>20</v>
      </c>
      <c r="F2272" s="4">
        <v>22</v>
      </c>
      <c r="I2272" s="7">
        <v>7057442</v>
      </c>
      <c r="J2272" s="7">
        <v>7057430</v>
      </c>
      <c r="K2272" s="7">
        <v>2</v>
      </c>
      <c r="L2272" s="7">
        <v>7</v>
      </c>
      <c r="M2272" s="7">
        <f t="shared" si="228"/>
        <v>0</v>
      </c>
      <c r="N2272" s="8">
        <f t="shared" si="229"/>
        <v>0</v>
      </c>
      <c r="R2272" s="12">
        <v>1</v>
      </c>
    </row>
    <row r="2273" spans="1:18" ht="38.25" x14ac:dyDescent="0.2">
      <c r="A2273" s="1" t="s">
        <v>4201</v>
      </c>
      <c r="B2273" s="1" t="s">
        <v>75</v>
      </c>
      <c r="C2273" s="2" t="s">
        <v>4202</v>
      </c>
      <c r="D2273" s="3" t="s">
        <v>268</v>
      </c>
      <c r="E2273" s="4">
        <v>35</v>
      </c>
      <c r="F2273" s="4">
        <v>22</v>
      </c>
      <c r="I2273" s="7">
        <v>7057443</v>
      </c>
      <c r="J2273" s="7">
        <v>7057430</v>
      </c>
      <c r="K2273" s="7">
        <v>2</v>
      </c>
      <c r="L2273" s="7">
        <v>7</v>
      </c>
      <c r="M2273" s="7">
        <f t="shared" si="228"/>
        <v>0</v>
      </c>
      <c r="N2273" s="8">
        <f t="shared" si="229"/>
        <v>0</v>
      </c>
      <c r="R2273" s="12">
        <v>1</v>
      </c>
    </row>
    <row r="2274" spans="1:18" x14ac:dyDescent="0.2">
      <c r="A2274" s="1" t="s">
        <v>4203</v>
      </c>
      <c r="B2274" s="1" t="s">
        <v>991</v>
      </c>
      <c r="C2274" s="2" t="s">
        <v>4204</v>
      </c>
      <c r="E2274" s="4">
        <v>0</v>
      </c>
      <c r="F2274" s="4">
        <v>22</v>
      </c>
      <c r="H2274" s="167"/>
      <c r="I2274" s="7">
        <v>7057444</v>
      </c>
      <c r="J2274" s="7">
        <v>7057423</v>
      </c>
      <c r="K2274" s="7">
        <v>1</v>
      </c>
      <c r="L2274" s="7">
        <v>6</v>
      </c>
      <c r="M2274" s="7">
        <f>M2275+M2276+M2277+M2278+M2279+M2280</f>
        <v>0</v>
      </c>
      <c r="N2274" s="8">
        <f>N2275+N2276+N2277+N2278+N2279+N2280</f>
        <v>0</v>
      </c>
      <c r="R2274" s="12">
        <v>1</v>
      </c>
    </row>
    <row r="2275" spans="1:18" x14ac:dyDescent="0.2">
      <c r="A2275" s="1" t="s">
        <v>4205</v>
      </c>
      <c r="B2275" s="1" t="s">
        <v>81</v>
      </c>
      <c r="C2275" s="2" t="s">
        <v>4206</v>
      </c>
      <c r="D2275" s="3" t="s">
        <v>245</v>
      </c>
      <c r="E2275" s="4">
        <v>145</v>
      </c>
      <c r="F2275" s="4">
        <v>22</v>
      </c>
      <c r="I2275" s="7">
        <v>7057445</v>
      </c>
      <c r="J2275" s="7">
        <v>7057444</v>
      </c>
      <c r="K2275" s="7">
        <v>2</v>
      </c>
      <c r="L2275" s="7">
        <v>7</v>
      </c>
      <c r="M2275" s="7">
        <f t="shared" ref="M2275:M2280" si="230">ROUND(ROUND(H2275,2)*ROUND(E2275,2), 2)</f>
        <v>0</v>
      </c>
      <c r="N2275" s="8">
        <f t="shared" ref="N2275:N2280" si="231">H2275*E2275*(1+F2275/100)</f>
        <v>0</v>
      </c>
      <c r="R2275" s="12">
        <v>1</v>
      </c>
    </row>
    <row r="2276" spans="1:18" ht="63.75" x14ac:dyDescent="0.2">
      <c r="A2276" s="1" t="s">
        <v>4207</v>
      </c>
      <c r="B2276" s="1" t="s">
        <v>84</v>
      </c>
      <c r="C2276" s="2" t="s">
        <v>4208</v>
      </c>
      <c r="D2276" s="3" t="s">
        <v>245</v>
      </c>
      <c r="E2276" s="4">
        <v>109</v>
      </c>
      <c r="F2276" s="4">
        <v>22</v>
      </c>
      <c r="I2276" s="7">
        <v>7057446</v>
      </c>
      <c r="J2276" s="7">
        <v>7057444</v>
      </c>
      <c r="K2276" s="7">
        <v>2</v>
      </c>
      <c r="L2276" s="7">
        <v>7</v>
      </c>
      <c r="M2276" s="7">
        <f t="shared" si="230"/>
        <v>0</v>
      </c>
      <c r="N2276" s="8">
        <f t="shared" si="231"/>
        <v>0</v>
      </c>
      <c r="R2276" s="12">
        <v>1</v>
      </c>
    </row>
    <row r="2277" spans="1:18" ht="63.75" x14ac:dyDescent="0.2">
      <c r="A2277" s="1" t="s">
        <v>4209</v>
      </c>
      <c r="B2277" s="1" t="s">
        <v>87</v>
      </c>
      <c r="C2277" s="2" t="s">
        <v>4210</v>
      </c>
      <c r="D2277" s="3" t="s">
        <v>245</v>
      </c>
      <c r="E2277" s="4">
        <v>36</v>
      </c>
      <c r="F2277" s="4">
        <v>22</v>
      </c>
      <c r="I2277" s="7">
        <v>7057447</v>
      </c>
      <c r="J2277" s="7">
        <v>7057444</v>
      </c>
      <c r="K2277" s="7">
        <v>2</v>
      </c>
      <c r="L2277" s="7">
        <v>7</v>
      </c>
      <c r="M2277" s="7">
        <f t="shared" si="230"/>
        <v>0</v>
      </c>
      <c r="N2277" s="8">
        <f t="shared" si="231"/>
        <v>0</v>
      </c>
      <c r="R2277" s="12">
        <v>1</v>
      </c>
    </row>
    <row r="2278" spans="1:18" ht="76.5" x14ac:dyDescent="0.2">
      <c r="A2278" s="1" t="s">
        <v>4211</v>
      </c>
      <c r="B2278" s="1" t="s">
        <v>90</v>
      </c>
      <c r="C2278" s="2" t="s">
        <v>4212</v>
      </c>
      <c r="D2278" s="3" t="s">
        <v>231</v>
      </c>
      <c r="E2278" s="4">
        <v>1</v>
      </c>
      <c r="F2278" s="4">
        <v>22</v>
      </c>
      <c r="I2278" s="7">
        <v>7057448</v>
      </c>
      <c r="J2278" s="7">
        <v>7057444</v>
      </c>
      <c r="K2278" s="7">
        <v>2</v>
      </c>
      <c r="L2278" s="7">
        <v>7</v>
      </c>
      <c r="M2278" s="7">
        <f t="shared" si="230"/>
        <v>0</v>
      </c>
      <c r="N2278" s="8">
        <f t="shared" si="231"/>
        <v>0</v>
      </c>
      <c r="R2278" s="12">
        <v>1</v>
      </c>
    </row>
    <row r="2279" spans="1:18" ht="76.5" x14ac:dyDescent="0.2">
      <c r="A2279" s="1" t="s">
        <v>4213</v>
      </c>
      <c r="B2279" s="1" t="s">
        <v>93</v>
      </c>
      <c r="C2279" s="2" t="s">
        <v>4214</v>
      </c>
      <c r="D2279" s="3" t="s">
        <v>231</v>
      </c>
      <c r="E2279" s="4">
        <v>2</v>
      </c>
      <c r="F2279" s="4">
        <v>22</v>
      </c>
      <c r="I2279" s="7">
        <v>7057449</v>
      </c>
      <c r="J2279" s="7">
        <v>7057444</v>
      </c>
      <c r="K2279" s="7">
        <v>2</v>
      </c>
      <c r="L2279" s="7">
        <v>7</v>
      </c>
      <c r="M2279" s="7">
        <f t="shared" si="230"/>
        <v>0</v>
      </c>
      <c r="N2279" s="8">
        <f t="shared" si="231"/>
        <v>0</v>
      </c>
      <c r="R2279" s="12">
        <v>1</v>
      </c>
    </row>
    <row r="2280" spans="1:18" ht="25.5" x14ac:dyDescent="0.2">
      <c r="A2280" s="1" t="s">
        <v>4215</v>
      </c>
      <c r="B2280" s="1" t="s">
        <v>96</v>
      </c>
      <c r="C2280" s="2" t="s">
        <v>4216</v>
      </c>
      <c r="D2280" s="3" t="s">
        <v>228</v>
      </c>
      <c r="E2280" s="4">
        <v>1</v>
      </c>
      <c r="F2280" s="4">
        <v>22</v>
      </c>
      <c r="I2280" s="7">
        <v>7057450</v>
      </c>
      <c r="J2280" s="7">
        <v>7057444</v>
      </c>
      <c r="K2280" s="7">
        <v>2</v>
      </c>
      <c r="L2280" s="7">
        <v>7</v>
      </c>
      <c r="M2280" s="7">
        <f t="shared" si="230"/>
        <v>0</v>
      </c>
      <c r="N2280" s="8">
        <f t="shared" si="231"/>
        <v>0</v>
      </c>
      <c r="R2280" s="12">
        <v>1</v>
      </c>
    </row>
    <row r="2281" spans="1:18" x14ac:dyDescent="0.2">
      <c r="A2281" s="1" t="s">
        <v>4217</v>
      </c>
      <c r="B2281" s="1" t="s">
        <v>1008</v>
      </c>
      <c r="C2281" s="2" t="s">
        <v>4218</v>
      </c>
      <c r="E2281" s="4">
        <v>0</v>
      </c>
      <c r="F2281" s="4">
        <v>22</v>
      </c>
      <c r="H2281" s="167"/>
      <c r="I2281" s="7">
        <v>7057451</v>
      </c>
      <c r="J2281" s="7">
        <v>7057423</v>
      </c>
      <c r="K2281" s="7">
        <v>1</v>
      </c>
      <c r="L2281" s="7">
        <v>6</v>
      </c>
      <c r="M2281" s="7">
        <f>M2282+M2283+M2284+M2285+M2286+M2287</f>
        <v>0</v>
      </c>
      <c r="N2281" s="8">
        <f>N2282+N2283+N2284+N2285+N2286+N2287</f>
        <v>0</v>
      </c>
      <c r="R2281" s="12">
        <v>1</v>
      </c>
    </row>
    <row r="2282" spans="1:18" x14ac:dyDescent="0.2">
      <c r="A2282" s="1" t="s">
        <v>4219</v>
      </c>
      <c r="B2282" s="1" t="s">
        <v>102</v>
      </c>
      <c r="C2282" s="2" t="s">
        <v>4220</v>
      </c>
      <c r="D2282" s="3" t="s">
        <v>245</v>
      </c>
      <c r="E2282" s="4">
        <v>100</v>
      </c>
      <c r="F2282" s="4">
        <v>22</v>
      </c>
      <c r="I2282" s="7">
        <v>7057452</v>
      </c>
      <c r="J2282" s="7">
        <v>7057451</v>
      </c>
      <c r="K2282" s="7">
        <v>2</v>
      </c>
      <c r="L2282" s="7">
        <v>7</v>
      </c>
      <c r="M2282" s="7">
        <f t="shared" ref="M2282:M2287" si="232">ROUND(ROUND(H2282,2)*ROUND(E2282,2), 2)</f>
        <v>0</v>
      </c>
      <c r="N2282" s="8">
        <f t="shared" ref="N2282:N2287" si="233">H2282*E2282*(1+F2282/100)</f>
        <v>0</v>
      </c>
      <c r="R2282" s="12">
        <v>1</v>
      </c>
    </row>
    <row r="2283" spans="1:18" x14ac:dyDescent="0.2">
      <c r="A2283" s="1" t="s">
        <v>4221</v>
      </c>
      <c r="B2283" s="1" t="s">
        <v>105</v>
      </c>
      <c r="C2283" s="2" t="s">
        <v>4029</v>
      </c>
      <c r="D2283" s="3" t="s">
        <v>231</v>
      </c>
      <c r="E2283" s="4">
        <v>5</v>
      </c>
      <c r="F2283" s="4">
        <v>22</v>
      </c>
      <c r="I2283" s="7">
        <v>7057453</v>
      </c>
      <c r="J2283" s="7">
        <v>7057451</v>
      </c>
      <c r="K2283" s="7">
        <v>2</v>
      </c>
      <c r="L2283" s="7">
        <v>7</v>
      </c>
      <c r="M2283" s="7">
        <f t="shared" si="232"/>
        <v>0</v>
      </c>
      <c r="N2283" s="8">
        <f t="shared" si="233"/>
        <v>0</v>
      </c>
      <c r="R2283" s="12">
        <v>1</v>
      </c>
    </row>
    <row r="2284" spans="1:18" ht="114.75" x14ac:dyDescent="0.2">
      <c r="A2284" s="1" t="s">
        <v>4222</v>
      </c>
      <c r="B2284" s="1" t="s">
        <v>108</v>
      </c>
      <c r="C2284" s="2" t="s">
        <v>4223</v>
      </c>
      <c r="D2284" s="3" t="s">
        <v>245</v>
      </c>
      <c r="E2284" s="4">
        <v>30</v>
      </c>
      <c r="F2284" s="4">
        <v>22</v>
      </c>
      <c r="I2284" s="7">
        <v>7057454</v>
      </c>
      <c r="J2284" s="7">
        <v>7057451</v>
      </c>
      <c r="K2284" s="7">
        <v>2</v>
      </c>
      <c r="L2284" s="7">
        <v>7</v>
      </c>
      <c r="M2284" s="7">
        <f t="shared" si="232"/>
        <v>0</v>
      </c>
      <c r="N2284" s="8">
        <f t="shared" si="233"/>
        <v>0</v>
      </c>
      <c r="R2284" s="12">
        <v>1</v>
      </c>
    </row>
    <row r="2285" spans="1:18" ht="114.75" x14ac:dyDescent="0.2">
      <c r="A2285" s="1" t="s">
        <v>4224</v>
      </c>
      <c r="B2285" s="1" t="s">
        <v>111</v>
      </c>
      <c r="C2285" s="2" t="s">
        <v>4225</v>
      </c>
      <c r="D2285" s="3" t="s">
        <v>245</v>
      </c>
      <c r="E2285" s="4">
        <v>45</v>
      </c>
      <c r="F2285" s="4">
        <v>22</v>
      </c>
      <c r="I2285" s="7">
        <v>7057455</v>
      </c>
      <c r="J2285" s="7">
        <v>7057451</v>
      </c>
      <c r="K2285" s="7">
        <v>2</v>
      </c>
      <c r="L2285" s="7">
        <v>7</v>
      </c>
      <c r="M2285" s="7">
        <f t="shared" si="232"/>
        <v>0</v>
      </c>
      <c r="N2285" s="8">
        <f t="shared" si="233"/>
        <v>0</v>
      </c>
      <c r="R2285" s="12">
        <v>1</v>
      </c>
    </row>
    <row r="2286" spans="1:18" ht="114.75" x14ac:dyDescent="0.2">
      <c r="A2286" s="1" t="s">
        <v>4226</v>
      </c>
      <c r="B2286" s="1" t="s">
        <v>111</v>
      </c>
      <c r="C2286" s="2" t="s">
        <v>4227</v>
      </c>
      <c r="D2286" s="3" t="s">
        <v>245</v>
      </c>
      <c r="E2286" s="4">
        <v>25</v>
      </c>
      <c r="F2286" s="4">
        <v>22</v>
      </c>
      <c r="I2286" s="7">
        <v>7057456</v>
      </c>
      <c r="J2286" s="7">
        <v>7057451</v>
      </c>
      <c r="K2286" s="7">
        <v>2</v>
      </c>
      <c r="L2286" s="7">
        <v>7</v>
      </c>
      <c r="M2286" s="7">
        <f t="shared" si="232"/>
        <v>0</v>
      </c>
      <c r="N2286" s="8">
        <f t="shared" si="233"/>
        <v>0</v>
      </c>
      <c r="R2286" s="12">
        <v>1</v>
      </c>
    </row>
    <row r="2287" spans="1:18" ht="63.75" x14ac:dyDescent="0.2">
      <c r="A2287" s="1" t="s">
        <v>4228</v>
      </c>
      <c r="B2287" s="1" t="s">
        <v>114</v>
      </c>
      <c r="C2287" s="2" t="s">
        <v>4229</v>
      </c>
      <c r="D2287" s="3" t="s">
        <v>231</v>
      </c>
      <c r="E2287" s="4">
        <v>4</v>
      </c>
      <c r="F2287" s="4">
        <v>22</v>
      </c>
      <c r="I2287" s="7">
        <v>7057457</v>
      </c>
      <c r="J2287" s="7">
        <v>7057451</v>
      </c>
      <c r="K2287" s="7">
        <v>2</v>
      </c>
      <c r="L2287" s="7">
        <v>7</v>
      </c>
      <c r="M2287" s="7">
        <f t="shared" si="232"/>
        <v>0</v>
      </c>
      <c r="N2287" s="8">
        <f t="shared" si="233"/>
        <v>0</v>
      </c>
      <c r="R2287" s="12">
        <v>1</v>
      </c>
    </row>
    <row r="2288" spans="1:18" x14ac:dyDescent="0.2">
      <c r="A2288" s="1" t="s">
        <v>4230</v>
      </c>
      <c r="B2288" s="1" t="s">
        <v>1421</v>
      </c>
      <c r="C2288" s="2" t="s">
        <v>4231</v>
      </c>
      <c r="E2288" s="4">
        <v>0</v>
      </c>
      <c r="F2288" s="4">
        <v>22</v>
      </c>
      <c r="H2288" s="167"/>
      <c r="I2288" s="7">
        <v>7057458</v>
      </c>
      <c r="J2288" s="7">
        <v>7057423</v>
      </c>
      <c r="K2288" s="7">
        <v>1</v>
      </c>
      <c r="L2288" s="7">
        <v>6</v>
      </c>
      <c r="M2288" s="7">
        <f>M2289+M2290+M2291+M2292+M2293+M2294+M2295+M2296+M2297+M2298+M2299+M2300+M2301</f>
        <v>0</v>
      </c>
      <c r="N2288" s="8">
        <f>N2289+N2290+N2291+N2292+N2293+N2294+N2295+N2296+N2297+N2298+N2299+N2300+N2301</f>
        <v>0</v>
      </c>
      <c r="R2288" s="12">
        <v>1</v>
      </c>
    </row>
    <row r="2289" spans="1:18" x14ac:dyDescent="0.2">
      <c r="A2289" s="1" t="s">
        <v>4232</v>
      </c>
      <c r="B2289" s="1" t="s">
        <v>123</v>
      </c>
      <c r="C2289" s="2" t="s">
        <v>4233</v>
      </c>
      <c r="D2289" s="3" t="s">
        <v>245</v>
      </c>
      <c r="E2289" s="4">
        <v>25</v>
      </c>
      <c r="F2289" s="4">
        <v>22</v>
      </c>
      <c r="I2289" s="7">
        <v>7057459</v>
      </c>
      <c r="J2289" s="7">
        <v>7057458</v>
      </c>
      <c r="K2289" s="7">
        <v>2</v>
      </c>
      <c r="L2289" s="7">
        <v>7</v>
      </c>
      <c r="M2289" s="7">
        <f t="shared" ref="M2289:M2301" si="234">ROUND(ROUND(H2289,2)*ROUND(E2289,2), 2)</f>
        <v>0</v>
      </c>
      <c r="N2289" s="8">
        <f t="shared" ref="N2289:N2301" si="235">H2289*E2289*(1+F2289/100)</f>
        <v>0</v>
      </c>
      <c r="R2289" s="12">
        <v>1</v>
      </c>
    </row>
    <row r="2290" spans="1:18" ht="76.5" x14ac:dyDescent="0.2">
      <c r="A2290" s="1" t="s">
        <v>4234</v>
      </c>
      <c r="B2290" s="1" t="s">
        <v>126</v>
      </c>
      <c r="C2290" s="2" t="s">
        <v>4235</v>
      </c>
      <c r="D2290" s="3" t="s">
        <v>245</v>
      </c>
      <c r="E2290" s="4">
        <v>25</v>
      </c>
      <c r="F2290" s="4">
        <v>22</v>
      </c>
      <c r="I2290" s="7">
        <v>7057460</v>
      </c>
      <c r="J2290" s="7">
        <v>7057458</v>
      </c>
      <c r="K2290" s="7">
        <v>2</v>
      </c>
      <c r="L2290" s="7">
        <v>7</v>
      </c>
      <c r="M2290" s="7">
        <f t="shared" si="234"/>
        <v>0</v>
      </c>
      <c r="N2290" s="8">
        <f t="shared" si="235"/>
        <v>0</v>
      </c>
      <c r="R2290" s="12">
        <v>1</v>
      </c>
    </row>
    <row r="2291" spans="1:18" x14ac:dyDescent="0.2">
      <c r="A2291" s="1" t="s">
        <v>4236</v>
      </c>
      <c r="B2291" s="1" t="s">
        <v>129</v>
      </c>
      <c r="C2291" s="2" t="s">
        <v>4237</v>
      </c>
      <c r="D2291" s="3" t="s">
        <v>245</v>
      </c>
      <c r="E2291" s="4">
        <v>25</v>
      </c>
      <c r="F2291" s="4">
        <v>22</v>
      </c>
      <c r="I2291" s="7">
        <v>7057461</v>
      </c>
      <c r="J2291" s="7">
        <v>7057458</v>
      </c>
      <c r="K2291" s="7">
        <v>2</v>
      </c>
      <c r="L2291" s="7">
        <v>7</v>
      </c>
      <c r="M2291" s="7">
        <f t="shared" si="234"/>
        <v>0</v>
      </c>
      <c r="N2291" s="8">
        <f t="shared" si="235"/>
        <v>0</v>
      </c>
      <c r="R2291" s="12">
        <v>1</v>
      </c>
    </row>
    <row r="2292" spans="1:18" x14ac:dyDescent="0.2">
      <c r="A2292" s="1" t="s">
        <v>4238</v>
      </c>
      <c r="B2292" s="1" t="s">
        <v>132</v>
      </c>
      <c r="C2292" s="2" t="s">
        <v>4239</v>
      </c>
      <c r="D2292" s="3" t="s">
        <v>245</v>
      </c>
      <c r="E2292" s="4">
        <v>5</v>
      </c>
      <c r="F2292" s="4">
        <v>22</v>
      </c>
      <c r="I2292" s="7">
        <v>7057462</v>
      </c>
      <c r="J2292" s="7">
        <v>7057458</v>
      </c>
      <c r="K2292" s="7">
        <v>2</v>
      </c>
      <c r="L2292" s="7">
        <v>7</v>
      </c>
      <c r="M2292" s="7">
        <f t="shared" si="234"/>
        <v>0</v>
      </c>
      <c r="N2292" s="8">
        <f t="shared" si="235"/>
        <v>0</v>
      </c>
      <c r="R2292" s="12">
        <v>1</v>
      </c>
    </row>
    <row r="2293" spans="1:18" x14ac:dyDescent="0.2">
      <c r="A2293" s="1" t="s">
        <v>4240</v>
      </c>
      <c r="B2293" s="1" t="s">
        <v>135</v>
      </c>
      <c r="C2293" s="2" t="s">
        <v>4241</v>
      </c>
      <c r="D2293" s="3" t="s">
        <v>241</v>
      </c>
      <c r="E2293" s="4">
        <v>2</v>
      </c>
      <c r="F2293" s="4">
        <v>22</v>
      </c>
      <c r="I2293" s="7">
        <v>7057463</v>
      </c>
      <c r="J2293" s="7">
        <v>7057458</v>
      </c>
      <c r="K2293" s="7">
        <v>2</v>
      </c>
      <c r="L2293" s="7">
        <v>7</v>
      </c>
      <c r="M2293" s="7">
        <f t="shared" si="234"/>
        <v>0</v>
      </c>
      <c r="N2293" s="8">
        <f t="shared" si="235"/>
        <v>0</v>
      </c>
      <c r="R2293" s="12">
        <v>1</v>
      </c>
    </row>
    <row r="2294" spans="1:18" x14ac:dyDescent="0.2">
      <c r="A2294" s="1" t="s">
        <v>4242</v>
      </c>
      <c r="B2294" s="1" t="s">
        <v>138</v>
      </c>
      <c r="C2294" s="2" t="s">
        <v>4243</v>
      </c>
      <c r="D2294" s="3" t="s">
        <v>241</v>
      </c>
      <c r="E2294" s="4">
        <v>2</v>
      </c>
      <c r="F2294" s="4">
        <v>22</v>
      </c>
      <c r="I2294" s="7">
        <v>7057464</v>
      </c>
      <c r="J2294" s="7">
        <v>7057458</v>
      </c>
      <c r="K2294" s="7">
        <v>2</v>
      </c>
      <c r="L2294" s="7">
        <v>7</v>
      </c>
      <c r="M2294" s="7">
        <f t="shared" si="234"/>
        <v>0</v>
      </c>
      <c r="N2294" s="8">
        <f t="shared" si="235"/>
        <v>0</v>
      </c>
      <c r="R2294" s="12">
        <v>1</v>
      </c>
    </row>
    <row r="2295" spans="1:18" x14ac:dyDescent="0.2">
      <c r="A2295" s="1" t="s">
        <v>4244</v>
      </c>
      <c r="B2295" s="1" t="s">
        <v>141</v>
      </c>
      <c r="C2295" s="2" t="s">
        <v>4245</v>
      </c>
      <c r="D2295" s="3" t="s">
        <v>245</v>
      </c>
      <c r="E2295" s="4">
        <v>2</v>
      </c>
      <c r="F2295" s="4">
        <v>22</v>
      </c>
      <c r="I2295" s="7">
        <v>7057465</v>
      </c>
      <c r="J2295" s="7">
        <v>7057458</v>
      </c>
      <c r="K2295" s="7">
        <v>2</v>
      </c>
      <c r="L2295" s="7">
        <v>7</v>
      </c>
      <c r="M2295" s="7">
        <f t="shared" si="234"/>
        <v>0</v>
      </c>
      <c r="N2295" s="8">
        <f t="shared" si="235"/>
        <v>0</v>
      </c>
      <c r="R2295" s="12">
        <v>1</v>
      </c>
    </row>
    <row r="2296" spans="1:18" x14ac:dyDescent="0.2">
      <c r="A2296" s="1" t="s">
        <v>4246</v>
      </c>
      <c r="B2296" s="1" t="s">
        <v>144</v>
      </c>
      <c r="C2296" s="2" t="s">
        <v>4247</v>
      </c>
      <c r="D2296" s="3" t="s">
        <v>228</v>
      </c>
      <c r="E2296" s="4">
        <v>1</v>
      </c>
      <c r="F2296" s="4">
        <v>22</v>
      </c>
      <c r="I2296" s="7">
        <v>7057466</v>
      </c>
      <c r="J2296" s="7">
        <v>7057458</v>
      </c>
      <c r="K2296" s="7">
        <v>2</v>
      </c>
      <c r="L2296" s="7">
        <v>7</v>
      </c>
      <c r="M2296" s="7">
        <f t="shared" si="234"/>
        <v>0</v>
      </c>
      <c r="N2296" s="8">
        <f t="shared" si="235"/>
        <v>0</v>
      </c>
      <c r="R2296" s="12">
        <v>1</v>
      </c>
    </row>
    <row r="2297" spans="1:18" x14ac:dyDescent="0.2">
      <c r="A2297" s="1" t="s">
        <v>4248</v>
      </c>
      <c r="B2297" s="1" t="s">
        <v>147</v>
      </c>
      <c r="C2297" s="2" t="s">
        <v>4249</v>
      </c>
      <c r="D2297" s="3" t="s">
        <v>245</v>
      </c>
      <c r="E2297" s="4">
        <v>20</v>
      </c>
      <c r="F2297" s="4">
        <v>22</v>
      </c>
      <c r="I2297" s="7">
        <v>7057467</v>
      </c>
      <c r="J2297" s="7">
        <v>7057458</v>
      </c>
      <c r="K2297" s="7">
        <v>2</v>
      </c>
      <c r="L2297" s="7">
        <v>7</v>
      </c>
      <c r="M2297" s="7">
        <f t="shared" si="234"/>
        <v>0</v>
      </c>
      <c r="N2297" s="8">
        <f t="shared" si="235"/>
        <v>0</v>
      </c>
      <c r="R2297" s="12">
        <v>1</v>
      </c>
    </row>
    <row r="2298" spans="1:18" x14ac:dyDescent="0.2">
      <c r="A2298" s="1" t="s">
        <v>4250</v>
      </c>
      <c r="B2298" s="1" t="s">
        <v>150</v>
      </c>
      <c r="C2298" s="2" t="s">
        <v>4251</v>
      </c>
      <c r="D2298" s="3" t="s">
        <v>231</v>
      </c>
      <c r="E2298" s="4">
        <v>2</v>
      </c>
      <c r="F2298" s="4">
        <v>22</v>
      </c>
      <c r="I2298" s="7">
        <v>7057468</v>
      </c>
      <c r="J2298" s="7">
        <v>7057458</v>
      </c>
      <c r="K2298" s="7">
        <v>2</v>
      </c>
      <c r="L2298" s="7">
        <v>7</v>
      </c>
      <c r="M2298" s="7">
        <f t="shared" si="234"/>
        <v>0</v>
      </c>
      <c r="N2298" s="8">
        <f t="shared" si="235"/>
        <v>0</v>
      </c>
      <c r="R2298" s="12">
        <v>1</v>
      </c>
    </row>
    <row r="2299" spans="1:18" ht="63.75" x14ac:dyDescent="0.2">
      <c r="A2299" s="1" t="s">
        <v>4252</v>
      </c>
      <c r="B2299" s="1" t="s">
        <v>153</v>
      </c>
      <c r="C2299" s="2" t="s">
        <v>4253</v>
      </c>
      <c r="D2299" s="3" t="s">
        <v>231</v>
      </c>
      <c r="E2299" s="4">
        <v>1</v>
      </c>
      <c r="F2299" s="4">
        <v>22</v>
      </c>
      <c r="I2299" s="7">
        <v>7057469</v>
      </c>
      <c r="J2299" s="7">
        <v>7057458</v>
      </c>
      <c r="K2299" s="7">
        <v>2</v>
      </c>
      <c r="L2299" s="7">
        <v>7</v>
      </c>
      <c r="M2299" s="7">
        <f t="shared" si="234"/>
        <v>0</v>
      </c>
      <c r="N2299" s="8">
        <f t="shared" si="235"/>
        <v>0</v>
      </c>
      <c r="R2299" s="12">
        <v>1</v>
      </c>
    </row>
    <row r="2300" spans="1:18" x14ac:dyDescent="0.2">
      <c r="A2300" s="1" t="s">
        <v>4254</v>
      </c>
      <c r="B2300" s="1" t="s">
        <v>156</v>
      </c>
      <c r="C2300" s="2" t="s">
        <v>4255</v>
      </c>
      <c r="D2300" s="3" t="s">
        <v>231</v>
      </c>
      <c r="E2300" s="4">
        <v>1</v>
      </c>
      <c r="F2300" s="4">
        <v>22</v>
      </c>
      <c r="I2300" s="7">
        <v>7057470</v>
      </c>
      <c r="J2300" s="7">
        <v>7057458</v>
      </c>
      <c r="K2300" s="7">
        <v>2</v>
      </c>
      <c r="L2300" s="7">
        <v>7</v>
      </c>
      <c r="M2300" s="7">
        <f t="shared" si="234"/>
        <v>0</v>
      </c>
      <c r="N2300" s="8">
        <f t="shared" si="235"/>
        <v>0</v>
      </c>
      <c r="R2300" s="12">
        <v>1</v>
      </c>
    </row>
    <row r="2301" spans="1:18" x14ac:dyDescent="0.2">
      <c r="A2301" s="1" t="s">
        <v>4256</v>
      </c>
      <c r="B2301" s="1" t="s">
        <v>159</v>
      </c>
      <c r="C2301" s="2" t="s">
        <v>4257</v>
      </c>
      <c r="D2301" s="3" t="s">
        <v>231</v>
      </c>
      <c r="E2301" s="4">
        <v>1</v>
      </c>
      <c r="F2301" s="4">
        <v>22</v>
      </c>
      <c r="I2301" s="7">
        <v>7057471</v>
      </c>
      <c r="J2301" s="7">
        <v>7057458</v>
      </c>
      <c r="K2301" s="7">
        <v>2</v>
      </c>
      <c r="L2301" s="7">
        <v>7</v>
      </c>
      <c r="M2301" s="7">
        <f t="shared" si="234"/>
        <v>0</v>
      </c>
      <c r="N2301" s="8">
        <f t="shared" si="235"/>
        <v>0</v>
      </c>
      <c r="R2301" s="12">
        <v>1</v>
      </c>
    </row>
    <row r="2302" spans="1:18" x14ac:dyDescent="0.2">
      <c r="A2302" s="1" t="s">
        <v>4258</v>
      </c>
      <c r="B2302" s="1" t="s">
        <v>1432</v>
      </c>
      <c r="C2302" s="2" t="s">
        <v>4259</v>
      </c>
      <c r="E2302" s="4">
        <v>0</v>
      </c>
      <c r="F2302" s="4">
        <v>22</v>
      </c>
      <c r="H2302" s="167"/>
      <c r="I2302" s="7">
        <v>7057472</v>
      </c>
      <c r="J2302" s="7">
        <v>7057423</v>
      </c>
      <c r="K2302" s="7">
        <v>1</v>
      </c>
      <c r="L2302" s="7">
        <v>6</v>
      </c>
      <c r="M2302" s="7">
        <f>M2303+M2304+M2305+M2306</f>
        <v>0</v>
      </c>
      <c r="N2302" s="8">
        <f>N2303+N2304+N2305+N2306</f>
        <v>0</v>
      </c>
      <c r="R2302" s="12">
        <v>1</v>
      </c>
    </row>
    <row r="2303" spans="1:18" x14ac:dyDescent="0.2">
      <c r="A2303" s="1" t="s">
        <v>4260</v>
      </c>
      <c r="B2303" s="1" t="s">
        <v>171</v>
      </c>
      <c r="C2303" s="2" t="s">
        <v>4181</v>
      </c>
      <c r="D2303" s="3" t="s">
        <v>245</v>
      </c>
      <c r="E2303" s="4">
        <v>23</v>
      </c>
      <c r="F2303" s="4">
        <v>22</v>
      </c>
      <c r="I2303" s="7">
        <v>7057473</v>
      </c>
      <c r="J2303" s="7">
        <v>7057472</v>
      </c>
      <c r="K2303" s="7">
        <v>2</v>
      </c>
      <c r="L2303" s="7">
        <v>7</v>
      </c>
      <c r="M2303" s="7">
        <f>ROUND(ROUND(H2303,2)*ROUND(E2303,2), 2)</f>
        <v>0</v>
      </c>
      <c r="N2303" s="8">
        <f>H2303*E2303*(1+F2303/100)</f>
        <v>0</v>
      </c>
      <c r="R2303" s="12">
        <v>1</v>
      </c>
    </row>
    <row r="2304" spans="1:18" x14ac:dyDescent="0.2">
      <c r="A2304" s="1" t="s">
        <v>4261</v>
      </c>
      <c r="B2304" s="1" t="s">
        <v>174</v>
      </c>
      <c r="C2304" s="2" t="s">
        <v>4029</v>
      </c>
      <c r="D2304" s="3" t="s">
        <v>231</v>
      </c>
      <c r="E2304" s="4">
        <v>2</v>
      </c>
      <c r="F2304" s="4">
        <v>22</v>
      </c>
      <c r="I2304" s="7">
        <v>7057474</v>
      </c>
      <c r="J2304" s="7">
        <v>7057472</v>
      </c>
      <c r="K2304" s="7">
        <v>2</v>
      </c>
      <c r="L2304" s="7">
        <v>7</v>
      </c>
      <c r="M2304" s="7">
        <f>ROUND(ROUND(H2304,2)*ROUND(E2304,2), 2)</f>
        <v>0</v>
      </c>
      <c r="N2304" s="8">
        <f>H2304*E2304*(1+F2304/100)</f>
        <v>0</v>
      </c>
      <c r="R2304" s="12">
        <v>1</v>
      </c>
    </row>
    <row r="2305" spans="1:18" ht="102" x14ac:dyDescent="0.2">
      <c r="A2305" s="1" t="s">
        <v>4262</v>
      </c>
      <c r="B2305" s="1" t="s">
        <v>177</v>
      </c>
      <c r="C2305" s="2" t="s">
        <v>4263</v>
      </c>
      <c r="D2305" s="3" t="s">
        <v>245</v>
      </c>
      <c r="E2305" s="4">
        <v>23</v>
      </c>
      <c r="F2305" s="4">
        <v>22</v>
      </c>
      <c r="I2305" s="7">
        <v>7057475</v>
      </c>
      <c r="J2305" s="7">
        <v>7057472</v>
      </c>
      <c r="K2305" s="7">
        <v>2</v>
      </c>
      <c r="L2305" s="7">
        <v>7</v>
      </c>
      <c r="M2305" s="7">
        <f>ROUND(ROUND(H2305,2)*ROUND(E2305,2), 2)</f>
        <v>0</v>
      </c>
      <c r="N2305" s="8">
        <f>H2305*E2305*(1+F2305/100)</f>
        <v>0</v>
      </c>
      <c r="R2305" s="12">
        <v>1</v>
      </c>
    </row>
    <row r="2306" spans="1:18" ht="89.25" x14ac:dyDescent="0.2">
      <c r="A2306" s="1" t="s">
        <v>4264</v>
      </c>
      <c r="B2306" s="1" t="s">
        <v>180</v>
      </c>
      <c r="C2306" s="2" t="s">
        <v>4265</v>
      </c>
      <c r="D2306" s="3" t="s">
        <v>231</v>
      </c>
      <c r="E2306" s="4">
        <v>1</v>
      </c>
      <c r="F2306" s="4">
        <v>22</v>
      </c>
      <c r="I2306" s="7">
        <v>7057476</v>
      </c>
      <c r="J2306" s="7">
        <v>7057472</v>
      </c>
      <c r="K2306" s="7">
        <v>2</v>
      </c>
      <c r="L2306" s="7">
        <v>7</v>
      </c>
      <c r="M2306" s="7">
        <f>ROUND(ROUND(H2306,2)*ROUND(E2306,2), 2)</f>
        <v>0</v>
      </c>
      <c r="N2306" s="8">
        <f>H2306*E2306*(1+F2306/100)</f>
        <v>0</v>
      </c>
      <c r="R2306" s="12">
        <v>1</v>
      </c>
    </row>
    <row r="2307" spans="1:18" x14ac:dyDescent="0.2">
      <c r="A2307" s="1" t="s">
        <v>4266</v>
      </c>
      <c r="B2307" s="1" t="s">
        <v>1441</v>
      </c>
      <c r="C2307" s="2" t="s">
        <v>4267</v>
      </c>
      <c r="E2307" s="4">
        <v>0</v>
      </c>
      <c r="F2307" s="4">
        <v>22</v>
      </c>
      <c r="H2307" s="167"/>
      <c r="I2307" s="7">
        <v>7057477</v>
      </c>
      <c r="J2307" s="7">
        <v>7057423</v>
      </c>
      <c r="K2307" s="7">
        <v>1</v>
      </c>
      <c r="L2307" s="7">
        <v>6</v>
      </c>
      <c r="M2307" s="7">
        <f>M2308+M2309+M2310+M2311+M2312</f>
        <v>0</v>
      </c>
      <c r="N2307" s="8">
        <f>N2308+N2309+N2310+N2311+N2312</f>
        <v>0</v>
      </c>
      <c r="R2307" s="12">
        <v>1</v>
      </c>
    </row>
    <row r="2308" spans="1:18" ht="102" x14ac:dyDescent="0.2">
      <c r="A2308" s="1" t="s">
        <v>4268</v>
      </c>
      <c r="B2308" s="1" t="s">
        <v>186</v>
      </c>
      <c r="C2308" s="2" t="s">
        <v>4269</v>
      </c>
      <c r="D2308" s="3" t="s">
        <v>245</v>
      </c>
      <c r="E2308" s="4">
        <v>30</v>
      </c>
      <c r="F2308" s="4">
        <v>22</v>
      </c>
      <c r="I2308" s="7">
        <v>7057478</v>
      </c>
      <c r="J2308" s="7">
        <v>7057477</v>
      </c>
      <c r="K2308" s="7">
        <v>2</v>
      </c>
      <c r="L2308" s="7">
        <v>7</v>
      </c>
      <c r="M2308" s="7">
        <f>ROUND(ROUND(H2308,2)*ROUND(E2308,2), 2)</f>
        <v>0</v>
      </c>
      <c r="N2308" s="8">
        <f>H2308*E2308*(1+F2308/100)</f>
        <v>0</v>
      </c>
      <c r="R2308" s="12">
        <v>1</v>
      </c>
    </row>
    <row r="2309" spans="1:18" ht="51" x14ac:dyDescent="0.2">
      <c r="A2309" s="1" t="s">
        <v>4270</v>
      </c>
      <c r="B2309" s="1" t="s">
        <v>4271</v>
      </c>
      <c r="C2309" s="2" t="s">
        <v>4272</v>
      </c>
      <c r="D2309" s="3" t="s">
        <v>231</v>
      </c>
      <c r="E2309" s="4">
        <v>4</v>
      </c>
      <c r="F2309" s="4">
        <v>22</v>
      </c>
      <c r="I2309" s="7">
        <v>7057479</v>
      </c>
      <c r="J2309" s="7">
        <v>7057477</v>
      </c>
      <c r="K2309" s="7">
        <v>2</v>
      </c>
      <c r="L2309" s="7">
        <v>7</v>
      </c>
      <c r="M2309" s="7">
        <f>ROUND(ROUND(H2309,2)*ROUND(E2309,2), 2)</f>
        <v>0</v>
      </c>
      <c r="N2309" s="8">
        <f>H2309*E2309*(1+F2309/100)</f>
        <v>0</v>
      </c>
      <c r="R2309" s="12">
        <v>1</v>
      </c>
    </row>
    <row r="2310" spans="1:18" ht="38.25" x14ac:dyDescent="0.2">
      <c r="A2310" s="1" t="s">
        <v>4273</v>
      </c>
      <c r="B2310" s="1" t="s">
        <v>1481</v>
      </c>
      <c r="C2310" s="2" t="s">
        <v>4274</v>
      </c>
      <c r="D2310" s="3" t="s">
        <v>231</v>
      </c>
      <c r="E2310" s="4">
        <v>4</v>
      </c>
      <c r="F2310" s="4">
        <v>22</v>
      </c>
      <c r="I2310" s="7">
        <v>7057480</v>
      </c>
      <c r="J2310" s="7">
        <v>7057477</v>
      </c>
      <c r="K2310" s="7">
        <v>2</v>
      </c>
      <c r="L2310" s="7">
        <v>7</v>
      </c>
      <c r="M2310" s="7">
        <f>ROUND(ROUND(H2310,2)*ROUND(E2310,2), 2)</f>
        <v>0</v>
      </c>
      <c r="N2310" s="8">
        <f>H2310*E2310*(1+F2310/100)</f>
        <v>0</v>
      </c>
      <c r="R2310" s="12">
        <v>1</v>
      </c>
    </row>
    <row r="2311" spans="1:18" ht="38.25" x14ac:dyDescent="0.2">
      <c r="A2311" s="1" t="s">
        <v>4275</v>
      </c>
      <c r="B2311" s="1" t="s">
        <v>1493</v>
      </c>
      <c r="C2311" s="2" t="s">
        <v>4276</v>
      </c>
      <c r="D2311" s="3" t="s">
        <v>231</v>
      </c>
      <c r="E2311" s="4">
        <v>2</v>
      </c>
      <c r="F2311" s="4">
        <v>22</v>
      </c>
      <c r="I2311" s="7">
        <v>7057481</v>
      </c>
      <c r="J2311" s="7">
        <v>7057477</v>
      </c>
      <c r="K2311" s="7">
        <v>2</v>
      </c>
      <c r="L2311" s="7">
        <v>7</v>
      </c>
      <c r="M2311" s="7">
        <f>ROUND(ROUND(H2311,2)*ROUND(E2311,2), 2)</f>
        <v>0</v>
      </c>
      <c r="N2311" s="8">
        <f>H2311*E2311*(1+F2311/100)</f>
        <v>0</v>
      </c>
      <c r="R2311" s="12">
        <v>1</v>
      </c>
    </row>
    <row r="2312" spans="1:18" ht="25.5" x14ac:dyDescent="0.2">
      <c r="A2312" s="1" t="s">
        <v>4277</v>
      </c>
      <c r="B2312" s="1" t="s">
        <v>1496</v>
      </c>
      <c r="C2312" s="2" t="s">
        <v>4278</v>
      </c>
      <c r="D2312" s="3" t="s">
        <v>231</v>
      </c>
      <c r="E2312" s="4">
        <v>4</v>
      </c>
      <c r="F2312" s="4">
        <v>22</v>
      </c>
      <c r="I2312" s="7">
        <v>7057482</v>
      </c>
      <c r="J2312" s="7">
        <v>7057477</v>
      </c>
      <c r="K2312" s="7">
        <v>2</v>
      </c>
      <c r="L2312" s="7">
        <v>7</v>
      </c>
      <c r="M2312" s="7">
        <f>ROUND(ROUND(H2312,2)*ROUND(E2312,2), 2)</f>
        <v>0</v>
      </c>
      <c r="N2312" s="8">
        <f>H2312*E2312*(1+F2312/100)</f>
        <v>0</v>
      </c>
      <c r="R2312" s="12">
        <v>1</v>
      </c>
    </row>
    <row r="2313" spans="1:18" x14ac:dyDescent="0.2">
      <c r="A2313" s="1" t="s">
        <v>4279</v>
      </c>
      <c r="B2313" s="1" t="s">
        <v>1456</v>
      </c>
      <c r="C2313" s="2" t="s">
        <v>4280</v>
      </c>
      <c r="E2313" s="4">
        <v>0</v>
      </c>
      <c r="F2313" s="4">
        <v>22</v>
      </c>
      <c r="H2313" s="167"/>
      <c r="I2313" s="7">
        <v>7057483</v>
      </c>
      <c r="J2313" s="7">
        <v>7057423</v>
      </c>
      <c r="K2313" s="7">
        <v>1</v>
      </c>
      <c r="L2313" s="7">
        <v>6</v>
      </c>
      <c r="M2313" s="7">
        <f>M2314</f>
        <v>0</v>
      </c>
      <c r="N2313" s="8">
        <f>N2314</f>
        <v>0</v>
      </c>
      <c r="R2313" s="12">
        <v>1</v>
      </c>
    </row>
    <row r="2314" spans="1:18" ht="25.5" x14ac:dyDescent="0.2">
      <c r="A2314" s="1" t="s">
        <v>4281</v>
      </c>
      <c r="B2314" s="1" t="s">
        <v>1509</v>
      </c>
      <c r="C2314" s="2" t="s">
        <v>4282</v>
      </c>
      <c r="D2314" s="3" t="s">
        <v>245</v>
      </c>
      <c r="E2314" s="4">
        <v>485</v>
      </c>
      <c r="F2314" s="4">
        <v>22</v>
      </c>
      <c r="I2314" s="7">
        <v>7057484</v>
      </c>
      <c r="J2314" s="7">
        <v>7057483</v>
      </c>
      <c r="K2314" s="7">
        <v>2</v>
      </c>
      <c r="L2314" s="7">
        <v>7</v>
      </c>
      <c r="M2314" s="7">
        <f>ROUND(ROUND(H2314,2)*ROUND(E2314,2), 2)</f>
        <v>0</v>
      </c>
      <c r="N2314" s="8">
        <f>H2314*E2314*(1+F2314/100)</f>
        <v>0</v>
      </c>
      <c r="R2314" s="12">
        <v>1</v>
      </c>
    </row>
    <row r="2315" spans="1:18" x14ac:dyDescent="0.2">
      <c r="A2315" s="1" t="s">
        <v>4283</v>
      </c>
      <c r="B2315" s="1" t="s">
        <v>416</v>
      </c>
      <c r="C2315" s="2" t="s">
        <v>1433</v>
      </c>
      <c r="E2315" s="4">
        <v>0</v>
      </c>
      <c r="F2315" s="4">
        <v>22</v>
      </c>
      <c r="H2315" s="167"/>
      <c r="I2315" s="7">
        <v>7057485</v>
      </c>
      <c r="J2315" s="7">
        <v>7060158</v>
      </c>
      <c r="K2315" s="7">
        <v>1</v>
      </c>
      <c r="L2315" s="7">
        <v>5</v>
      </c>
      <c r="M2315" s="7">
        <f>M2316+M2321+M2327+M2332</f>
        <v>0</v>
      </c>
      <c r="N2315" s="8">
        <f>N2316+N2321+N2327+N2332</f>
        <v>0</v>
      </c>
      <c r="R2315" s="12">
        <v>1</v>
      </c>
    </row>
    <row r="2316" spans="1:18" x14ac:dyDescent="0.2">
      <c r="A2316" s="1" t="s">
        <v>4284</v>
      </c>
      <c r="C2316" s="2" t="s">
        <v>286</v>
      </c>
      <c r="E2316" s="4">
        <v>0</v>
      </c>
      <c r="F2316" s="4">
        <v>22</v>
      </c>
      <c r="H2316" s="167"/>
      <c r="I2316" s="7">
        <v>7057486</v>
      </c>
      <c r="J2316" s="7">
        <v>7057485</v>
      </c>
      <c r="K2316" s="7">
        <v>1</v>
      </c>
      <c r="L2316" s="7">
        <v>6</v>
      </c>
      <c r="M2316" s="7">
        <f>M2317+M2318+M2319+M2320</f>
        <v>0</v>
      </c>
      <c r="N2316" s="8">
        <f>N2317+N2318+N2319+N2320</f>
        <v>0</v>
      </c>
      <c r="R2316" s="12">
        <v>1</v>
      </c>
    </row>
    <row r="2317" spans="1:18" ht="25.5" x14ac:dyDescent="0.2">
      <c r="A2317" s="1" t="s">
        <v>4285</v>
      </c>
      <c r="C2317" s="2" t="s">
        <v>1339</v>
      </c>
      <c r="D2317" s="3" t="s">
        <v>35</v>
      </c>
      <c r="E2317" s="4">
        <v>0</v>
      </c>
      <c r="F2317" s="4">
        <v>22</v>
      </c>
      <c r="I2317" s="7">
        <v>7057487</v>
      </c>
      <c r="J2317" s="7">
        <v>7057486</v>
      </c>
      <c r="K2317" s="7">
        <v>2</v>
      </c>
      <c r="L2317" s="7">
        <v>7</v>
      </c>
      <c r="M2317" s="7">
        <f>ROUND(ROUND(H2317,2)*ROUND(E2317,2), 2)</f>
        <v>0</v>
      </c>
      <c r="N2317" s="8">
        <f>H2317*E2317*(1+F2317/100)</f>
        <v>0</v>
      </c>
      <c r="R2317" s="12">
        <v>1</v>
      </c>
    </row>
    <row r="2318" spans="1:18" ht="25.5" x14ac:dyDescent="0.2">
      <c r="A2318" s="1" t="s">
        <v>4286</v>
      </c>
      <c r="C2318" s="2" t="s">
        <v>1337</v>
      </c>
      <c r="D2318" s="3" t="s">
        <v>35</v>
      </c>
      <c r="E2318" s="4">
        <v>0</v>
      </c>
      <c r="F2318" s="4">
        <v>22</v>
      </c>
      <c r="I2318" s="7">
        <v>7057488</v>
      </c>
      <c r="J2318" s="7">
        <v>7057486</v>
      </c>
      <c r="K2318" s="7">
        <v>2</v>
      </c>
      <c r="L2318" s="7">
        <v>7</v>
      </c>
      <c r="M2318" s="7">
        <f>ROUND(ROUND(H2318,2)*ROUND(E2318,2), 2)</f>
        <v>0</v>
      </c>
      <c r="N2318" s="8">
        <f>H2318*E2318*(1+F2318/100)</f>
        <v>0</v>
      </c>
      <c r="R2318" s="12">
        <v>1</v>
      </c>
    </row>
    <row r="2319" spans="1:18" x14ac:dyDescent="0.2">
      <c r="A2319" s="1" t="s">
        <v>4287</v>
      </c>
      <c r="C2319" s="2" t="s">
        <v>1341</v>
      </c>
      <c r="D2319" s="3" t="s">
        <v>35</v>
      </c>
      <c r="E2319" s="4">
        <v>0</v>
      </c>
      <c r="F2319" s="4">
        <v>22</v>
      </c>
      <c r="I2319" s="7">
        <v>7057489</v>
      </c>
      <c r="J2319" s="7">
        <v>7057486</v>
      </c>
      <c r="K2319" s="7">
        <v>2</v>
      </c>
      <c r="L2319" s="7">
        <v>7</v>
      </c>
      <c r="M2319" s="7">
        <f>ROUND(ROUND(H2319,2)*ROUND(E2319,2), 2)</f>
        <v>0</v>
      </c>
      <c r="N2319" s="8">
        <f>H2319*E2319*(1+F2319/100)</f>
        <v>0</v>
      </c>
      <c r="R2319" s="12">
        <v>1</v>
      </c>
    </row>
    <row r="2320" spans="1:18" ht="25.5" x14ac:dyDescent="0.2">
      <c r="A2320" s="1" t="s">
        <v>4288</v>
      </c>
      <c r="C2320" s="2" t="s">
        <v>884</v>
      </c>
      <c r="D2320" s="3" t="s">
        <v>35</v>
      </c>
      <c r="E2320" s="4">
        <v>0</v>
      </c>
      <c r="F2320" s="4">
        <v>22</v>
      </c>
      <c r="I2320" s="7">
        <v>7057490</v>
      </c>
      <c r="J2320" s="7">
        <v>7057486</v>
      </c>
      <c r="K2320" s="7">
        <v>2</v>
      </c>
      <c r="L2320" s="7">
        <v>7</v>
      </c>
      <c r="M2320" s="7">
        <f>ROUND(ROUND(H2320,2)*ROUND(E2320,2), 2)</f>
        <v>0</v>
      </c>
      <c r="N2320" s="8">
        <f>H2320*E2320*(1+F2320/100)</f>
        <v>0</v>
      </c>
      <c r="R2320" s="12">
        <v>1</v>
      </c>
    </row>
    <row r="2321" spans="1:18" x14ac:dyDescent="0.2">
      <c r="A2321" s="1" t="s">
        <v>4289</v>
      </c>
      <c r="B2321" s="1" t="s">
        <v>976</v>
      </c>
      <c r="C2321" s="2" t="s">
        <v>4290</v>
      </c>
      <c r="E2321" s="4">
        <v>0</v>
      </c>
      <c r="F2321" s="4">
        <v>22</v>
      </c>
      <c r="H2321" s="167"/>
      <c r="I2321" s="7">
        <v>7057491</v>
      </c>
      <c r="J2321" s="7">
        <v>7057485</v>
      </c>
      <c r="K2321" s="7">
        <v>1</v>
      </c>
      <c r="L2321" s="7">
        <v>6</v>
      </c>
      <c r="M2321" s="7">
        <f>M2322+M2323+M2324+M2325+M2326</f>
        <v>0</v>
      </c>
      <c r="N2321" s="8">
        <f>N2322+N2323+N2324+N2325+N2326</f>
        <v>0</v>
      </c>
      <c r="R2321" s="12">
        <v>1</v>
      </c>
    </row>
    <row r="2322" spans="1:18" ht="127.5" x14ac:dyDescent="0.2">
      <c r="A2322" s="1" t="s">
        <v>4291</v>
      </c>
      <c r="B2322" s="1" t="s">
        <v>30</v>
      </c>
      <c r="C2322" s="2" t="s">
        <v>4292</v>
      </c>
      <c r="D2322" s="3" t="s">
        <v>245</v>
      </c>
      <c r="E2322" s="4">
        <v>216</v>
      </c>
      <c r="F2322" s="4">
        <v>22</v>
      </c>
      <c r="I2322" s="7">
        <v>7057492</v>
      </c>
      <c r="J2322" s="7">
        <v>7057491</v>
      </c>
      <c r="K2322" s="7">
        <v>2</v>
      </c>
      <c r="L2322" s="7">
        <v>7</v>
      </c>
      <c r="M2322" s="7">
        <f>ROUND(ROUND(H2322,2)*ROUND(E2322,2), 2)</f>
        <v>0</v>
      </c>
      <c r="N2322" s="8">
        <f>H2322*E2322*(1+F2322/100)</f>
        <v>0</v>
      </c>
      <c r="R2322" s="12">
        <v>1</v>
      </c>
    </row>
    <row r="2323" spans="1:18" ht="102" x14ac:dyDescent="0.2">
      <c r="A2323" s="1" t="s">
        <v>4293</v>
      </c>
      <c r="B2323" s="1" t="s">
        <v>188</v>
      </c>
      <c r="C2323" s="2" t="s">
        <v>4294</v>
      </c>
      <c r="D2323" s="3" t="s">
        <v>35</v>
      </c>
      <c r="E2323" s="4">
        <v>0</v>
      </c>
      <c r="F2323" s="4">
        <v>22</v>
      </c>
      <c r="I2323" s="7">
        <v>7057493</v>
      </c>
      <c r="J2323" s="7">
        <v>7057491</v>
      </c>
      <c r="K2323" s="7">
        <v>2</v>
      </c>
      <c r="L2323" s="7">
        <v>7</v>
      </c>
      <c r="M2323" s="7">
        <f>ROUND(ROUND(H2323,2)*ROUND(E2323,2), 2)</f>
        <v>0</v>
      </c>
      <c r="N2323" s="8">
        <f>H2323*E2323*(1+F2323/100)</f>
        <v>0</v>
      </c>
      <c r="R2323" s="12">
        <v>1</v>
      </c>
    </row>
    <row r="2324" spans="1:18" ht="102" x14ac:dyDescent="0.2">
      <c r="A2324" s="1" t="s">
        <v>4295</v>
      </c>
      <c r="C2324" s="2" t="s">
        <v>4296</v>
      </c>
      <c r="D2324" s="3" t="s">
        <v>231</v>
      </c>
      <c r="E2324" s="4">
        <v>2</v>
      </c>
      <c r="F2324" s="4">
        <v>22</v>
      </c>
      <c r="I2324" s="7">
        <v>7057494</v>
      </c>
      <c r="J2324" s="7">
        <v>7057491</v>
      </c>
      <c r="K2324" s="7">
        <v>2</v>
      </c>
      <c r="L2324" s="7">
        <v>7</v>
      </c>
      <c r="M2324" s="7">
        <f>ROUND(ROUND(H2324,2)*ROUND(E2324,2), 2)</f>
        <v>0</v>
      </c>
      <c r="N2324" s="8">
        <f>H2324*E2324*(1+F2324/100)</f>
        <v>0</v>
      </c>
      <c r="R2324" s="12">
        <v>1</v>
      </c>
    </row>
    <row r="2325" spans="1:18" ht="102" x14ac:dyDescent="0.2">
      <c r="A2325" s="1" t="s">
        <v>4297</v>
      </c>
      <c r="C2325" s="2" t="s">
        <v>4298</v>
      </c>
      <c r="D2325" s="3" t="s">
        <v>231</v>
      </c>
      <c r="E2325" s="4">
        <v>5</v>
      </c>
      <c r="F2325" s="4">
        <v>22</v>
      </c>
      <c r="I2325" s="7">
        <v>7057495</v>
      </c>
      <c r="J2325" s="7">
        <v>7057491</v>
      </c>
      <c r="K2325" s="7">
        <v>2</v>
      </c>
      <c r="L2325" s="7">
        <v>7</v>
      </c>
      <c r="M2325" s="7">
        <f>ROUND(ROUND(H2325,2)*ROUND(E2325,2), 2)</f>
        <v>0</v>
      </c>
      <c r="N2325" s="8">
        <f>H2325*E2325*(1+F2325/100)</f>
        <v>0</v>
      </c>
      <c r="R2325" s="12">
        <v>1</v>
      </c>
    </row>
    <row r="2326" spans="1:18" ht="114.75" x14ac:dyDescent="0.2">
      <c r="A2326" s="1" t="s">
        <v>4299</v>
      </c>
      <c r="C2326" s="2" t="s">
        <v>4300</v>
      </c>
      <c r="D2326" s="3" t="s">
        <v>231</v>
      </c>
      <c r="E2326" s="4">
        <v>1</v>
      </c>
      <c r="F2326" s="4">
        <v>22</v>
      </c>
      <c r="I2326" s="7">
        <v>7057496</v>
      </c>
      <c r="J2326" s="7">
        <v>7057491</v>
      </c>
      <c r="K2326" s="7">
        <v>2</v>
      </c>
      <c r="L2326" s="7">
        <v>7</v>
      </c>
      <c r="M2326" s="7">
        <f>ROUND(ROUND(H2326,2)*ROUND(E2326,2), 2)</f>
        <v>0</v>
      </c>
      <c r="N2326" s="8">
        <f>H2326*E2326*(1+F2326/100)</f>
        <v>0</v>
      </c>
      <c r="R2326" s="12">
        <v>1</v>
      </c>
    </row>
    <row r="2327" spans="1:18" x14ac:dyDescent="0.2">
      <c r="A2327" s="1" t="s">
        <v>4301</v>
      </c>
      <c r="B2327" s="1" t="s">
        <v>991</v>
      </c>
      <c r="C2327" s="2" t="s">
        <v>4302</v>
      </c>
      <c r="E2327" s="4">
        <v>0</v>
      </c>
      <c r="F2327" s="4">
        <v>22</v>
      </c>
      <c r="H2327" s="167"/>
      <c r="I2327" s="7">
        <v>7057497</v>
      </c>
      <c r="J2327" s="7">
        <v>7057485</v>
      </c>
      <c r="K2327" s="7">
        <v>1</v>
      </c>
      <c r="L2327" s="7">
        <v>6</v>
      </c>
      <c r="M2327" s="7">
        <f>M2328+M2329+M2330+M2331</f>
        <v>0</v>
      </c>
      <c r="N2327" s="8">
        <f>N2328+N2329+N2330+N2331</f>
        <v>0</v>
      </c>
      <c r="R2327" s="12">
        <v>1</v>
      </c>
    </row>
    <row r="2328" spans="1:18" ht="114.75" x14ac:dyDescent="0.2">
      <c r="A2328" s="1" t="s">
        <v>4303</v>
      </c>
      <c r="B2328" s="1" t="s">
        <v>236</v>
      </c>
      <c r="C2328" s="2" t="s">
        <v>4304</v>
      </c>
      <c r="D2328" s="3" t="s">
        <v>245</v>
      </c>
      <c r="E2328" s="4">
        <v>9</v>
      </c>
      <c r="F2328" s="4">
        <v>22</v>
      </c>
      <c r="I2328" s="7">
        <v>7057498</v>
      </c>
      <c r="J2328" s="7">
        <v>7057497</v>
      </c>
      <c r="K2328" s="7">
        <v>2</v>
      </c>
      <c r="L2328" s="7">
        <v>7</v>
      </c>
      <c r="M2328" s="7">
        <f>ROUND(ROUND(H2328,2)*ROUND(E2328,2), 2)</f>
        <v>0</v>
      </c>
      <c r="N2328" s="8">
        <f>H2328*E2328*(1+F2328/100)</f>
        <v>0</v>
      </c>
      <c r="R2328" s="12">
        <v>1</v>
      </c>
    </row>
    <row r="2329" spans="1:18" ht="102" x14ac:dyDescent="0.2">
      <c r="A2329" s="1" t="s">
        <v>4305</v>
      </c>
      <c r="B2329" s="1" t="s">
        <v>239</v>
      </c>
      <c r="C2329" s="2" t="s">
        <v>4306</v>
      </c>
      <c r="D2329" s="3" t="s">
        <v>35</v>
      </c>
      <c r="E2329" s="4">
        <v>0</v>
      </c>
      <c r="F2329" s="4">
        <v>22</v>
      </c>
      <c r="I2329" s="7">
        <v>7057499</v>
      </c>
      <c r="J2329" s="7">
        <v>7057497</v>
      </c>
      <c r="K2329" s="7">
        <v>2</v>
      </c>
      <c r="L2329" s="7">
        <v>7</v>
      </c>
      <c r="M2329" s="7">
        <f>ROUND(ROUND(H2329,2)*ROUND(E2329,2), 2)</f>
        <v>0</v>
      </c>
      <c r="N2329" s="8">
        <f>H2329*E2329*(1+F2329/100)</f>
        <v>0</v>
      </c>
      <c r="R2329" s="12">
        <v>1</v>
      </c>
    </row>
    <row r="2330" spans="1:18" ht="114.75" x14ac:dyDescent="0.2">
      <c r="A2330" s="1" t="s">
        <v>4307</v>
      </c>
      <c r="C2330" s="2" t="s">
        <v>4308</v>
      </c>
      <c r="D2330" s="3" t="s">
        <v>231</v>
      </c>
      <c r="E2330" s="4">
        <v>1</v>
      </c>
      <c r="F2330" s="4">
        <v>22</v>
      </c>
      <c r="I2330" s="7">
        <v>7057500</v>
      </c>
      <c r="J2330" s="7">
        <v>7057497</v>
      </c>
      <c r="K2330" s="7">
        <v>2</v>
      </c>
      <c r="L2330" s="7">
        <v>7</v>
      </c>
      <c r="M2330" s="7">
        <f>ROUND(ROUND(H2330,2)*ROUND(E2330,2), 2)</f>
        <v>0</v>
      </c>
      <c r="N2330" s="8">
        <f>H2330*E2330*(1+F2330/100)</f>
        <v>0</v>
      </c>
      <c r="R2330" s="12">
        <v>1</v>
      </c>
    </row>
    <row r="2331" spans="1:18" ht="114.75" x14ac:dyDescent="0.2">
      <c r="A2331" s="1" t="s">
        <v>4309</v>
      </c>
      <c r="C2331" s="2" t="s">
        <v>4310</v>
      </c>
      <c r="D2331" s="3" t="s">
        <v>231</v>
      </c>
      <c r="E2331" s="4">
        <v>1</v>
      </c>
      <c r="F2331" s="4">
        <v>22</v>
      </c>
      <c r="I2331" s="7">
        <v>7057501</v>
      </c>
      <c r="J2331" s="7">
        <v>7057497</v>
      </c>
      <c r="K2331" s="7">
        <v>2</v>
      </c>
      <c r="L2331" s="7">
        <v>7</v>
      </c>
      <c r="M2331" s="7">
        <f>ROUND(ROUND(H2331,2)*ROUND(E2331,2), 2)</f>
        <v>0</v>
      </c>
      <c r="N2331" s="8">
        <f>H2331*E2331*(1+F2331/100)</f>
        <v>0</v>
      </c>
      <c r="R2331" s="12">
        <v>1</v>
      </c>
    </row>
    <row r="2332" spans="1:18" x14ac:dyDescent="0.2">
      <c r="A2332" s="1" t="s">
        <v>4311</v>
      </c>
      <c r="B2332" s="1" t="s">
        <v>991</v>
      </c>
      <c r="C2332" s="2" t="s">
        <v>4312</v>
      </c>
      <c r="E2332" s="4">
        <v>0</v>
      </c>
      <c r="F2332" s="4">
        <v>22</v>
      </c>
      <c r="H2332" s="167"/>
      <c r="I2332" s="7">
        <v>7057502</v>
      </c>
      <c r="J2332" s="7">
        <v>7057485</v>
      </c>
      <c r="K2332" s="7">
        <v>1</v>
      </c>
      <c r="L2332" s="7">
        <v>6</v>
      </c>
      <c r="M2332" s="7">
        <f>M2333</f>
        <v>0</v>
      </c>
      <c r="N2332" s="8">
        <f>N2333</f>
        <v>0</v>
      </c>
      <c r="R2332" s="12">
        <v>1</v>
      </c>
    </row>
    <row r="2333" spans="1:18" ht="114.75" x14ac:dyDescent="0.2">
      <c r="A2333" s="1" t="s">
        <v>4313</v>
      </c>
      <c r="B2333" s="1" t="s">
        <v>247</v>
      </c>
      <c r="C2333" s="2" t="s">
        <v>4314</v>
      </c>
      <c r="D2333" s="3" t="s">
        <v>231</v>
      </c>
      <c r="E2333" s="4">
        <v>2</v>
      </c>
      <c r="F2333" s="4">
        <v>22</v>
      </c>
      <c r="I2333" s="7">
        <v>7057503</v>
      </c>
      <c r="J2333" s="7">
        <v>7057502</v>
      </c>
      <c r="K2333" s="7">
        <v>2</v>
      </c>
      <c r="L2333" s="7">
        <v>7</v>
      </c>
      <c r="M2333" s="7">
        <f>ROUND(ROUND(H2333,2)*ROUND(E2333,2), 2)</f>
        <v>0</v>
      </c>
      <c r="N2333" s="8">
        <f>H2333*E2333*(1+F2333/100)</f>
        <v>0</v>
      </c>
      <c r="R2333" s="12">
        <v>1</v>
      </c>
    </row>
    <row r="2334" spans="1:18" x14ac:dyDescent="0.2">
      <c r="A2334" s="1" t="s">
        <v>4315</v>
      </c>
      <c r="B2334" s="1" t="s">
        <v>717</v>
      </c>
      <c r="C2334" s="2" t="s">
        <v>4316</v>
      </c>
      <c r="E2334" s="4">
        <v>0</v>
      </c>
      <c r="F2334" s="4">
        <v>22</v>
      </c>
      <c r="H2334" s="167"/>
      <c r="I2334" s="7">
        <v>7057504</v>
      </c>
      <c r="J2334" s="7">
        <v>7060158</v>
      </c>
      <c r="K2334" s="7">
        <v>1</v>
      </c>
      <c r="L2334" s="7">
        <v>5</v>
      </c>
      <c r="M2334" s="7">
        <f>M2335+M2339+M2346+M2350+M2354</f>
        <v>0</v>
      </c>
      <c r="N2334" s="8">
        <f>N2335+N2339+N2346+N2350+N2354</f>
        <v>0</v>
      </c>
      <c r="R2334" s="12">
        <v>1</v>
      </c>
    </row>
    <row r="2335" spans="1:18" x14ac:dyDescent="0.2">
      <c r="A2335" s="1" t="s">
        <v>4317</v>
      </c>
      <c r="C2335" s="2" t="s">
        <v>286</v>
      </c>
      <c r="E2335" s="4">
        <v>0</v>
      </c>
      <c r="F2335" s="4">
        <v>22</v>
      </c>
      <c r="H2335" s="167"/>
      <c r="I2335" s="7">
        <v>7057505</v>
      </c>
      <c r="J2335" s="7">
        <v>7057504</v>
      </c>
      <c r="K2335" s="7">
        <v>1</v>
      </c>
      <c r="L2335" s="7">
        <v>6</v>
      </c>
      <c r="M2335" s="7">
        <f>M2336+M2337+M2338</f>
        <v>0</v>
      </c>
      <c r="N2335" s="8">
        <f>N2336+N2337+N2338</f>
        <v>0</v>
      </c>
      <c r="R2335" s="12">
        <v>1</v>
      </c>
    </row>
    <row r="2336" spans="1:18" ht="25.5" x14ac:dyDescent="0.2">
      <c r="A2336" s="1" t="s">
        <v>4318</v>
      </c>
      <c r="C2336" s="2" t="s">
        <v>1339</v>
      </c>
      <c r="D2336" s="3" t="s">
        <v>35</v>
      </c>
      <c r="E2336" s="4">
        <v>0</v>
      </c>
      <c r="F2336" s="4">
        <v>22</v>
      </c>
      <c r="I2336" s="7">
        <v>7057506</v>
      </c>
      <c r="J2336" s="7">
        <v>7057505</v>
      </c>
      <c r="K2336" s="7">
        <v>2</v>
      </c>
      <c r="L2336" s="7">
        <v>7</v>
      </c>
      <c r="M2336" s="7">
        <f>ROUND(ROUND(H2336,2)*ROUND(E2336,2), 2)</f>
        <v>0</v>
      </c>
      <c r="N2336" s="8">
        <f>H2336*E2336*(1+F2336/100)</f>
        <v>0</v>
      </c>
      <c r="R2336" s="12">
        <v>1</v>
      </c>
    </row>
    <row r="2337" spans="1:18" x14ac:dyDescent="0.2">
      <c r="A2337" s="1" t="s">
        <v>4319</v>
      </c>
      <c r="C2337" s="2" t="s">
        <v>1341</v>
      </c>
      <c r="D2337" s="3" t="s">
        <v>35</v>
      </c>
      <c r="E2337" s="4">
        <v>0</v>
      </c>
      <c r="F2337" s="4">
        <v>22</v>
      </c>
      <c r="I2337" s="7">
        <v>7057507</v>
      </c>
      <c r="J2337" s="7">
        <v>7057505</v>
      </c>
      <c r="K2337" s="7">
        <v>2</v>
      </c>
      <c r="L2337" s="7">
        <v>7</v>
      </c>
      <c r="M2337" s="7">
        <f>ROUND(ROUND(H2337,2)*ROUND(E2337,2), 2)</f>
        <v>0</v>
      </c>
      <c r="N2337" s="8">
        <f>H2337*E2337*(1+F2337/100)</f>
        <v>0</v>
      </c>
      <c r="R2337" s="12">
        <v>1</v>
      </c>
    </row>
    <row r="2338" spans="1:18" ht="25.5" x14ac:dyDescent="0.2">
      <c r="A2338" s="1" t="s">
        <v>4320</v>
      </c>
      <c r="C2338" s="2" t="s">
        <v>884</v>
      </c>
      <c r="D2338" s="3" t="s">
        <v>35</v>
      </c>
      <c r="E2338" s="4">
        <v>0</v>
      </c>
      <c r="F2338" s="4">
        <v>22</v>
      </c>
      <c r="I2338" s="7">
        <v>7057508</v>
      </c>
      <c r="J2338" s="7">
        <v>7057505</v>
      </c>
      <c r="K2338" s="7">
        <v>2</v>
      </c>
      <c r="L2338" s="7">
        <v>7</v>
      </c>
      <c r="M2338" s="7">
        <f>ROUND(ROUND(H2338,2)*ROUND(E2338,2), 2)</f>
        <v>0</v>
      </c>
      <c r="N2338" s="8">
        <f>H2338*E2338*(1+F2338/100)</f>
        <v>0</v>
      </c>
      <c r="R2338" s="12">
        <v>1</v>
      </c>
    </row>
    <row r="2339" spans="1:18" x14ac:dyDescent="0.2">
      <c r="A2339" s="1" t="s">
        <v>4321</v>
      </c>
      <c r="B2339" s="1" t="s">
        <v>976</v>
      </c>
      <c r="C2339" s="2" t="s">
        <v>309</v>
      </c>
      <c r="E2339" s="4">
        <v>0</v>
      </c>
      <c r="F2339" s="4">
        <v>22</v>
      </c>
      <c r="H2339" s="167"/>
      <c r="I2339" s="7">
        <v>7057509</v>
      </c>
      <c r="J2339" s="7">
        <v>7057504</v>
      </c>
      <c r="K2339" s="7">
        <v>1</v>
      </c>
      <c r="L2339" s="7">
        <v>6</v>
      </c>
      <c r="M2339" s="7">
        <f>M2340+M2341+M2342+M2343+M2344+M2345</f>
        <v>0</v>
      </c>
      <c r="N2339" s="8">
        <f>N2340+N2341+N2342+N2343+N2344+N2345</f>
        <v>0</v>
      </c>
      <c r="R2339" s="12">
        <v>1</v>
      </c>
    </row>
    <row r="2340" spans="1:18" x14ac:dyDescent="0.2">
      <c r="A2340" s="1" t="s">
        <v>4322</v>
      </c>
      <c r="B2340" s="1" t="s">
        <v>30</v>
      </c>
      <c r="C2340" s="2" t="s">
        <v>4323</v>
      </c>
      <c r="D2340" s="3" t="s">
        <v>268</v>
      </c>
      <c r="E2340" s="4">
        <v>2.5</v>
      </c>
      <c r="F2340" s="4">
        <v>22</v>
      </c>
      <c r="I2340" s="7">
        <v>7057510</v>
      </c>
      <c r="J2340" s="7">
        <v>7057509</v>
      </c>
      <c r="K2340" s="7">
        <v>2</v>
      </c>
      <c r="L2340" s="7">
        <v>7</v>
      </c>
      <c r="M2340" s="7">
        <f t="shared" ref="M2340:M2345" si="236">ROUND(ROUND(H2340,2)*ROUND(E2340,2), 2)</f>
        <v>0</v>
      </c>
      <c r="N2340" s="8">
        <f t="shared" ref="N2340:N2345" si="237">H2340*E2340*(1+F2340/100)</f>
        <v>0</v>
      </c>
      <c r="R2340" s="12">
        <v>1</v>
      </c>
    </row>
    <row r="2341" spans="1:18" ht="25.5" x14ac:dyDescent="0.2">
      <c r="A2341" s="1" t="s">
        <v>4324</v>
      </c>
      <c r="B2341" s="1" t="s">
        <v>188</v>
      </c>
      <c r="C2341" s="2" t="s">
        <v>4325</v>
      </c>
      <c r="D2341" s="3" t="s">
        <v>268</v>
      </c>
      <c r="E2341" s="4">
        <v>9</v>
      </c>
      <c r="F2341" s="4">
        <v>22</v>
      </c>
      <c r="I2341" s="7">
        <v>7057511</v>
      </c>
      <c r="J2341" s="7">
        <v>7057509</v>
      </c>
      <c r="K2341" s="7">
        <v>2</v>
      </c>
      <c r="L2341" s="7">
        <v>7</v>
      </c>
      <c r="M2341" s="7">
        <f t="shared" si="236"/>
        <v>0</v>
      </c>
      <c r="N2341" s="8">
        <f t="shared" si="237"/>
        <v>0</v>
      </c>
      <c r="R2341" s="12">
        <v>1</v>
      </c>
    </row>
    <row r="2342" spans="1:18" ht="25.5" x14ac:dyDescent="0.2">
      <c r="A2342" s="1" t="s">
        <v>4326</v>
      </c>
      <c r="B2342" s="1" t="s">
        <v>233</v>
      </c>
      <c r="C2342" s="2" t="s">
        <v>4327</v>
      </c>
      <c r="D2342" s="3" t="s">
        <v>268</v>
      </c>
      <c r="E2342" s="4">
        <v>9</v>
      </c>
      <c r="F2342" s="4">
        <v>22</v>
      </c>
      <c r="I2342" s="7">
        <v>7057512</v>
      </c>
      <c r="J2342" s="7">
        <v>7057509</v>
      </c>
      <c r="K2342" s="7">
        <v>2</v>
      </c>
      <c r="L2342" s="7">
        <v>7</v>
      </c>
      <c r="M2342" s="7">
        <f t="shared" si="236"/>
        <v>0</v>
      </c>
      <c r="N2342" s="8">
        <f t="shared" si="237"/>
        <v>0</v>
      </c>
      <c r="R2342" s="12">
        <v>1</v>
      </c>
    </row>
    <row r="2343" spans="1:18" ht="25.5" x14ac:dyDescent="0.2">
      <c r="A2343" s="1" t="s">
        <v>4328</v>
      </c>
      <c r="B2343" s="1" t="s">
        <v>236</v>
      </c>
      <c r="C2343" s="2" t="s">
        <v>4329</v>
      </c>
      <c r="D2343" s="3" t="s">
        <v>35</v>
      </c>
      <c r="E2343" s="4">
        <v>0</v>
      </c>
      <c r="F2343" s="4">
        <v>22</v>
      </c>
      <c r="I2343" s="7">
        <v>7057513</v>
      </c>
      <c r="J2343" s="7">
        <v>7057509</v>
      </c>
      <c r="K2343" s="7">
        <v>2</v>
      </c>
      <c r="L2343" s="7">
        <v>7</v>
      </c>
      <c r="M2343" s="7">
        <f t="shared" si="236"/>
        <v>0</v>
      </c>
      <c r="N2343" s="8">
        <f t="shared" si="237"/>
        <v>0</v>
      </c>
      <c r="R2343" s="12">
        <v>1</v>
      </c>
    </row>
    <row r="2344" spans="1:18" ht="38.25" x14ac:dyDescent="0.2">
      <c r="A2344" s="1" t="s">
        <v>4330</v>
      </c>
      <c r="C2344" s="2" t="s">
        <v>4331</v>
      </c>
      <c r="D2344" s="3" t="s">
        <v>343</v>
      </c>
      <c r="E2344" s="4">
        <v>1130</v>
      </c>
      <c r="F2344" s="4">
        <v>22</v>
      </c>
      <c r="I2344" s="7">
        <v>7057514</v>
      </c>
      <c r="J2344" s="7">
        <v>7057509</v>
      </c>
      <c r="K2344" s="7">
        <v>2</v>
      </c>
      <c r="L2344" s="7">
        <v>7</v>
      </c>
      <c r="M2344" s="7">
        <f t="shared" si="236"/>
        <v>0</v>
      </c>
      <c r="N2344" s="8">
        <f t="shared" si="237"/>
        <v>0</v>
      </c>
      <c r="R2344" s="12">
        <v>1</v>
      </c>
    </row>
    <row r="2345" spans="1:18" ht="38.25" x14ac:dyDescent="0.2">
      <c r="A2345" s="1" t="s">
        <v>4332</v>
      </c>
      <c r="C2345" s="2" t="s">
        <v>4333</v>
      </c>
      <c r="D2345" s="3" t="s">
        <v>343</v>
      </c>
      <c r="E2345" s="4">
        <v>860</v>
      </c>
      <c r="F2345" s="4">
        <v>22</v>
      </c>
      <c r="I2345" s="7">
        <v>7057515</v>
      </c>
      <c r="J2345" s="7">
        <v>7057509</v>
      </c>
      <c r="K2345" s="7">
        <v>2</v>
      </c>
      <c r="L2345" s="7">
        <v>7</v>
      </c>
      <c r="M2345" s="7">
        <f t="shared" si="236"/>
        <v>0</v>
      </c>
      <c r="N2345" s="8">
        <f t="shared" si="237"/>
        <v>0</v>
      </c>
      <c r="R2345" s="12">
        <v>1</v>
      </c>
    </row>
    <row r="2346" spans="1:18" x14ac:dyDescent="0.2">
      <c r="A2346" s="1" t="s">
        <v>4334</v>
      </c>
      <c r="B2346" s="1" t="s">
        <v>991</v>
      </c>
      <c r="C2346" s="2" t="s">
        <v>4335</v>
      </c>
      <c r="E2346" s="4">
        <v>0</v>
      </c>
      <c r="F2346" s="4">
        <v>22</v>
      </c>
      <c r="H2346" s="167"/>
      <c r="I2346" s="7">
        <v>7057516</v>
      </c>
      <c r="J2346" s="7">
        <v>7057504</v>
      </c>
      <c r="K2346" s="7">
        <v>1</v>
      </c>
      <c r="L2346" s="7">
        <v>6</v>
      </c>
      <c r="M2346" s="7">
        <f>M2347+M2348+M2349</f>
        <v>0</v>
      </c>
      <c r="N2346" s="8">
        <f>N2347+N2348+N2349</f>
        <v>0</v>
      </c>
      <c r="R2346" s="12">
        <v>1</v>
      </c>
    </row>
    <row r="2347" spans="1:18" x14ac:dyDescent="0.2">
      <c r="A2347" s="1" t="s">
        <v>4336</v>
      </c>
      <c r="B2347" s="1" t="s">
        <v>239</v>
      </c>
      <c r="C2347" s="2" t="s">
        <v>4337</v>
      </c>
      <c r="D2347" s="3" t="s">
        <v>245</v>
      </c>
      <c r="E2347" s="4">
        <v>73</v>
      </c>
      <c r="F2347" s="4">
        <v>22</v>
      </c>
      <c r="I2347" s="7">
        <v>7057517</v>
      </c>
      <c r="J2347" s="7">
        <v>7057516</v>
      </c>
      <c r="K2347" s="7">
        <v>2</v>
      </c>
      <c r="L2347" s="7">
        <v>7</v>
      </c>
      <c r="M2347" s="7">
        <f>ROUND(ROUND(H2347,2)*ROUND(E2347,2), 2)</f>
        <v>0</v>
      </c>
      <c r="N2347" s="8">
        <f>H2347*E2347*(1+F2347/100)</f>
        <v>0</v>
      </c>
      <c r="R2347" s="12">
        <v>1</v>
      </c>
    </row>
    <row r="2348" spans="1:18" x14ac:dyDescent="0.2">
      <c r="A2348" s="1" t="s">
        <v>4338</v>
      </c>
      <c r="B2348" s="1" t="s">
        <v>243</v>
      </c>
      <c r="C2348" s="2" t="s">
        <v>2553</v>
      </c>
      <c r="D2348" s="3" t="s">
        <v>241</v>
      </c>
      <c r="E2348" s="4">
        <v>51</v>
      </c>
      <c r="F2348" s="4">
        <v>22</v>
      </c>
      <c r="I2348" s="7">
        <v>7057518</v>
      </c>
      <c r="J2348" s="7">
        <v>7057516</v>
      </c>
      <c r="K2348" s="7">
        <v>2</v>
      </c>
      <c r="L2348" s="7">
        <v>7</v>
      </c>
      <c r="M2348" s="7">
        <f>ROUND(ROUND(H2348,2)*ROUND(E2348,2), 2)</f>
        <v>0</v>
      </c>
      <c r="N2348" s="8">
        <f>H2348*E2348*(1+F2348/100)</f>
        <v>0</v>
      </c>
      <c r="R2348" s="12">
        <v>1</v>
      </c>
    </row>
    <row r="2349" spans="1:18" x14ac:dyDescent="0.2">
      <c r="A2349" s="1" t="s">
        <v>4339</v>
      </c>
      <c r="B2349" s="1" t="s">
        <v>247</v>
      </c>
      <c r="C2349" s="2" t="s">
        <v>4340</v>
      </c>
      <c r="D2349" s="3" t="s">
        <v>241</v>
      </c>
      <c r="E2349" s="4">
        <v>115</v>
      </c>
      <c r="F2349" s="4">
        <v>22</v>
      </c>
      <c r="I2349" s="7">
        <v>7057519</v>
      </c>
      <c r="J2349" s="7">
        <v>7057516</v>
      </c>
      <c r="K2349" s="7">
        <v>2</v>
      </c>
      <c r="L2349" s="7">
        <v>7</v>
      </c>
      <c r="M2349" s="7">
        <f>ROUND(ROUND(H2349,2)*ROUND(E2349,2), 2)</f>
        <v>0</v>
      </c>
      <c r="N2349" s="8">
        <f>H2349*E2349*(1+F2349/100)</f>
        <v>0</v>
      </c>
      <c r="R2349" s="12">
        <v>1</v>
      </c>
    </row>
    <row r="2350" spans="1:18" x14ac:dyDescent="0.2">
      <c r="A2350" s="1" t="s">
        <v>4341</v>
      </c>
      <c r="B2350" s="1" t="s">
        <v>1008</v>
      </c>
      <c r="C2350" s="2" t="s">
        <v>4342</v>
      </c>
      <c r="E2350" s="4">
        <v>0</v>
      </c>
      <c r="F2350" s="4">
        <v>22</v>
      </c>
      <c r="H2350" s="167"/>
      <c r="I2350" s="7">
        <v>7057520</v>
      </c>
      <c r="J2350" s="7">
        <v>7057504</v>
      </c>
      <c r="K2350" s="7">
        <v>1</v>
      </c>
      <c r="L2350" s="7">
        <v>6</v>
      </c>
      <c r="M2350" s="7">
        <f>M2351+M2352+M2353</f>
        <v>0</v>
      </c>
      <c r="N2350" s="8">
        <f>N2351+N2352+N2353</f>
        <v>0</v>
      </c>
      <c r="R2350" s="12">
        <v>1</v>
      </c>
    </row>
    <row r="2351" spans="1:18" ht="38.25" x14ac:dyDescent="0.2">
      <c r="A2351" s="1" t="s">
        <v>4343</v>
      </c>
      <c r="B2351" s="1" t="s">
        <v>270</v>
      </c>
      <c r="C2351" s="2" t="s">
        <v>4344</v>
      </c>
      <c r="D2351" s="3" t="s">
        <v>231</v>
      </c>
      <c r="E2351" s="4">
        <v>2</v>
      </c>
      <c r="F2351" s="4">
        <v>22</v>
      </c>
      <c r="I2351" s="7">
        <v>7057522</v>
      </c>
      <c r="J2351" s="7">
        <v>7057520</v>
      </c>
      <c r="K2351" s="7">
        <v>2</v>
      </c>
      <c r="L2351" s="7">
        <v>7</v>
      </c>
      <c r="M2351" s="7">
        <f>ROUND(ROUND(H2351,2)*ROUND(E2351,2), 2)</f>
        <v>0</v>
      </c>
      <c r="N2351" s="8">
        <f>H2351*E2351*(1+F2351/100)</f>
        <v>0</v>
      </c>
      <c r="R2351" s="12">
        <v>1</v>
      </c>
    </row>
    <row r="2352" spans="1:18" ht="25.5" x14ac:dyDescent="0.2">
      <c r="A2352" s="1" t="s">
        <v>4345</v>
      </c>
      <c r="B2352" s="1" t="s">
        <v>66</v>
      </c>
      <c r="C2352" s="2" t="s">
        <v>4346</v>
      </c>
      <c r="D2352" s="3" t="s">
        <v>35</v>
      </c>
      <c r="E2352" s="4">
        <v>0</v>
      </c>
      <c r="F2352" s="4">
        <v>22</v>
      </c>
      <c r="I2352" s="7">
        <v>7057523</v>
      </c>
      <c r="J2352" s="7">
        <v>7057520</v>
      </c>
      <c r="K2352" s="7">
        <v>2</v>
      </c>
      <c r="L2352" s="7">
        <v>7</v>
      </c>
      <c r="M2352" s="7">
        <f>ROUND(ROUND(H2352,2)*ROUND(E2352,2), 2)</f>
        <v>0</v>
      </c>
      <c r="N2352" s="8">
        <f>H2352*E2352*(1+F2352/100)</f>
        <v>0</v>
      </c>
      <c r="R2352" s="12">
        <v>1</v>
      </c>
    </row>
    <row r="2353" spans="1:18" ht="38.25" x14ac:dyDescent="0.2">
      <c r="A2353" s="1" t="s">
        <v>4347</v>
      </c>
      <c r="C2353" s="2" t="s">
        <v>4348</v>
      </c>
      <c r="D2353" s="3" t="s">
        <v>245</v>
      </c>
      <c r="E2353" s="4">
        <v>33</v>
      </c>
      <c r="F2353" s="4">
        <v>22</v>
      </c>
      <c r="I2353" s="7">
        <v>7057524</v>
      </c>
      <c r="J2353" s="7">
        <v>7057520</v>
      </c>
      <c r="K2353" s="7">
        <v>2</v>
      </c>
      <c r="L2353" s="7">
        <v>7</v>
      </c>
      <c r="M2353" s="7">
        <f>ROUND(ROUND(H2353,2)*ROUND(E2353,2), 2)</f>
        <v>0</v>
      </c>
      <c r="N2353" s="8">
        <f>H2353*E2353*(1+F2353/100)</f>
        <v>0</v>
      </c>
      <c r="R2353" s="12">
        <v>1</v>
      </c>
    </row>
    <row r="2354" spans="1:18" x14ac:dyDescent="0.2">
      <c r="A2354" s="1" t="s">
        <v>4349</v>
      </c>
      <c r="B2354" s="1" t="s">
        <v>1421</v>
      </c>
      <c r="C2354" s="2" t="s">
        <v>4350</v>
      </c>
      <c r="E2354" s="4">
        <v>0</v>
      </c>
      <c r="F2354" s="4">
        <v>22</v>
      </c>
      <c r="H2354" s="167"/>
      <c r="I2354" s="7">
        <v>7057525</v>
      </c>
      <c r="J2354" s="7">
        <v>7057504</v>
      </c>
      <c r="K2354" s="7">
        <v>1</v>
      </c>
      <c r="L2354" s="7">
        <v>6</v>
      </c>
      <c r="M2354" s="7">
        <f>M2355+M2356</f>
        <v>0</v>
      </c>
      <c r="N2354" s="8">
        <f>N2355+N2356</f>
        <v>0</v>
      </c>
      <c r="R2354" s="12">
        <v>1</v>
      </c>
    </row>
    <row r="2355" spans="1:18" x14ac:dyDescent="0.2">
      <c r="A2355" s="1" t="s">
        <v>4351</v>
      </c>
      <c r="B2355" s="1" t="s">
        <v>69</v>
      </c>
      <c r="C2355" s="2" t="s">
        <v>4352</v>
      </c>
      <c r="D2355" s="3" t="s">
        <v>231</v>
      </c>
      <c r="E2355" s="4">
        <v>6</v>
      </c>
      <c r="F2355" s="4">
        <v>22</v>
      </c>
      <c r="I2355" s="7">
        <v>7057526</v>
      </c>
      <c r="J2355" s="7">
        <v>7057525</v>
      </c>
      <c r="K2355" s="7">
        <v>2</v>
      </c>
      <c r="L2355" s="7">
        <v>7</v>
      </c>
      <c r="M2355" s="7">
        <f>ROUND(ROUND(H2355,2)*ROUND(E2355,2), 2)</f>
        <v>0</v>
      </c>
      <c r="N2355" s="8">
        <f>H2355*E2355*(1+F2355/100)</f>
        <v>0</v>
      </c>
      <c r="R2355" s="12">
        <v>1</v>
      </c>
    </row>
    <row r="2356" spans="1:18" x14ac:dyDescent="0.2">
      <c r="A2356" s="1" t="s">
        <v>4353</v>
      </c>
      <c r="B2356" s="1" t="s">
        <v>72</v>
      </c>
      <c r="C2356" s="2" t="s">
        <v>4354</v>
      </c>
      <c r="D2356" s="3" t="s">
        <v>231</v>
      </c>
      <c r="E2356" s="4">
        <v>2</v>
      </c>
      <c r="F2356" s="4">
        <v>22</v>
      </c>
      <c r="I2356" s="7">
        <v>7057527</v>
      </c>
      <c r="J2356" s="7">
        <v>7057525</v>
      </c>
      <c r="K2356" s="7">
        <v>2</v>
      </c>
      <c r="L2356" s="7">
        <v>7</v>
      </c>
      <c r="M2356" s="7">
        <f>ROUND(ROUND(H2356,2)*ROUND(E2356,2), 2)</f>
        <v>0</v>
      </c>
      <c r="N2356" s="8">
        <f>H2356*E2356*(1+F2356/100)</f>
        <v>0</v>
      </c>
      <c r="R2356" s="12">
        <v>1</v>
      </c>
    </row>
    <row r="2357" spans="1:18" x14ac:dyDescent="0.2">
      <c r="A2357" s="1" t="s">
        <v>4355</v>
      </c>
      <c r="B2357" s="1" t="s">
        <v>739</v>
      </c>
      <c r="C2357" s="2" t="s">
        <v>4356</v>
      </c>
      <c r="E2357" s="4">
        <v>0</v>
      </c>
      <c r="F2357" s="4">
        <v>22</v>
      </c>
      <c r="H2357" s="167"/>
      <c r="I2357" s="7">
        <v>7057528</v>
      </c>
      <c r="J2357" s="7">
        <v>7060158</v>
      </c>
      <c r="K2357" s="7">
        <v>1</v>
      </c>
      <c r="L2357" s="7">
        <v>5</v>
      </c>
      <c r="M2357" s="7">
        <f>M2358+M2360+M2372</f>
        <v>0</v>
      </c>
      <c r="N2357" s="8">
        <f>N2358+N2360+N2372</f>
        <v>0</v>
      </c>
      <c r="R2357" s="12">
        <v>1</v>
      </c>
    </row>
    <row r="2358" spans="1:18" x14ac:dyDescent="0.2">
      <c r="A2358" s="1" t="s">
        <v>4357</v>
      </c>
      <c r="C2358" s="2" t="s">
        <v>286</v>
      </c>
      <c r="E2358" s="4">
        <v>0</v>
      </c>
      <c r="F2358" s="4">
        <v>22</v>
      </c>
      <c r="H2358" s="167"/>
      <c r="I2358" s="7">
        <v>7057529</v>
      </c>
      <c r="J2358" s="7">
        <v>7057528</v>
      </c>
      <c r="K2358" s="7">
        <v>1</v>
      </c>
      <c r="L2358" s="7">
        <v>6</v>
      </c>
      <c r="M2358" s="7">
        <f>M2359</f>
        <v>0</v>
      </c>
      <c r="N2358" s="8">
        <f>N2359</f>
        <v>0</v>
      </c>
      <c r="R2358" s="12">
        <v>1</v>
      </c>
    </row>
    <row r="2359" spans="1:18" ht="25.5" x14ac:dyDescent="0.2">
      <c r="A2359" s="1" t="s">
        <v>4358</v>
      </c>
      <c r="C2359" s="2" t="s">
        <v>884</v>
      </c>
      <c r="D2359" s="3" t="s">
        <v>35</v>
      </c>
      <c r="E2359" s="4">
        <v>0</v>
      </c>
      <c r="F2359" s="4">
        <v>22</v>
      </c>
      <c r="I2359" s="7">
        <v>7057530</v>
      </c>
      <c r="J2359" s="7">
        <v>7057529</v>
      </c>
      <c r="K2359" s="7">
        <v>2</v>
      </c>
      <c r="L2359" s="7">
        <v>7</v>
      </c>
      <c r="M2359" s="7">
        <f>ROUND(ROUND(H2359,2)*ROUND(E2359,2), 2)</f>
        <v>0</v>
      </c>
      <c r="N2359" s="8">
        <f>H2359*E2359*(1+F2359/100)</f>
        <v>0</v>
      </c>
      <c r="R2359" s="12">
        <v>1</v>
      </c>
    </row>
    <row r="2360" spans="1:18" x14ac:dyDescent="0.2">
      <c r="A2360" s="1" t="s">
        <v>4359</v>
      </c>
      <c r="B2360" s="1" t="s">
        <v>976</v>
      </c>
      <c r="C2360" s="2" t="s">
        <v>4360</v>
      </c>
      <c r="E2360" s="4">
        <v>0</v>
      </c>
      <c r="F2360" s="4">
        <v>22</v>
      </c>
      <c r="H2360" s="167"/>
      <c r="I2360" s="7">
        <v>7057531</v>
      </c>
      <c r="J2360" s="7">
        <v>7057528</v>
      </c>
      <c r="K2360" s="7">
        <v>1</v>
      </c>
      <c r="L2360" s="7">
        <v>6</v>
      </c>
      <c r="M2360" s="7">
        <f>M2361+M2362+M2363+M2364+M2365+M2366+M2367+M2368+M2369+M2370+M2371</f>
        <v>0</v>
      </c>
      <c r="N2360" s="8">
        <f>N2361+N2362+N2363+N2364+N2365+N2366+N2367+N2368+N2369+N2370+N2371</f>
        <v>0</v>
      </c>
      <c r="R2360" s="12">
        <v>1</v>
      </c>
    </row>
    <row r="2361" spans="1:18" ht="25.5" x14ac:dyDescent="0.2">
      <c r="A2361" s="1" t="s">
        <v>4361</v>
      </c>
      <c r="B2361" s="1" t="s">
        <v>30</v>
      </c>
      <c r="C2361" s="2" t="s">
        <v>4362</v>
      </c>
      <c r="D2361" s="3" t="s">
        <v>35</v>
      </c>
      <c r="E2361" s="4">
        <v>0</v>
      </c>
      <c r="F2361" s="4">
        <v>22</v>
      </c>
      <c r="I2361" s="7">
        <v>7057532</v>
      </c>
      <c r="J2361" s="7">
        <v>7057531</v>
      </c>
      <c r="K2361" s="7">
        <v>2</v>
      </c>
      <c r="L2361" s="7">
        <v>7</v>
      </c>
      <c r="M2361" s="7">
        <f t="shared" ref="M2361:M2371" si="238">ROUND(ROUND(H2361,2)*ROUND(E2361,2), 2)</f>
        <v>0</v>
      </c>
      <c r="N2361" s="8">
        <f t="shared" ref="N2361:N2371" si="239">H2361*E2361*(1+F2361/100)</f>
        <v>0</v>
      </c>
      <c r="R2361" s="12">
        <v>1</v>
      </c>
    </row>
    <row r="2362" spans="1:18" ht="38.25" x14ac:dyDescent="0.2">
      <c r="A2362" s="1" t="s">
        <v>4363</v>
      </c>
      <c r="C2362" s="2" t="s">
        <v>4364</v>
      </c>
      <c r="D2362" s="3" t="s">
        <v>245</v>
      </c>
      <c r="E2362" s="4">
        <v>253</v>
      </c>
      <c r="F2362" s="4">
        <v>22</v>
      </c>
      <c r="I2362" s="7">
        <v>7057533</v>
      </c>
      <c r="J2362" s="7">
        <v>7057531</v>
      </c>
      <c r="K2362" s="7">
        <v>2</v>
      </c>
      <c r="L2362" s="7">
        <v>7</v>
      </c>
      <c r="M2362" s="7">
        <f t="shared" si="238"/>
        <v>0</v>
      </c>
      <c r="N2362" s="8">
        <f t="shared" si="239"/>
        <v>0</v>
      </c>
      <c r="R2362" s="12">
        <v>1</v>
      </c>
    </row>
    <row r="2363" spans="1:18" ht="38.25" x14ac:dyDescent="0.2">
      <c r="A2363" s="1" t="s">
        <v>4365</v>
      </c>
      <c r="C2363" s="2" t="s">
        <v>4366</v>
      </c>
      <c r="D2363" s="3" t="s">
        <v>245</v>
      </c>
      <c r="E2363" s="4">
        <v>45</v>
      </c>
      <c r="F2363" s="4">
        <v>22</v>
      </c>
      <c r="I2363" s="7">
        <v>7057534</v>
      </c>
      <c r="J2363" s="7">
        <v>7057531</v>
      </c>
      <c r="K2363" s="7">
        <v>2</v>
      </c>
      <c r="L2363" s="7">
        <v>7</v>
      </c>
      <c r="M2363" s="7">
        <f t="shared" si="238"/>
        <v>0</v>
      </c>
      <c r="N2363" s="8">
        <f t="shared" si="239"/>
        <v>0</v>
      </c>
      <c r="R2363" s="12">
        <v>1</v>
      </c>
    </row>
    <row r="2364" spans="1:18" ht="38.25" x14ac:dyDescent="0.2">
      <c r="A2364" s="1" t="s">
        <v>4367</v>
      </c>
      <c r="C2364" s="2" t="s">
        <v>4368</v>
      </c>
      <c r="D2364" s="3" t="s">
        <v>231</v>
      </c>
      <c r="E2364" s="4">
        <v>3</v>
      </c>
      <c r="F2364" s="4">
        <v>22</v>
      </c>
      <c r="I2364" s="7">
        <v>7057535</v>
      </c>
      <c r="J2364" s="7">
        <v>7057531</v>
      </c>
      <c r="K2364" s="7">
        <v>2</v>
      </c>
      <c r="L2364" s="7">
        <v>7</v>
      </c>
      <c r="M2364" s="7">
        <f t="shared" si="238"/>
        <v>0</v>
      </c>
      <c r="N2364" s="8">
        <f t="shared" si="239"/>
        <v>0</v>
      </c>
      <c r="R2364" s="12">
        <v>1</v>
      </c>
    </row>
    <row r="2365" spans="1:18" ht="51" x14ac:dyDescent="0.2">
      <c r="A2365" s="1" t="s">
        <v>4369</v>
      </c>
      <c r="C2365" s="2" t="s">
        <v>4370</v>
      </c>
      <c r="D2365" s="3" t="s">
        <v>241</v>
      </c>
      <c r="E2365" s="4">
        <v>3</v>
      </c>
      <c r="F2365" s="4">
        <v>22</v>
      </c>
      <c r="I2365" s="7">
        <v>7057536</v>
      </c>
      <c r="J2365" s="7">
        <v>7057531</v>
      </c>
      <c r="K2365" s="7">
        <v>2</v>
      </c>
      <c r="L2365" s="7">
        <v>7</v>
      </c>
      <c r="M2365" s="7">
        <f t="shared" si="238"/>
        <v>0</v>
      </c>
      <c r="N2365" s="8">
        <f t="shared" si="239"/>
        <v>0</v>
      </c>
      <c r="R2365" s="12">
        <v>1</v>
      </c>
    </row>
    <row r="2366" spans="1:18" ht="51" x14ac:dyDescent="0.2">
      <c r="A2366" s="1" t="s">
        <v>4371</v>
      </c>
      <c r="C2366" s="2" t="s">
        <v>4372</v>
      </c>
      <c r="D2366" s="3" t="s">
        <v>241</v>
      </c>
      <c r="E2366" s="4">
        <v>14</v>
      </c>
      <c r="F2366" s="4">
        <v>22</v>
      </c>
      <c r="I2366" s="7">
        <v>7057537</v>
      </c>
      <c r="J2366" s="7">
        <v>7057531</v>
      </c>
      <c r="K2366" s="7">
        <v>2</v>
      </c>
      <c r="L2366" s="7">
        <v>7</v>
      </c>
      <c r="M2366" s="7">
        <f t="shared" si="238"/>
        <v>0</v>
      </c>
      <c r="N2366" s="8">
        <f t="shared" si="239"/>
        <v>0</v>
      </c>
      <c r="R2366" s="12">
        <v>1</v>
      </c>
    </row>
    <row r="2367" spans="1:18" ht="38.25" x14ac:dyDescent="0.2">
      <c r="A2367" s="1" t="s">
        <v>4373</v>
      </c>
      <c r="C2367" s="2" t="s">
        <v>4374</v>
      </c>
      <c r="D2367" s="3" t="s">
        <v>241</v>
      </c>
      <c r="E2367" s="4">
        <v>5</v>
      </c>
      <c r="F2367" s="4">
        <v>22</v>
      </c>
      <c r="I2367" s="7">
        <v>7057538</v>
      </c>
      <c r="J2367" s="7">
        <v>7057531</v>
      </c>
      <c r="K2367" s="7">
        <v>2</v>
      </c>
      <c r="L2367" s="7">
        <v>7</v>
      </c>
      <c r="M2367" s="7">
        <f t="shared" si="238"/>
        <v>0</v>
      </c>
      <c r="N2367" s="8">
        <f t="shared" si="239"/>
        <v>0</v>
      </c>
      <c r="R2367" s="12">
        <v>1</v>
      </c>
    </row>
    <row r="2368" spans="1:18" ht="38.25" x14ac:dyDescent="0.2">
      <c r="A2368" s="1" t="s">
        <v>4375</v>
      </c>
      <c r="C2368" s="2" t="s">
        <v>4376</v>
      </c>
      <c r="D2368" s="3" t="s">
        <v>245</v>
      </c>
      <c r="E2368" s="4">
        <v>75</v>
      </c>
      <c r="F2368" s="4">
        <v>22</v>
      </c>
      <c r="I2368" s="7">
        <v>7057539</v>
      </c>
      <c r="J2368" s="7">
        <v>7057531</v>
      </c>
      <c r="K2368" s="7">
        <v>2</v>
      </c>
      <c r="L2368" s="7">
        <v>7</v>
      </c>
      <c r="M2368" s="7">
        <f t="shared" si="238"/>
        <v>0</v>
      </c>
      <c r="N2368" s="8">
        <f t="shared" si="239"/>
        <v>0</v>
      </c>
      <c r="R2368" s="12">
        <v>1</v>
      </c>
    </row>
    <row r="2369" spans="1:18" ht="38.25" x14ac:dyDescent="0.2">
      <c r="A2369" s="1" t="s">
        <v>4377</v>
      </c>
      <c r="C2369" s="2" t="s">
        <v>4378</v>
      </c>
      <c r="D2369" s="3" t="s">
        <v>231</v>
      </c>
      <c r="E2369" s="4">
        <v>2</v>
      </c>
      <c r="F2369" s="4">
        <v>22</v>
      </c>
      <c r="I2369" s="7">
        <v>7057540</v>
      </c>
      <c r="J2369" s="7">
        <v>7057531</v>
      </c>
      <c r="K2369" s="7">
        <v>2</v>
      </c>
      <c r="L2369" s="7">
        <v>7</v>
      </c>
      <c r="M2369" s="7">
        <f t="shared" si="238"/>
        <v>0</v>
      </c>
      <c r="N2369" s="8">
        <f t="shared" si="239"/>
        <v>0</v>
      </c>
      <c r="R2369" s="12">
        <v>1</v>
      </c>
    </row>
    <row r="2370" spans="1:18" x14ac:dyDescent="0.2">
      <c r="A2370" s="1" t="s">
        <v>4379</v>
      </c>
      <c r="C2370" s="2" t="s">
        <v>4380</v>
      </c>
      <c r="D2370" s="3" t="s">
        <v>245</v>
      </c>
      <c r="E2370" s="4">
        <v>220</v>
      </c>
      <c r="F2370" s="4">
        <v>22</v>
      </c>
      <c r="I2370" s="7">
        <v>7228489</v>
      </c>
      <c r="J2370" s="7">
        <v>7057531</v>
      </c>
      <c r="K2370" s="7">
        <v>2</v>
      </c>
      <c r="L2370" s="7">
        <v>7</v>
      </c>
      <c r="M2370" s="7">
        <f t="shared" si="238"/>
        <v>0</v>
      </c>
      <c r="N2370" s="8">
        <f t="shared" si="239"/>
        <v>0</v>
      </c>
      <c r="R2370" s="12">
        <v>1</v>
      </c>
    </row>
    <row r="2371" spans="1:18" x14ac:dyDescent="0.2">
      <c r="A2371" s="1" t="s">
        <v>4381</v>
      </c>
      <c r="C2371" s="2" t="s">
        <v>4382</v>
      </c>
      <c r="D2371" s="3" t="s">
        <v>245</v>
      </c>
      <c r="E2371" s="4">
        <v>235</v>
      </c>
      <c r="F2371" s="4">
        <v>22</v>
      </c>
      <c r="I2371" s="7">
        <v>7228490</v>
      </c>
      <c r="J2371" s="7">
        <v>7057531</v>
      </c>
      <c r="K2371" s="7">
        <v>2</v>
      </c>
      <c r="L2371" s="7">
        <v>7</v>
      </c>
      <c r="M2371" s="7">
        <f t="shared" si="238"/>
        <v>0</v>
      </c>
      <c r="N2371" s="8">
        <f t="shared" si="239"/>
        <v>0</v>
      </c>
      <c r="R2371" s="12">
        <v>1</v>
      </c>
    </row>
    <row r="2372" spans="1:18" x14ac:dyDescent="0.2">
      <c r="A2372" s="1" t="s">
        <v>4383</v>
      </c>
      <c r="B2372" s="1" t="s">
        <v>991</v>
      </c>
      <c r="C2372" s="2" t="s">
        <v>4384</v>
      </c>
      <c r="E2372" s="4">
        <v>0</v>
      </c>
      <c r="F2372" s="4">
        <v>22</v>
      </c>
      <c r="H2372" s="167"/>
      <c r="I2372" s="7">
        <v>7057541</v>
      </c>
      <c r="J2372" s="7">
        <v>7057528</v>
      </c>
      <c r="K2372" s="7">
        <v>1</v>
      </c>
      <c r="L2372" s="7">
        <v>6</v>
      </c>
      <c r="M2372" s="7">
        <f>M2373+M2374+M2375+M2376</f>
        <v>0</v>
      </c>
      <c r="N2372" s="8">
        <f>N2373+N2374+N2375+N2376</f>
        <v>0</v>
      </c>
      <c r="R2372" s="12">
        <v>1</v>
      </c>
    </row>
    <row r="2373" spans="1:18" ht="25.5" x14ac:dyDescent="0.2">
      <c r="A2373" s="1" t="s">
        <v>4385</v>
      </c>
      <c r="B2373" s="1" t="s">
        <v>233</v>
      </c>
      <c r="C2373" s="2" t="s">
        <v>4386</v>
      </c>
      <c r="D2373" s="3" t="s">
        <v>35</v>
      </c>
      <c r="E2373" s="4">
        <v>0</v>
      </c>
      <c r="F2373" s="4">
        <v>22</v>
      </c>
      <c r="I2373" s="7">
        <v>7057542</v>
      </c>
      <c r="J2373" s="7">
        <v>7057541</v>
      </c>
      <c r="K2373" s="7">
        <v>2</v>
      </c>
      <c r="L2373" s="7">
        <v>7</v>
      </c>
      <c r="M2373" s="7">
        <f>ROUND(ROUND(H2373,2)*ROUND(E2373,2), 2)</f>
        <v>0</v>
      </c>
      <c r="N2373" s="8">
        <f>H2373*E2373*(1+F2373/100)</f>
        <v>0</v>
      </c>
      <c r="R2373" s="12">
        <v>1</v>
      </c>
    </row>
    <row r="2374" spans="1:18" ht="38.25" x14ac:dyDescent="0.2">
      <c r="A2374" s="1" t="s">
        <v>4387</v>
      </c>
      <c r="C2374" s="2" t="s">
        <v>4388</v>
      </c>
      <c r="D2374" s="3" t="s">
        <v>231</v>
      </c>
      <c r="E2374" s="4">
        <v>2</v>
      </c>
      <c r="F2374" s="4">
        <v>22</v>
      </c>
      <c r="I2374" s="7">
        <v>7057543</v>
      </c>
      <c r="J2374" s="7">
        <v>7057541</v>
      </c>
      <c r="K2374" s="7">
        <v>2</v>
      </c>
      <c r="L2374" s="7">
        <v>7</v>
      </c>
      <c r="M2374" s="7">
        <f>ROUND(ROUND(H2374,2)*ROUND(E2374,2), 2)</f>
        <v>0</v>
      </c>
      <c r="N2374" s="8">
        <f>H2374*E2374*(1+F2374/100)</f>
        <v>0</v>
      </c>
      <c r="R2374" s="12">
        <v>1</v>
      </c>
    </row>
    <row r="2375" spans="1:18" ht="38.25" x14ac:dyDescent="0.2">
      <c r="A2375" s="1" t="s">
        <v>4389</v>
      </c>
      <c r="C2375" s="2" t="s">
        <v>4390</v>
      </c>
      <c r="D2375" s="3" t="s">
        <v>231</v>
      </c>
      <c r="E2375" s="4">
        <v>2</v>
      </c>
      <c r="F2375" s="4">
        <v>22</v>
      </c>
      <c r="I2375" s="7">
        <v>7057544</v>
      </c>
      <c r="J2375" s="7">
        <v>7057541</v>
      </c>
      <c r="K2375" s="7">
        <v>2</v>
      </c>
      <c r="L2375" s="7">
        <v>7</v>
      </c>
      <c r="M2375" s="7">
        <f>ROUND(ROUND(H2375,2)*ROUND(E2375,2), 2)</f>
        <v>0</v>
      </c>
      <c r="N2375" s="8">
        <f>H2375*E2375*(1+F2375/100)</f>
        <v>0</v>
      </c>
      <c r="R2375" s="12">
        <v>1</v>
      </c>
    </row>
    <row r="2376" spans="1:18" ht="25.5" x14ac:dyDescent="0.2">
      <c r="A2376" s="1" t="s">
        <v>4391</v>
      </c>
      <c r="B2376" s="1" t="s">
        <v>236</v>
      </c>
      <c r="C2376" s="2" t="s">
        <v>4392</v>
      </c>
      <c r="D2376" s="3" t="s">
        <v>231</v>
      </c>
      <c r="E2376" s="4">
        <v>4</v>
      </c>
      <c r="F2376" s="4">
        <v>22</v>
      </c>
      <c r="I2376" s="7">
        <v>7057545</v>
      </c>
      <c r="J2376" s="7">
        <v>7057541</v>
      </c>
      <c r="K2376" s="7">
        <v>2</v>
      </c>
      <c r="L2376" s="7">
        <v>7</v>
      </c>
      <c r="M2376" s="7">
        <f>ROUND(ROUND(H2376,2)*ROUND(E2376,2), 2)</f>
        <v>0</v>
      </c>
      <c r="N2376" s="8">
        <f>H2376*E2376*(1+F2376/100)</f>
        <v>0</v>
      </c>
      <c r="R2376" s="12">
        <v>1</v>
      </c>
    </row>
    <row r="2377" spans="1:18" x14ac:dyDescent="0.2">
      <c r="A2377" s="1" t="s">
        <v>4393</v>
      </c>
      <c r="B2377" s="1" t="s">
        <v>770</v>
      </c>
      <c r="C2377" s="2" t="s">
        <v>4394</v>
      </c>
      <c r="E2377" s="4">
        <v>0</v>
      </c>
      <c r="F2377" s="4">
        <v>22</v>
      </c>
      <c r="H2377" s="167"/>
      <c r="I2377" s="7">
        <v>7057546</v>
      </c>
      <c r="J2377" s="7">
        <v>7060158</v>
      </c>
      <c r="K2377" s="7">
        <v>1</v>
      </c>
      <c r="L2377" s="7">
        <v>5</v>
      </c>
      <c r="M2377" s="7">
        <f>M2378+M2381+M2396</f>
        <v>0</v>
      </c>
      <c r="N2377" s="8">
        <f>N2378+N2381+N2396</f>
        <v>0</v>
      </c>
      <c r="R2377" s="12">
        <v>1</v>
      </c>
    </row>
    <row r="2378" spans="1:18" x14ac:dyDescent="0.2">
      <c r="A2378" s="1" t="s">
        <v>4395</v>
      </c>
      <c r="C2378" s="2" t="s">
        <v>286</v>
      </c>
      <c r="E2378" s="4">
        <v>0</v>
      </c>
      <c r="F2378" s="4">
        <v>22</v>
      </c>
      <c r="H2378" s="167"/>
      <c r="I2378" s="7">
        <v>7057547</v>
      </c>
      <c r="J2378" s="7">
        <v>7057546</v>
      </c>
      <c r="K2378" s="7">
        <v>1</v>
      </c>
      <c r="L2378" s="7">
        <v>6</v>
      </c>
      <c r="M2378" s="7">
        <f>M2379+M2380</f>
        <v>0</v>
      </c>
      <c r="N2378" s="8">
        <f>N2379+N2380</f>
        <v>0</v>
      </c>
      <c r="R2378" s="12">
        <v>1</v>
      </c>
    </row>
    <row r="2379" spans="1:18" ht="25.5" x14ac:dyDescent="0.2">
      <c r="A2379" s="1" t="s">
        <v>4396</v>
      </c>
      <c r="C2379" s="2" t="s">
        <v>884</v>
      </c>
      <c r="D2379" s="3" t="s">
        <v>35</v>
      </c>
      <c r="E2379" s="4">
        <v>0</v>
      </c>
      <c r="F2379" s="4">
        <v>22</v>
      </c>
      <c r="I2379" s="7">
        <v>7057548</v>
      </c>
      <c r="J2379" s="7">
        <v>7057547</v>
      </c>
      <c r="K2379" s="7">
        <v>2</v>
      </c>
      <c r="L2379" s="7">
        <v>7</v>
      </c>
      <c r="M2379" s="7">
        <f>ROUND(ROUND(H2379,2)*ROUND(E2379,2), 2)</f>
        <v>0</v>
      </c>
      <c r="N2379" s="8">
        <f>H2379*E2379*(1+F2379/100)</f>
        <v>0</v>
      </c>
      <c r="R2379" s="12">
        <v>1</v>
      </c>
    </row>
    <row r="2380" spans="1:18" x14ac:dyDescent="0.2">
      <c r="A2380" s="1" t="s">
        <v>4397</v>
      </c>
      <c r="C2380" s="2" t="s">
        <v>4398</v>
      </c>
      <c r="D2380" s="3" t="s">
        <v>35</v>
      </c>
      <c r="E2380" s="4">
        <v>0</v>
      </c>
      <c r="F2380" s="4">
        <v>22</v>
      </c>
      <c r="I2380" s="7">
        <v>7057549</v>
      </c>
      <c r="J2380" s="7">
        <v>7057547</v>
      </c>
      <c r="K2380" s="7">
        <v>2</v>
      </c>
      <c r="L2380" s="7">
        <v>7</v>
      </c>
      <c r="M2380" s="7">
        <f>ROUND(ROUND(H2380,2)*ROUND(E2380,2), 2)</f>
        <v>0</v>
      </c>
      <c r="N2380" s="8">
        <f>H2380*E2380*(1+F2380/100)</f>
        <v>0</v>
      </c>
      <c r="R2380" s="12">
        <v>1</v>
      </c>
    </row>
    <row r="2381" spans="1:18" x14ac:dyDescent="0.2">
      <c r="A2381" s="1" t="s">
        <v>4399</v>
      </c>
      <c r="B2381" s="1" t="s">
        <v>976</v>
      </c>
      <c r="C2381" s="2" t="s">
        <v>1442</v>
      </c>
      <c r="E2381" s="4">
        <v>0</v>
      </c>
      <c r="F2381" s="4">
        <v>22</v>
      </c>
      <c r="H2381" s="167"/>
      <c r="I2381" s="7">
        <v>7057550</v>
      </c>
      <c r="J2381" s="7">
        <v>7057546</v>
      </c>
      <c r="K2381" s="7">
        <v>1</v>
      </c>
      <c r="L2381" s="7">
        <v>6</v>
      </c>
      <c r="M2381" s="7">
        <f>M2382+M2383+M2384+M2385+M2386+M2387+M2388+M2389+M2390+M2391+M2392+M2393+M2394+M2395</f>
        <v>0</v>
      </c>
      <c r="N2381" s="8">
        <f>N2382+N2383+N2384+N2385+N2386+N2387+N2388+N2389+N2390+N2391+N2392+N2393+N2394+N2395</f>
        <v>0</v>
      </c>
      <c r="R2381" s="12">
        <v>1</v>
      </c>
    </row>
    <row r="2382" spans="1:18" ht="25.5" x14ac:dyDescent="0.2">
      <c r="A2382" s="1" t="s">
        <v>4400</v>
      </c>
      <c r="B2382" s="1" t="s">
        <v>30</v>
      </c>
      <c r="C2382" s="2" t="s">
        <v>1444</v>
      </c>
      <c r="D2382" s="3" t="s">
        <v>35</v>
      </c>
      <c r="E2382" s="4">
        <v>0</v>
      </c>
      <c r="F2382" s="4">
        <v>22</v>
      </c>
      <c r="I2382" s="7">
        <v>7057551</v>
      </c>
      <c r="J2382" s="7">
        <v>7057550</v>
      </c>
      <c r="K2382" s="7">
        <v>2</v>
      </c>
      <c r="L2382" s="7">
        <v>7</v>
      </c>
      <c r="M2382" s="7">
        <f t="shared" ref="M2382:M2395" si="240">ROUND(ROUND(H2382,2)*ROUND(E2382,2), 2)</f>
        <v>0</v>
      </c>
      <c r="N2382" s="8">
        <f t="shared" ref="N2382:N2395" si="241">H2382*E2382*(1+F2382/100)</f>
        <v>0</v>
      </c>
      <c r="R2382" s="12">
        <v>1</v>
      </c>
    </row>
    <row r="2383" spans="1:18" ht="38.25" x14ac:dyDescent="0.2">
      <c r="A2383" s="1" t="s">
        <v>4401</v>
      </c>
      <c r="C2383" s="2" t="s">
        <v>4402</v>
      </c>
      <c r="D2383" s="3" t="s">
        <v>231</v>
      </c>
      <c r="E2383" s="4">
        <v>1</v>
      </c>
      <c r="F2383" s="4">
        <v>22</v>
      </c>
      <c r="I2383" s="7">
        <v>7057552</v>
      </c>
      <c r="J2383" s="7">
        <v>7057550</v>
      </c>
      <c r="K2383" s="7">
        <v>2</v>
      </c>
      <c r="L2383" s="7">
        <v>7</v>
      </c>
      <c r="M2383" s="7">
        <f t="shared" si="240"/>
        <v>0</v>
      </c>
      <c r="N2383" s="8">
        <f t="shared" si="241"/>
        <v>0</v>
      </c>
      <c r="R2383" s="12">
        <v>1</v>
      </c>
    </row>
    <row r="2384" spans="1:18" ht="38.25" x14ac:dyDescent="0.2">
      <c r="A2384" s="1" t="s">
        <v>4403</v>
      </c>
      <c r="C2384" s="2" t="s">
        <v>4404</v>
      </c>
      <c r="D2384" s="3" t="s">
        <v>231</v>
      </c>
      <c r="E2384" s="4">
        <v>1</v>
      </c>
      <c r="F2384" s="4">
        <v>22</v>
      </c>
      <c r="I2384" s="7">
        <v>7057553</v>
      </c>
      <c r="J2384" s="7">
        <v>7057550</v>
      </c>
      <c r="K2384" s="7">
        <v>2</v>
      </c>
      <c r="L2384" s="7">
        <v>7</v>
      </c>
      <c r="M2384" s="7">
        <f t="shared" si="240"/>
        <v>0</v>
      </c>
      <c r="N2384" s="8">
        <f t="shared" si="241"/>
        <v>0</v>
      </c>
      <c r="R2384" s="12">
        <v>1</v>
      </c>
    </row>
    <row r="2385" spans="1:18" ht="38.25" x14ac:dyDescent="0.2">
      <c r="A2385" s="1" t="s">
        <v>4405</v>
      </c>
      <c r="C2385" s="2" t="s">
        <v>4406</v>
      </c>
      <c r="D2385" s="3" t="s">
        <v>231</v>
      </c>
      <c r="E2385" s="4">
        <v>3</v>
      </c>
      <c r="F2385" s="4">
        <v>22</v>
      </c>
      <c r="I2385" s="7">
        <v>7057554</v>
      </c>
      <c r="J2385" s="7">
        <v>7057550</v>
      </c>
      <c r="K2385" s="7">
        <v>2</v>
      </c>
      <c r="L2385" s="7">
        <v>7</v>
      </c>
      <c r="M2385" s="7">
        <f t="shared" si="240"/>
        <v>0</v>
      </c>
      <c r="N2385" s="8">
        <f t="shared" si="241"/>
        <v>0</v>
      </c>
      <c r="R2385" s="12">
        <v>1</v>
      </c>
    </row>
    <row r="2386" spans="1:18" ht="76.5" x14ac:dyDescent="0.2">
      <c r="A2386" s="1" t="s">
        <v>4407</v>
      </c>
      <c r="C2386" s="2" t="s">
        <v>4408</v>
      </c>
      <c r="D2386" s="3" t="s">
        <v>228</v>
      </c>
      <c r="E2386" s="4">
        <v>1</v>
      </c>
      <c r="F2386" s="4">
        <v>22</v>
      </c>
      <c r="I2386" s="7">
        <v>7057555</v>
      </c>
      <c r="J2386" s="7">
        <v>7057550</v>
      </c>
      <c r="K2386" s="7">
        <v>2</v>
      </c>
      <c r="L2386" s="7">
        <v>7</v>
      </c>
      <c r="M2386" s="7">
        <f t="shared" si="240"/>
        <v>0</v>
      </c>
      <c r="N2386" s="8">
        <f t="shared" si="241"/>
        <v>0</v>
      </c>
      <c r="R2386" s="12">
        <v>1</v>
      </c>
    </row>
    <row r="2387" spans="1:18" ht="38.25" x14ac:dyDescent="0.2">
      <c r="A2387" s="1" t="s">
        <v>4409</v>
      </c>
      <c r="C2387" s="2" t="s">
        <v>4410</v>
      </c>
      <c r="D2387" s="3" t="s">
        <v>231</v>
      </c>
      <c r="E2387" s="4">
        <v>1</v>
      </c>
      <c r="F2387" s="4">
        <v>22</v>
      </c>
      <c r="I2387" s="7">
        <v>7057556</v>
      </c>
      <c r="J2387" s="7">
        <v>7057550</v>
      </c>
      <c r="K2387" s="7">
        <v>2</v>
      </c>
      <c r="L2387" s="7">
        <v>7</v>
      </c>
      <c r="M2387" s="7">
        <f t="shared" si="240"/>
        <v>0</v>
      </c>
      <c r="N2387" s="8">
        <f t="shared" si="241"/>
        <v>0</v>
      </c>
      <c r="R2387" s="12">
        <v>1</v>
      </c>
    </row>
    <row r="2388" spans="1:18" ht="38.25" x14ac:dyDescent="0.2">
      <c r="A2388" s="1" t="s">
        <v>4411</v>
      </c>
      <c r="C2388" s="2" t="s">
        <v>4412</v>
      </c>
      <c r="D2388" s="3" t="s">
        <v>231</v>
      </c>
      <c r="E2388" s="4">
        <v>1</v>
      </c>
      <c r="F2388" s="4">
        <v>22</v>
      </c>
      <c r="I2388" s="7">
        <v>7057557</v>
      </c>
      <c r="J2388" s="7">
        <v>7057550</v>
      </c>
      <c r="K2388" s="7">
        <v>2</v>
      </c>
      <c r="L2388" s="7">
        <v>7</v>
      </c>
      <c r="M2388" s="7">
        <f t="shared" si="240"/>
        <v>0</v>
      </c>
      <c r="N2388" s="8">
        <f t="shared" si="241"/>
        <v>0</v>
      </c>
      <c r="R2388" s="12">
        <v>1</v>
      </c>
    </row>
    <row r="2389" spans="1:18" ht="38.25" x14ac:dyDescent="0.2">
      <c r="A2389" s="1" t="s">
        <v>4413</v>
      </c>
      <c r="C2389" s="2" t="s">
        <v>4414</v>
      </c>
      <c r="D2389" s="3" t="s">
        <v>231</v>
      </c>
      <c r="E2389" s="4">
        <v>1</v>
      </c>
      <c r="F2389" s="4">
        <v>22</v>
      </c>
      <c r="I2389" s="7">
        <v>7057558</v>
      </c>
      <c r="J2389" s="7">
        <v>7057550</v>
      </c>
      <c r="K2389" s="7">
        <v>2</v>
      </c>
      <c r="L2389" s="7">
        <v>7</v>
      </c>
      <c r="M2389" s="7">
        <f t="shared" si="240"/>
        <v>0</v>
      </c>
      <c r="N2389" s="8">
        <f t="shared" si="241"/>
        <v>0</v>
      </c>
      <c r="R2389" s="12">
        <v>1</v>
      </c>
    </row>
    <row r="2390" spans="1:18" ht="51" x14ac:dyDescent="0.2">
      <c r="A2390" s="1" t="s">
        <v>4415</v>
      </c>
      <c r="C2390" s="2" t="s">
        <v>4416</v>
      </c>
      <c r="D2390" s="3" t="s">
        <v>231</v>
      </c>
      <c r="E2390" s="4">
        <v>2</v>
      </c>
      <c r="F2390" s="4">
        <v>22</v>
      </c>
      <c r="I2390" s="7">
        <v>7057559</v>
      </c>
      <c r="J2390" s="7">
        <v>7057550</v>
      </c>
      <c r="K2390" s="7">
        <v>2</v>
      </c>
      <c r="L2390" s="7">
        <v>7</v>
      </c>
      <c r="M2390" s="7">
        <f t="shared" si="240"/>
        <v>0</v>
      </c>
      <c r="N2390" s="8">
        <f t="shared" si="241"/>
        <v>0</v>
      </c>
      <c r="R2390" s="12">
        <v>1</v>
      </c>
    </row>
    <row r="2391" spans="1:18" ht="38.25" x14ac:dyDescent="0.2">
      <c r="A2391" s="1" t="s">
        <v>4417</v>
      </c>
      <c r="C2391" s="2" t="s">
        <v>4418</v>
      </c>
      <c r="D2391" s="3" t="s">
        <v>231</v>
      </c>
      <c r="E2391" s="4">
        <v>1</v>
      </c>
      <c r="F2391" s="4">
        <v>22</v>
      </c>
      <c r="I2391" s="7">
        <v>7057560</v>
      </c>
      <c r="J2391" s="7">
        <v>7057550</v>
      </c>
      <c r="K2391" s="7">
        <v>2</v>
      </c>
      <c r="L2391" s="7">
        <v>7</v>
      </c>
      <c r="M2391" s="7">
        <f t="shared" si="240"/>
        <v>0</v>
      </c>
      <c r="N2391" s="8">
        <f t="shared" si="241"/>
        <v>0</v>
      </c>
      <c r="R2391" s="12">
        <v>1</v>
      </c>
    </row>
    <row r="2392" spans="1:18" ht="63.75" x14ac:dyDescent="0.2">
      <c r="A2392" s="1" t="s">
        <v>4419</v>
      </c>
      <c r="C2392" s="2" t="s">
        <v>4420</v>
      </c>
      <c r="D2392" s="3" t="s">
        <v>228</v>
      </c>
      <c r="E2392" s="4">
        <v>1</v>
      </c>
      <c r="F2392" s="4">
        <v>22</v>
      </c>
      <c r="I2392" s="7">
        <v>7057561</v>
      </c>
      <c r="J2392" s="7">
        <v>7057550</v>
      </c>
      <c r="K2392" s="7">
        <v>2</v>
      </c>
      <c r="L2392" s="7">
        <v>7</v>
      </c>
      <c r="M2392" s="7">
        <f t="shared" si="240"/>
        <v>0</v>
      </c>
      <c r="N2392" s="8">
        <f t="shared" si="241"/>
        <v>0</v>
      </c>
      <c r="R2392" s="12">
        <v>1</v>
      </c>
    </row>
    <row r="2393" spans="1:18" ht="38.25" x14ac:dyDescent="0.2">
      <c r="A2393" s="1" t="s">
        <v>4421</v>
      </c>
      <c r="C2393" s="2" t="s">
        <v>4422</v>
      </c>
      <c r="D2393" s="3" t="s">
        <v>231</v>
      </c>
      <c r="E2393" s="4">
        <v>1</v>
      </c>
      <c r="F2393" s="4">
        <v>22</v>
      </c>
      <c r="I2393" s="7">
        <v>7057562</v>
      </c>
      <c r="J2393" s="7">
        <v>7057550</v>
      </c>
      <c r="K2393" s="7">
        <v>2</v>
      </c>
      <c r="L2393" s="7">
        <v>7</v>
      </c>
      <c r="M2393" s="7">
        <f t="shared" si="240"/>
        <v>0</v>
      </c>
      <c r="N2393" s="8">
        <f t="shared" si="241"/>
        <v>0</v>
      </c>
      <c r="R2393" s="12">
        <v>1</v>
      </c>
    </row>
    <row r="2394" spans="1:18" ht="38.25" x14ac:dyDescent="0.2">
      <c r="A2394" s="1" t="s">
        <v>4423</v>
      </c>
      <c r="C2394" s="2" t="s">
        <v>4424</v>
      </c>
      <c r="D2394" s="3" t="s">
        <v>231</v>
      </c>
      <c r="E2394" s="4">
        <v>1</v>
      </c>
      <c r="F2394" s="4">
        <v>22</v>
      </c>
      <c r="I2394" s="7">
        <v>7057563</v>
      </c>
      <c r="J2394" s="7">
        <v>7057550</v>
      </c>
      <c r="K2394" s="7">
        <v>2</v>
      </c>
      <c r="L2394" s="7">
        <v>7</v>
      </c>
      <c r="M2394" s="7">
        <f t="shared" si="240"/>
        <v>0</v>
      </c>
      <c r="N2394" s="8">
        <f t="shared" si="241"/>
        <v>0</v>
      </c>
      <c r="R2394" s="12">
        <v>1</v>
      </c>
    </row>
    <row r="2395" spans="1:18" ht="51" x14ac:dyDescent="0.2">
      <c r="A2395" s="1" t="s">
        <v>4425</v>
      </c>
      <c r="C2395" s="2" t="s">
        <v>4426</v>
      </c>
      <c r="D2395" s="3" t="s">
        <v>231</v>
      </c>
      <c r="E2395" s="4">
        <v>1</v>
      </c>
      <c r="F2395" s="4">
        <v>22</v>
      </c>
      <c r="I2395" s="7">
        <v>7228491</v>
      </c>
      <c r="J2395" s="7">
        <v>7057550</v>
      </c>
      <c r="K2395" s="7">
        <v>2</v>
      </c>
      <c r="L2395" s="7">
        <v>7</v>
      </c>
      <c r="M2395" s="7">
        <f t="shared" si="240"/>
        <v>0</v>
      </c>
      <c r="N2395" s="8">
        <f t="shared" si="241"/>
        <v>0</v>
      </c>
      <c r="R2395" s="12">
        <v>1</v>
      </c>
    </row>
    <row r="2396" spans="1:18" x14ac:dyDescent="0.2">
      <c r="A2396" s="1" t="s">
        <v>4427</v>
      </c>
      <c r="B2396" s="1" t="s">
        <v>991</v>
      </c>
      <c r="C2396" s="2" t="s">
        <v>1457</v>
      </c>
      <c r="E2396" s="4">
        <v>0</v>
      </c>
      <c r="F2396" s="4">
        <v>22</v>
      </c>
      <c r="H2396" s="167"/>
      <c r="I2396" s="7">
        <v>7057564</v>
      </c>
      <c r="J2396" s="7">
        <v>7057546</v>
      </c>
      <c r="K2396" s="7">
        <v>1</v>
      </c>
      <c r="L2396" s="7">
        <v>6</v>
      </c>
      <c r="M2396" s="7">
        <f>M2397+M2398+M2399+M2400+M2401+M2402+M2403+M2404+M2405+M2406</f>
        <v>0</v>
      </c>
      <c r="N2396" s="8">
        <f>N2397+N2398+N2399+N2400+N2401+N2402+N2403+N2404+N2405+N2406</f>
        <v>0</v>
      </c>
      <c r="R2396" s="12">
        <v>1</v>
      </c>
    </row>
    <row r="2397" spans="1:18" ht="51" x14ac:dyDescent="0.2">
      <c r="A2397" s="1" t="s">
        <v>4428</v>
      </c>
      <c r="B2397" s="1" t="s">
        <v>233</v>
      </c>
      <c r="C2397" s="2" t="s">
        <v>1459</v>
      </c>
      <c r="D2397" s="3" t="s">
        <v>231</v>
      </c>
      <c r="E2397" s="4">
        <v>4</v>
      </c>
      <c r="F2397" s="4">
        <v>22</v>
      </c>
      <c r="I2397" s="7">
        <v>7057565</v>
      </c>
      <c r="J2397" s="7">
        <v>7057564</v>
      </c>
      <c r="K2397" s="7">
        <v>2</v>
      </c>
      <c r="L2397" s="7">
        <v>7</v>
      </c>
      <c r="M2397" s="7">
        <f t="shared" ref="M2397:M2406" si="242">ROUND(ROUND(H2397,2)*ROUND(E2397,2), 2)</f>
        <v>0</v>
      </c>
      <c r="N2397" s="8">
        <f t="shared" ref="N2397:N2406" si="243">H2397*E2397*(1+F2397/100)</f>
        <v>0</v>
      </c>
      <c r="R2397" s="12">
        <v>1</v>
      </c>
    </row>
    <row r="2398" spans="1:18" ht="51" x14ac:dyDescent="0.2">
      <c r="A2398" s="1" t="s">
        <v>4429</v>
      </c>
      <c r="B2398" s="1" t="s">
        <v>236</v>
      </c>
      <c r="C2398" s="2" t="s">
        <v>4430</v>
      </c>
      <c r="D2398" s="3" t="s">
        <v>231</v>
      </c>
      <c r="E2398" s="4">
        <v>12</v>
      </c>
      <c r="F2398" s="4">
        <v>22</v>
      </c>
      <c r="I2398" s="7">
        <v>7057566</v>
      </c>
      <c r="J2398" s="7">
        <v>7057564</v>
      </c>
      <c r="K2398" s="7">
        <v>2</v>
      </c>
      <c r="L2398" s="7">
        <v>7</v>
      </c>
      <c r="M2398" s="7">
        <f t="shared" si="242"/>
        <v>0</v>
      </c>
      <c r="N2398" s="8">
        <f t="shared" si="243"/>
        <v>0</v>
      </c>
      <c r="R2398" s="12">
        <v>1</v>
      </c>
    </row>
    <row r="2399" spans="1:18" ht="51" x14ac:dyDescent="0.2">
      <c r="A2399" s="1" t="s">
        <v>4431</v>
      </c>
      <c r="B2399" s="1" t="s">
        <v>239</v>
      </c>
      <c r="C2399" s="2" t="s">
        <v>1463</v>
      </c>
      <c r="D2399" s="3" t="s">
        <v>231</v>
      </c>
      <c r="E2399" s="4">
        <v>5</v>
      </c>
      <c r="F2399" s="4">
        <v>22</v>
      </c>
      <c r="I2399" s="7">
        <v>7057567</v>
      </c>
      <c r="J2399" s="7">
        <v>7057564</v>
      </c>
      <c r="K2399" s="7">
        <v>2</v>
      </c>
      <c r="L2399" s="7">
        <v>7</v>
      </c>
      <c r="M2399" s="7">
        <f t="shared" si="242"/>
        <v>0</v>
      </c>
      <c r="N2399" s="8">
        <f t="shared" si="243"/>
        <v>0</v>
      </c>
      <c r="R2399" s="12">
        <v>1</v>
      </c>
    </row>
    <row r="2400" spans="1:18" ht="38.25" x14ac:dyDescent="0.2">
      <c r="A2400" s="1" t="s">
        <v>4432</v>
      </c>
      <c r="B2400" s="1" t="s">
        <v>243</v>
      </c>
      <c r="C2400" s="2" t="s">
        <v>4433</v>
      </c>
      <c r="D2400" s="3" t="s">
        <v>231</v>
      </c>
      <c r="E2400" s="4">
        <v>5</v>
      </c>
      <c r="F2400" s="4">
        <v>22</v>
      </c>
      <c r="I2400" s="7">
        <v>7057568</v>
      </c>
      <c r="J2400" s="7">
        <v>7057564</v>
      </c>
      <c r="K2400" s="7">
        <v>2</v>
      </c>
      <c r="L2400" s="7">
        <v>7</v>
      </c>
      <c r="M2400" s="7">
        <f t="shared" si="242"/>
        <v>0</v>
      </c>
      <c r="N2400" s="8">
        <f t="shared" si="243"/>
        <v>0</v>
      </c>
      <c r="R2400" s="12">
        <v>1</v>
      </c>
    </row>
    <row r="2401" spans="1:18" ht="38.25" x14ac:dyDescent="0.2">
      <c r="A2401" s="1" t="s">
        <v>4434</v>
      </c>
      <c r="B2401" s="1" t="s">
        <v>247</v>
      </c>
      <c r="C2401" s="2" t="s">
        <v>1465</v>
      </c>
      <c r="D2401" s="3" t="s">
        <v>231</v>
      </c>
      <c r="E2401" s="4">
        <v>4</v>
      </c>
      <c r="F2401" s="4">
        <v>22</v>
      </c>
      <c r="I2401" s="7">
        <v>7057569</v>
      </c>
      <c r="J2401" s="7">
        <v>7057564</v>
      </c>
      <c r="K2401" s="7">
        <v>2</v>
      </c>
      <c r="L2401" s="7">
        <v>7</v>
      </c>
      <c r="M2401" s="7">
        <f t="shared" si="242"/>
        <v>0</v>
      </c>
      <c r="N2401" s="8">
        <f t="shared" si="243"/>
        <v>0</v>
      </c>
      <c r="R2401" s="12">
        <v>1</v>
      </c>
    </row>
    <row r="2402" spans="1:18" ht="25.5" x14ac:dyDescent="0.2">
      <c r="A2402" s="1" t="s">
        <v>4435</v>
      </c>
      <c r="B2402" s="1" t="s">
        <v>266</v>
      </c>
      <c r="C2402" s="2" t="s">
        <v>4436</v>
      </c>
      <c r="D2402" s="3" t="s">
        <v>231</v>
      </c>
      <c r="E2402" s="4">
        <v>1</v>
      </c>
      <c r="F2402" s="4">
        <v>22</v>
      </c>
      <c r="I2402" s="7">
        <v>7057570</v>
      </c>
      <c r="J2402" s="7">
        <v>7057564</v>
      </c>
      <c r="K2402" s="7">
        <v>2</v>
      </c>
      <c r="L2402" s="7">
        <v>7</v>
      </c>
      <c r="M2402" s="7">
        <f t="shared" si="242"/>
        <v>0</v>
      </c>
      <c r="N2402" s="8">
        <f t="shared" si="243"/>
        <v>0</v>
      </c>
      <c r="R2402" s="12">
        <v>1</v>
      </c>
    </row>
    <row r="2403" spans="1:18" ht="25.5" x14ac:dyDescent="0.2">
      <c r="A2403" s="1" t="s">
        <v>4437</v>
      </c>
      <c r="B2403" s="1" t="s">
        <v>270</v>
      </c>
      <c r="C2403" s="2" t="s">
        <v>4438</v>
      </c>
      <c r="D2403" s="3" t="s">
        <v>231</v>
      </c>
      <c r="E2403" s="4">
        <v>6</v>
      </c>
      <c r="F2403" s="4">
        <v>22</v>
      </c>
      <c r="I2403" s="7">
        <v>7057571</v>
      </c>
      <c r="J2403" s="7">
        <v>7057564</v>
      </c>
      <c r="K2403" s="7">
        <v>2</v>
      </c>
      <c r="L2403" s="7">
        <v>7</v>
      </c>
      <c r="M2403" s="7">
        <f t="shared" si="242"/>
        <v>0</v>
      </c>
      <c r="N2403" s="8">
        <f t="shared" si="243"/>
        <v>0</v>
      </c>
      <c r="R2403" s="12">
        <v>1</v>
      </c>
    </row>
    <row r="2404" spans="1:18" ht="38.25" x14ac:dyDescent="0.2">
      <c r="A2404" s="1" t="s">
        <v>4439</v>
      </c>
      <c r="B2404" s="1" t="s">
        <v>66</v>
      </c>
      <c r="C2404" s="2" t="s">
        <v>4440</v>
      </c>
      <c r="D2404" s="3" t="s">
        <v>231</v>
      </c>
      <c r="E2404" s="4">
        <v>1</v>
      </c>
      <c r="F2404" s="4">
        <v>22</v>
      </c>
      <c r="I2404" s="7">
        <v>7057572</v>
      </c>
      <c r="J2404" s="7">
        <v>7057564</v>
      </c>
      <c r="K2404" s="7">
        <v>2</v>
      </c>
      <c r="L2404" s="7">
        <v>7</v>
      </c>
      <c r="M2404" s="7">
        <f t="shared" si="242"/>
        <v>0</v>
      </c>
      <c r="N2404" s="8">
        <f t="shared" si="243"/>
        <v>0</v>
      </c>
      <c r="R2404" s="12">
        <v>1</v>
      </c>
    </row>
    <row r="2405" spans="1:18" ht="25.5" x14ac:dyDescent="0.2">
      <c r="A2405" s="1" t="s">
        <v>4441</v>
      </c>
      <c r="B2405" s="1" t="s">
        <v>69</v>
      </c>
      <c r="C2405" s="2" t="s">
        <v>4442</v>
      </c>
      <c r="D2405" s="3" t="s">
        <v>231</v>
      </c>
      <c r="E2405" s="4">
        <v>1</v>
      </c>
      <c r="F2405" s="4">
        <v>22</v>
      </c>
      <c r="I2405" s="7">
        <v>7057573</v>
      </c>
      <c r="J2405" s="7">
        <v>7057564</v>
      </c>
      <c r="K2405" s="7">
        <v>2</v>
      </c>
      <c r="L2405" s="7">
        <v>7</v>
      </c>
      <c r="M2405" s="7">
        <f t="shared" si="242"/>
        <v>0</v>
      </c>
      <c r="N2405" s="8">
        <f t="shared" si="243"/>
        <v>0</v>
      </c>
      <c r="R2405" s="12">
        <v>1</v>
      </c>
    </row>
    <row r="2406" spans="1:18" ht="89.25" x14ac:dyDescent="0.2">
      <c r="A2406" s="1" t="s">
        <v>4443</v>
      </c>
      <c r="B2406" s="1" t="s">
        <v>72</v>
      </c>
      <c r="C2406" s="2" t="s">
        <v>4444</v>
      </c>
      <c r="D2406" s="3" t="s">
        <v>231</v>
      </c>
      <c r="E2406" s="4">
        <v>1</v>
      </c>
      <c r="F2406" s="4">
        <v>22</v>
      </c>
      <c r="I2406" s="7">
        <v>7057574</v>
      </c>
      <c r="J2406" s="7">
        <v>7057564</v>
      </c>
      <c r="K2406" s="7">
        <v>2</v>
      </c>
      <c r="L2406" s="7">
        <v>7</v>
      </c>
      <c r="M2406" s="7">
        <f t="shared" si="242"/>
        <v>0</v>
      </c>
      <c r="N2406" s="8">
        <f t="shared" si="243"/>
        <v>0</v>
      </c>
      <c r="R2406" s="12">
        <v>1</v>
      </c>
    </row>
    <row r="2407" spans="1:18" x14ac:dyDescent="0.2">
      <c r="A2407" s="1" t="s">
        <v>4445</v>
      </c>
      <c r="B2407" s="1" t="s">
        <v>3414</v>
      </c>
      <c r="C2407" s="2" t="s">
        <v>1472</v>
      </c>
      <c r="E2407" s="4">
        <v>0</v>
      </c>
      <c r="F2407" s="4">
        <v>22</v>
      </c>
      <c r="H2407" s="167"/>
      <c r="I2407" s="7">
        <v>7057575</v>
      </c>
      <c r="J2407" s="7">
        <v>7060158</v>
      </c>
      <c r="K2407" s="7">
        <v>1</v>
      </c>
      <c r="L2407" s="7">
        <v>5</v>
      </c>
      <c r="M2407" s="7">
        <f>M2408+M2410+M2417+M2422+M2427+M2444+M2449+M2465+M2470</f>
        <v>0</v>
      </c>
      <c r="N2407" s="8">
        <f>N2408+N2410+N2417+N2422+N2427+N2444+N2449+N2465+N2470</f>
        <v>0</v>
      </c>
      <c r="R2407" s="12">
        <v>1</v>
      </c>
    </row>
    <row r="2408" spans="1:18" x14ac:dyDescent="0.2">
      <c r="A2408" s="1" t="s">
        <v>4446</v>
      </c>
      <c r="C2408" s="2" t="s">
        <v>286</v>
      </c>
      <c r="E2408" s="4">
        <v>0</v>
      </c>
      <c r="F2408" s="4">
        <v>22</v>
      </c>
      <c r="H2408" s="167"/>
      <c r="I2408" s="7">
        <v>7057576</v>
      </c>
      <c r="J2408" s="7">
        <v>7057575</v>
      </c>
      <c r="K2408" s="7">
        <v>1</v>
      </c>
      <c r="L2408" s="7">
        <v>6</v>
      </c>
      <c r="M2408" s="7">
        <f>M2409</f>
        <v>0</v>
      </c>
      <c r="N2408" s="8">
        <f>N2409</f>
        <v>0</v>
      </c>
      <c r="R2408" s="12">
        <v>1</v>
      </c>
    </row>
    <row r="2409" spans="1:18" ht="63.75" x14ac:dyDescent="0.2">
      <c r="A2409" s="1" t="s">
        <v>4447</v>
      </c>
      <c r="C2409" s="2" t="s">
        <v>4448</v>
      </c>
      <c r="D2409" s="3" t="s">
        <v>35</v>
      </c>
      <c r="E2409" s="4">
        <v>0</v>
      </c>
      <c r="F2409" s="4">
        <v>22</v>
      </c>
      <c r="I2409" s="7">
        <v>7057577</v>
      </c>
      <c r="J2409" s="7">
        <v>7057576</v>
      </c>
      <c r="K2409" s="7">
        <v>2</v>
      </c>
      <c r="L2409" s="7">
        <v>7</v>
      </c>
      <c r="M2409" s="7">
        <f>ROUND(ROUND(H2409,2)*ROUND(E2409,2), 2)</f>
        <v>0</v>
      </c>
      <c r="N2409" s="8">
        <f>H2409*E2409*(1+F2409/100)</f>
        <v>0</v>
      </c>
      <c r="R2409" s="12">
        <v>1</v>
      </c>
    </row>
    <row r="2410" spans="1:18" x14ac:dyDescent="0.2">
      <c r="A2410" s="1" t="s">
        <v>4449</v>
      </c>
      <c r="C2410" s="2" t="s">
        <v>4450</v>
      </c>
      <c r="E2410" s="4">
        <v>0</v>
      </c>
      <c r="F2410" s="4">
        <v>22</v>
      </c>
      <c r="H2410" s="167"/>
      <c r="I2410" s="7">
        <v>7057578</v>
      </c>
      <c r="J2410" s="7">
        <v>7057575</v>
      </c>
      <c r="K2410" s="7">
        <v>1</v>
      </c>
      <c r="L2410" s="7">
        <v>6</v>
      </c>
      <c r="M2410" s="7">
        <f>M2411+M2412+M2413+M2414+M2415+M2416</f>
        <v>0</v>
      </c>
      <c r="N2410" s="8">
        <f>N2411+N2412+N2413+N2414+N2415+N2416</f>
        <v>0</v>
      </c>
      <c r="R2410" s="12">
        <v>1</v>
      </c>
    </row>
    <row r="2411" spans="1:18" ht="165.75" x14ac:dyDescent="0.2">
      <c r="A2411" s="1" t="s">
        <v>4451</v>
      </c>
      <c r="C2411" s="2" t="s">
        <v>4452</v>
      </c>
      <c r="D2411" s="3" t="s">
        <v>35</v>
      </c>
      <c r="E2411" s="4">
        <v>0</v>
      </c>
      <c r="F2411" s="4">
        <v>22</v>
      </c>
      <c r="I2411" s="7">
        <v>7057579</v>
      </c>
      <c r="J2411" s="7">
        <v>7057578</v>
      </c>
      <c r="K2411" s="7">
        <v>2</v>
      </c>
      <c r="L2411" s="7">
        <v>7</v>
      </c>
      <c r="M2411" s="7">
        <f t="shared" ref="M2411:M2416" si="244">ROUND(ROUND(H2411,2)*ROUND(E2411,2), 2)</f>
        <v>0</v>
      </c>
      <c r="N2411" s="8">
        <f t="shared" ref="N2411:N2416" si="245">H2411*E2411*(1+F2411/100)</f>
        <v>0</v>
      </c>
      <c r="R2411" s="12">
        <v>1</v>
      </c>
    </row>
    <row r="2412" spans="1:18" ht="38.25" x14ac:dyDescent="0.2">
      <c r="A2412" s="1" t="s">
        <v>4453</v>
      </c>
      <c r="B2412" s="1" t="s">
        <v>30</v>
      </c>
      <c r="C2412" s="2" t="s">
        <v>4454</v>
      </c>
      <c r="D2412" s="3" t="s">
        <v>35</v>
      </c>
      <c r="E2412" s="4">
        <v>0</v>
      </c>
      <c r="F2412" s="4">
        <v>22</v>
      </c>
      <c r="I2412" s="7">
        <v>7057580</v>
      </c>
      <c r="J2412" s="7">
        <v>7057578</v>
      </c>
      <c r="K2412" s="7">
        <v>2</v>
      </c>
      <c r="L2412" s="7">
        <v>7</v>
      </c>
      <c r="M2412" s="7">
        <f t="shared" si="244"/>
        <v>0</v>
      </c>
      <c r="N2412" s="8">
        <f t="shared" si="245"/>
        <v>0</v>
      </c>
      <c r="R2412" s="12">
        <v>1</v>
      </c>
    </row>
    <row r="2413" spans="1:18" ht="51" x14ac:dyDescent="0.2">
      <c r="A2413" s="1" t="s">
        <v>4455</v>
      </c>
      <c r="B2413" s="1" t="s">
        <v>4456</v>
      </c>
      <c r="C2413" s="2" t="s">
        <v>4457</v>
      </c>
      <c r="D2413" s="3" t="s">
        <v>231</v>
      </c>
      <c r="E2413" s="4">
        <v>3</v>
      </c>
      <c r="F2413" s="4">
        <v>22</v>
      </c>
      <c r="I2413" s="7">
        <v>7057581</v>
      </c>
      <c r="J2413" s="7">
        <v>7057578</v>
      </c>
      <c r="K2413" s="7">
        <v>2</v>
      </c>
      <c r="L2413" s="7">
        <v>7</v>
      </c>
      <c r="M2413" s="7">
        <f t="shared" si="244"/>
        <v>0</v>
      </c>
      <c r="N2413" s="8">
        <f t="shared" si="245"/>
        <v>0</v>
      </c>
      <c r="R2413" s="12">
        <v>1</v>
      </c>
    </row>
    <row r="2414" spans="1:18" ht="51" x14ac:dyDescent="0.2">
      <c r="A2414" s="1" t="s">
        <v>4458</v>
      </c>
      <c r="B2414" s="1" t="s">
        <v>4459</v>
      </c>
      <c r="C2414" s="2" t="s">
        <v>4460</v>
      </c>
      <c r="D2414" s="3" t="s">
        <v>231</v>
      </c>
      <c r="E2414" s="4">
        <v>1</v>
      </c>
      <c r="F2414" s="4">
        <v>22</v>
      </c>
      <c r="I2414" s="7">
        <v>7057582</v>
      </c>
      <c r="J2414" s="7">
        <v>7057578</v>
      </c>
      <c r="K2414" s="7">
        <v>2</v>
      </c>
      <c r="L2414" s="7">
        <v>7</v>
      </c>
      <c r="M2414" s="7">
        <f t="shared" si="244"/>
        <v>0</v>
      </c>
      <c r="N2414" s="8">
        <f t="shared" si="245"/>
        <v>0</v>
      </c>
      <c r="R2414" s="12">
        <v>1</v>
      </c>
    </row>
    <row r="2415" spans="1:18" ht="51" x14ac:dyDescent="0.2">
      <c r="A2415" s="1" t="s">
        <v>4461</v>
      </c>
      <c r="B2415" s="1" t="s">
        <v>4462</v>
      </c>
      <c r="C2415" s="2" t="s">
        <v>4463</v>
      </c>
      <c r="D2415" s="3" t="s">
        <v>231</v>
      </c>
      <c r="E2415" s="4">
        <v>1</v>
      </c>
      <c r="F2415" s="4">
        <v>22</v>
      </c>
      <c r="I2415" s="7">
        <v>7057583</v>
      </c>
      <c r="J2415" s="7">
        <v>7057578</v>
      </c>
      <c r="K2415" s="7">
        <v>2</v>
      </c>
      <c r="L2415" s="7">
        <v>7</v>
      </c>
      <c r="M2415" s="7">
        <f t="shared" si="244"/>
        <v>0</v>
      </c>
      <c r="N2415" s="8">
        <f t="shared" si="245"/>
        <v>0</v>
      </c>
      <c r="R2415" s="12">
        <v>1</v>
      </c>
    </row>
    <row r="2416" spans="1:18" ht="63.75" x14ac:dyDescent="0.2">
      <c r="A2416" s="1" t="s">
        <v>4464</v>
      </c>
      <c r="B2416" s="1" t="s">
        <v>30</v>
      </c>
      <c r="C2416" s="2" t="s">
        <v>4465</v>
      </c>
      <c r="D2416" s="3" t="s">
        <v>231</v>
      </c>
      <c r="E2416" s="4">
        <v>5</v>
      </c>
      <c r="F2416" s="4">
        <v>22</v>
      </c>
      <c r="I2416" s="7">
        <v>7057584</v>
      </c>
      <c r="J2416" s="7">
        <v>7057578</v>
      </c>
      <c r="K2416" s="7">
        <v>2</v>
      </c>
      <c r="L2416" s="7">
        <v>7</v>
      </c>
      <c r="M2416" s="7">
        <f t="shared" si="244"/>
        <v>0</v>
      </c>
      <c r="N2416" s="8">
        <f t="shared" si="245"/>
        <v>0</v>
      </c>
      <c r="R2416" s="12">
        <v>1</v>
      </c>
    </row>
    <row r="2417" spans="1:18" x14ac:dyDescent="0.2">
      <c r="A2417" s="1" t="s">
        <v>4466</v>
      </c>
      <c r="C2417" s="2" t="s">
        <v>4467</v>
      </c>
      <c r="E2417" s="4">
        <v>0</v>
      </c>
      <c r="F2417" s="4">
        <v>22</v>
      </c>
      <c r="H2417" s="167"/>
      <c r="I2417" s="7">
        <v>7057585</v>
      </c>
      <c r="J2417" s="7">
        <v>7057575</v>
      </c>
      <c r="K2417" s="7">
        <v>1</v>
      </c>
      <c r="L2417" s="7">
        <v>6</v>
      </c>
      <c r="M2417" s="7">
        <f>M2418+M2419+M2420+M2421</f>
        <v>0</v>
      </c>
      <c r="N2417" s="8">
        <f>N2418+N2419+N2420+N2421</f>
        <v>0</v>
      </c>
      <c r="R2417" s="12">
        <v>1</v>
      </c>
    </row>
    <row r="2418" spans="1:18" ht="153" x14ac:dyDescent="0.2">
      <c r="A2418" s="1" t="s">
        <v>4468</v>
      </c>
      <c r="C2418" s="2" t="s">
        <v>4469</v>
      </c>
      <c r="D2418" s="3" t="s">
        <v>35</v>
      </c>
      <c r="E2418" s="4">
        <v>0</v>
      </c>
      <c r="F2418" s="4">
        <v>22</v>
      </c>
      <c r="I2418" s="7">
        <v>7057586</v>
      </c>
      <c r="J2418" s="7">
        <v>7057585</v>
      </c>
      <c r="K2418" s="7">
        <v>2</v>
      </c>
      <c r="L2418" s="7">
        <v>7</v>
      </c>
      <c r="M2418" s="7">
        <f>ROUND(ROUND(H2418,2)*ROUND(E2418,2), 2)</f>
        <v>0</v>
      </c>
      <c r="N2418" s="8">
        <f>H2418*E2418*(1+F2418/100)</f>
        <v>0</v>
      </c>
      <c r="R2418" s="12">
        <v>1</v>
      </c>
    </row>
    <row r="2419" spans="1:18" ht="38.25" x14ac:dyDescent="0.2">
      <c r="A2419" s="1" t="s">
        <v>4470</v>
      </c>
      <c r="B2419" s="1" t="s">
        <v>30</v>
      </c>
      <c r="C2419" s="2" t="s">
        <v>4471</v>
      </c>
      <c r="D2419" s="3" t="s">
        <v>35</v>
      </c>
      <c r="E2419" s="4">
        <v>0</v>
      </c>
      <c r="F2419" s="4">
        <v>22</v>
      </c>
      <c r="I2419" s="7">
        <v>7057587</v>
      </c>
      <c r="J2419" s="7">
        <v>7057585</v>
      </c>
      <c r="K2419" s="7">
        <v>2</v>
      </c>
      <c r="L2419" s="7">
        <v>7</v>
      </c>
      <c r="M2419" s="7">
        <f>ROUND(ROUND(H2419,2)*ROUND(E2419,2), 2)</f>
        <v>0</v>
      </c>
      <c r="N2419" s="8">
        <f>H2419*E2419*(1+F2419/100)</f>
        <v>0</v>
      </c>
      <c r="R2419" s="12">
        <v>1</v>
      </c>
    </row>
    <row r="2420" spans="1:18" ht="51" x14ac:dyDescent="0.2">
      <c r="A2420" s="1" t="s">
        <v>4472</v>
      </c>
      <c r="B2420" s="1" t="s">
        <v>4473</v>
      </c>
      <c r="C2420" s="2" t="s">
        <v>4474</v>
      </c>
      <c r="D2420" s="3" t="s">
        <v>231</v>
      </c>
      <c r="E2420" s="4">
        <v>1</v>
      </c>
      <c r="F2420" s="4">
        <v>22</v>
      </c>
      <c r="I2420" s="7">
        <v>7057588</v>
      </c>
      <c r="J2420" s="7">
        <v>7057585</v>
      </c>
      <c r="K2420" s="7">
        <v>2</v>
      </c>
      <c r="L2420" s="7">
        <v>7</v>
      </c>
      <c r="M2420" s="7">
        <f>ROUND(ROUND(H2420,2)*ROUND(E2420,2), 2)</f>
        <v>0</v>
      </c>
      <c r="N2420" s="8">
        <f>H2420*E2420*(1+F2420/100)</f>
        <v>0</v>
      </c>
      <c r="R2420" s="12">
        <v>1</v>
      </c>
    </row>
    <row r="2421" spans="1:18" ht="63.75" x14ac:dyDescent="0.2">
      <c r="A2421" s="1" t="s">
        <v>4475</v>
      </c>
      <c r="B2421" s="1" t="s">
        <v>30</v>
      </c>
      <c r="C2421" s="2" t="s">
        <v>4476</v>
      </c>
      <c r="D2421" s="3" t="s">
        <v>231</v>
      </c>
      <c r="E2421" s="4">
        <v>1</v>
      </c>
      <c r="F2421" s="4">
        <v>22</v>
      </c>
      <c r="I2421" s="7">
        <v>7057589</v>
      </c>
      <c r="J2421" s="7">
        <v>7057585</v>
      </c>
      <c r="K2421" s="7">
        <v>2</v>
      </c>
      <c r="L2421" s="7">
        <v>7</v>
      </c>
      <c r="M2421" s="7">
        <f>ROUND(ROUND(H2421,2)*ROUND(E2421,2), 2)</f>
        <v>0</v>
      </c>
      <c r="N2421" s="8">
        <f>H2421*E2421*(1+F2421/100)</f>
        <v>0</v>
      </c>
      <c r="R2421" s="12">
        <v>1</v>
      </c>
    </row>
    <row r="2422" spans="1:18" x14ac:dyDescent="0.2">
      <c r="A2422" s="1" t="s">
        <v>4477</v>
      </c>
      <c r="C2422" s="2" t="s">
        <v>4478</v>
      </c>
      <c r="E2422" s="4">
        <v>0</v>
      </c>
      <c r="F2422" s="4">
        <v>22</v>
      </c>
      <c r="H2422" s="167"/>
      <c r="I2422" s="7">
        <v>7057590</v>
      </c>
      <c r="J2422" s="7">
        <v>7057575</v>
      </c>
      <c r="K2422" s="7">
        <v>1</v>
      </c>
      <c r="L2422" s="7">
        <v>6</v>
      </c>
      <c r="M2422" s="7">
        <f>M2423+M2424+M2425+M2426</f>
        <v>0</v>
      </c>
      <c r="N2422" s="8">
        <f>N2423+N2424+N2425+N2426</f>
        <v>0</v>
      </c>
      <c r="R2422" s="12">
        <v>1</v>
      </c>
    </row>
    <row r="2423" spans="1:18" ht="127.5" x14ac:dyDescent="0.2">
      <c r="A2423" s="1" t="s">
        <v>4479</v>
      </c>
      <c r="C2423" s="2" t="s">
        <v>4480</v>
      </c>
      <c r="D2423" s="3" t="s">
        <v>35</v>
      </c>
      <c r="E2423" s="4">
        <v>0</v>
      </c>
      <c r="F2423" s="4">
        <v>22</v>
      </c>
      <c r="I2423" s="7">
        <v>7057591</v>
      </c>
      <c r="J2423" s="7">
        <v>7057590</v>
      </c>
      <c r="K2423" s="7">
        <v>2</v>
      </c>
      <c r="L2423" s="7">
        <v>7</v>
      </c>
      <c r="M2423" s="7">
        <f>ROUND(ROUND(H2423,2)*ROUND(E2423,2), 2)</f>
        <v>0</v>
      </c>
      <c r="N2423" s="8">
        <f>H2423*E2423*(1+F2423/100)</f>
        <v>0</v>
      </c>
      <c r="R2423" s="12">
        <v>1</v>
      </c>
    </row>
    <row r="2424" spans="1:18" ht="38.25" x14ac:dyDescent="0.2">
      <c r="A2424" s="1" t="s">
        <v>4481</v>
      </c>
      <c r="B2424" s="1" t="s">
        <v>30</v>
      </c>
      <c r="C2424" s="2" t="s">
        <v>4482</v>
      </c>
      <c r="D2424" s="3" t="s">
        <v>35</v>
      </c>
      <c r="E2424" s="4">
        <v>0</v>
      </c>
      <c r="F2424" s="4">
        <v>22</v>
      </c>
      <c r="I2424" s="7">
        <v>7057592</v>
      </c>
      <c r="J2424" s="7">
        <v>7057590</v>
      </c>
      <c r="K2424" s="7">
        <v>2</v>
      </c>
      <c r="L2424" s="7">
        <v>7</v>
      </c>
      <c r="M2424" s="7">
        <f>ROUND(ROUND(H2424,2)*ROUND(E2424,2), 2)</f>
        <v>0</v>
      </c>
      <c r="N2424" s="8">
        <f>H2424*E2424*(1+F2424/100)</f>
        <v>0</v>
      </c>
      <c r="R2424" s="12">
        <v>1</v>
      </c>
    </row>
    <row r="2425" spans="1:18" ht="51" x14ac:dyDescent="0.2">
      <c r="A2425" s="1" t="s">
        <v>4483</v>
      </c>
      <c r="B2425" s="1" t="s">
        <v>4484</v>
      </c>
      <c r="C2425" s="2" t="s">
        <v>4485</v>
      </c>
      <c r="D2425" s="3" t="s">
        <v>231</v>
      </c>
      <c r="E2425" s="4">
        <v>36</v>
      </c>
      <c r="F2425" s="4">
        <v>22</v>
      </c>
      <c r="I2425" s="7">
        <v>7057593</v>
      </c>
      <c r="J2425" s="7">
        <v>7057590</v>
      </c>
      <c r="K2425" s="7">
        <v>2</v>
      </c>
      <c r="L2425" s="7">
        <v>7</v>
      </c>
      <c r="M2425" s="7">
        <f>ROUND(ROUND(H2425,2)*ROUND(E2425,2), 2)</f>
        <v>0</v>
      </c>
      <c r="N2425" s="8">
        <f>H2425*E2425*(1+F2425/100)</f>
        <v>0</v>
      </c>
      <c r="R2425" s="12">
        <v>1</v>
      </c>
    </row>
    <row r="2426" spans="1:18" ht="51" x14ac:dyDescent="0.2">
      <c r="A2426" s="1" t="s">
        <v>4486</v>
      </c>
      <c r="B2426" s="1" t="s">
        <v>30</v>
      </c>
      <c r="C2426" s="2" t="s">
        <v>4487</v>
      </c>
      <c r="D2426" s="3" t="s">
        <v>4488</v>
      </c>
      <c r="E2426" s="4">
        <v>17.5</v>
      </c>
      <c r="F2426" s="4">
        <v>22</v>
      </c>
      <c r="I2426" s="7">
        <v>7057594</v>
      </c>
      <c r="J2426" s="7">
        <v>7057590</v>
      </c>
      <c r="K2426" s="7">
        <v>2</v>
      </c>
      <c r="L2426" s="7">
        <v>7</v>
      </c>
      <c r="M2426" s="7">
        <f>ROUND(ROUND(H2426,2)*ROUND(E2426,2), 2)</f>
        <v>0</v>
      </c>
      <c r="N2426" s="8">
        <f>H2426*E2426*(1+F2426/100)</f>
        <v>0</v>
      </c>
      <c r="R2426" s="12">
        <v>1</v>
      </c>
    </row>
    <row r="2427" spans="1:18" x14ac:dyDescent="0.2">
      <c r="A2427" s="1" t="s">
        <v>4489</v>
      </c>
      <c r="C2427" s="2" t="s">
        <v>1477</v>
      </c>
      <c r="E2427" s="4">
        <v>0</v>
      </c>
      <c r="F2427" s="4">
        <v>22</v>
      </c>
      <c r="H2427" s="167"/>
      <c r="I2427" s="7">
        <v>7057595</v>
      </c>
      <c r="J2427" s="7">
        <v>7057575</v>
      </c>
      <c r="K2427" s="7">
        <v>1</v>
      </c>
      <c r="L2427" s="7">
        <v>6</v>
      </c>
      <c r="M2427" s="7">
        <f>M2428+M2429+M2430+M2431+M2432+M2433+M2434+M2435+M2436+M2437+M2438+M2439+M2440+M2441+M2442+M2443</f>
        <v>0</v>
      </c>
      <c r="N2427" s="8">
        <f>N2428+N2429+N2430+N2431+N2432+N2433+N2434+N2435+N2436+N2437+N2438+N2439+N2440+N2441+N2442+N2443</f>
        <v>0</v>
      </c>
      <c r="R2427" s="12">
        <v>1</v>
      </c>
    </row>
    <row r="2428" spans="1:18" ht="127.5" x14ac:dyDescent="0.2">
      <c r="A2428" s="1" t="s">
        <v>4490</v>
      </c>
      <c r="C2428" s="2" t="s">
        <v>1479</v>
      </c>
      <c r="D2428" s="3" t="s">
        <v>35</v>
      </c>
      <c r="E2428" s="4">
        <v>0</v>
      </c>
      <c r="F2428" s="4">
        <v>22</v>
      </c>
      <c r="I2428" s="7">
        <v>7057596</v>
      </c>
      <c r="J2428" s="7">
        <v>7057595</v>
      </c>
      <c r="K2428" s="7">
        <v>2</v>
      </c>
      <c r="L2428" s="7">
        <v>7</v>
      </c>
      <c r="M2428" s="7">
        <f t="shared" ref="M2428:M2443" si="246">ROUND(ROUND(H2428,2)*ROUND(E2428,2), 2)</f>
        <v>0</v>
      </c>
      <c r="N2428" s="8">
        <f t="shared" ref="N2428:N2443" si="247">H2428*E2428*(1+F2428/100)</f>
        <v>0</v>
      </c>
      <c r="R2428" s="12">
        <v>1</v>
      </c>
    </row>
    <row r="2429" spans="1:18" ht="38.25" x14ac:dyDescent="0.2">
      <c r="A2429" s="1" t="s">
        <v>4491</v>
      </c>
      <c r="B2429" s="1" t="s">
        <v>30</v>
      </c>
      <c r="C2429" s="2" t="s">
        <v>1482</v>
      </c>
      <c r="D2429" s="3" t="s">
        <v>35</v>
      </c>
      <c r="E2429" s="4">
        <v>0</v>
      </c>
      <c r="F2429" s="4">
        <v>22</v>
      </c>
      <c r="I2429" s="7">
        <v>7057597</v>
      </c>
      <c r="J2429" s="7">
        <v>7057595</v>
      </c>
      <c r="K2429" s="7">
        <v>2</v>
      </c>
      <c r="L2429" s="7">
        <v>7</v>
      </c>
      <c r="M2429" s="7">
        <f t="shared" si="246"/>
        <v>0</v>
      </c>
      <c r="N2429" s="8">
        <f t="shared" si="247"/>
        <v>0</v>
      </c>
      <c r="R2429" s="12">
        <v>1</v>
      </c>
    </row>
    <row r="2430" spans="1:18" ht="51" x14ac:dyDescent="0.2">
      <c r="A2430" s="1" t="s">
        <v>4492</v>
      </c>
      <c r="B2430" s="1" t="s">
        <v>1484</v>
      </c>
      <c r="C2430" s="2" t="s">
        <v>1485</v>
      </c>
      <c r="D2430" s="3" t="s">
        <v>231</v>
      </c>
      <c r="E2430" s="4">
        <v>3</v>
      </c>
      <c r="F2430" s="4">
        <v>22</v>
      </c>
      <c r="I2430" s="7">
        <v>7057598</v>
      </c>
      <c r="J2430" s="7">
        <v>7057595</v>
      </c>
      <c r="K2430" s="7">
        <v>2</v>
      </c>
      <c r="L2430" s="7">
        <v>7</v>
      </c>
      <c r="M2430" s="7">
        <f t="shared" si="246"/>
        <v>0</v>
      </c>
      <c r="N2430" s="8">
        <f t="shared" si="247"/>
        <v>0</v>
      </c>
      <c r="R2430" s="12">
        <v>1</v>
      </c>
    </row>
    <row r="2431" spans="1:18" ht="51" x14ac:dyDescent="0.2">
      <c r="A2431" s="1" t="s">
        <v>4493</v>
      </c>
      <c r="B2431" s="1" t="s">
        <v>1487</v>
      </c>
      <c r="C2431" s="2" t="s">
        <v>1488</v>
      </c>
      <c r="D2431" s="3" t="s">
        <v>231</v>
      </c>
      <c r="E2431" s="4">
        <v>10</v>
      </c>
      <c r="F2431" s="4">
        <v>22</v>
      </c>
      <c r="I2431" s="7">
        <v>7057599</v>
      </c>
      <c r="J2431" s="7">
        <v>7057595</v>
      </c>
      <c r="K2431" s="7">
        <v>2</v>
      </c>
      <c r="L2431" s="7">
        <v>7</v>
      </c>
      <c r="M2431" s="7">
        <f t="shared" si="246"/>
        <v>0</v>
      </c>
      <c r="N2431" s="8">
        <f t="shared" si="247"/>
        <v>0</v>
      </c>
      <c r="R2431" s="12">
        <v>1</v>
      </c>
    </row>
    <row r="2432" spans="1:18" ht="51" x14ac:dyDescent="0.2">
      <c r="A2432" s="1" t="s">
        <v>4494</v>
      </c>
      <c r="B2432" s="1" t="s">
        <v>4495</v>
      </c>
      <c r="C2432" s="2" t="s">
        <v>4496</v>
      </c>
      <c r="D2432" s="3" t="s">
        <v>231</v>
      </c>
      <c r="E2432" s="4">
        <v>89</v>
      </c>
      <c r="F2432" s="4">
        <v>22</v>
      </c>
      <c r="I2432" s="7">
        <v>7057600</v>
      </c>
      <c r="J2432" s="7">
        <v>7057595</v>
      </c>
      <c r="K2432" s="7">
        <v>2</v>
      </c>
      <c r="L2432" s="7">
        <v>7</v>
      </c>
      <c r="M2432" s="7">
        <f t="shared" si="246"/>
        <v>0</v>
      </c>
      <c r="N2432" s="8">
        <f t="shared" si="247"/>
        <v>0</v>
      </c>
      <c r="R2432" s="12">
        <v>1</v>
      </c>
    </row>
    <row r="2433" spans="1:18" ht="51" x14ac:dyDescent="0.2">
      <c r="A2433" s="1" t="s">
        <v>4497</v>
      </c>
      <c r="B2433" s="1" t="s">
        <v>4498</v>
      </c>
      <c r="C2433" s="2" t="s">
        <v>4499</v>
      </c>
      <c r="D2433" s="3" t="s">
        <v>231</v>
      </c>
      <c r="E2433" s="4">
        <v>5</v>
      </c>
      <c r="F2433" s="4">
        <v>22</v>
      </c>
      <c r="I2433" s="7">
        <v>7057601</v>
      </c>
      <c r="J2433" s="7">
        <v>7057595</v>
      </c>
      <c r="K2433" s="7">
        <v>2</v>
      </c>
      <c r="L2433" s="7">
        <v>7</v>
      </c>
      <c r="M2433" s="7">
        <f t="shared" si="246"/>
        <v>0</v>
      </c>
      <c r="N2433" s="8">
        <f t="shared" si="247"/>
        <v>0</v>
      </c>
      <c r="R2433" s="12">
        <v>1</v>
      </c>
    </row>
    <row r="2434" spans="1:18" ht="51" x14ac:dyDescent="0.2">
      <c r="A2434" s="1" t="s">
        <v>4500</v>
      </c>
      <c r="B2434" s="1" t="s">
        <v>4501</v>
      </c>
      <c r="C2434" s="2" t="s">
        <v>4502</v>
      </c>
      <c r="D2434" s="3" t="s">
        <v>231</v>
      </c>
      <c r="E2434" s="4">
        <v>179</v>
      </c>
      <c r="F2434" s="4">
        <v>22</v>
      </c>
      <c r="I2434" s="7">
        <v>7057602</v>
      </c>
      <c r="J2434" s="7">
        <v>7057595</v>
      </c>
      <c r="K2434" s="7">
        <v>2</v>
      </c>
      <c r="L2434" s="7">
        <v>7</v>
      </c>
      <c r="M2434" s="7">
        <f t="shared" si="246"/>
        <v>0</v>
      </c>
      <c r="N2434" s="8">
        <f t="shared" si="247"/>
        <v>0</v>
      </c>
      <c r="R2434" s="12">
        <v>1</v>
      </c>
    </row>
    <row r="2435" spans="1:18" ht="51" x14ac:dyDescent="0.2">
      <c r="A2435" s="1" t="s">
        <v>4503</v>
      </c>
      <c r="B2435" s="1" t="s">
        <v>4504</v>
      </c>
      <c r="C2435" s="2" t="s">
        <v>4505</v>
      </c>
      <c r="D2435" s="3" t="s">
        <v>231</v>
      </c>
      <c r="E2435" s="4">
        <v>10</v>
      </c>
      <c r="F2435" s="4">
        <v>22</v>
      </c>
      <c r="I2435" s="7">
        <v>7057603</v>
      </c>
      <c r="J2435" s="7">
        <v>7057595</v>
      </c>
      <c r="K2435" s="7">
        <v>2</v>
      </c>
      <c r="L2435" s="7">
        <v>7</v>
      </c>
      <c r="M2435" s="7">
        <f t="shared" si="246"/>
        <v>0</v>
      </c>
      <c r="N2435" s="8">
        <f t="shared" si="247"/>
        <v>0</v>
      </c>
      <c r="R2435" s="12">
        <v>1</v>
      </c>
    </row>
    <row r="2436" spans="1:18" ht="51" x14ac:dyDescent="0.2">
      <c r="A2436" s="1" t="s">
        <v>4506</v>
      </c>
      <c r="B2436" s="1" t="s">
        <v>4507</v>
      </c>
      <c r="C2436" s="2" t="s">
        <v>4508</v>
      </c>
      <c r="D2436" s="3" t="s">
        <v>231</v>
      </c>
      <c r="E2436" s="4">
        <v>10</v>
      </c>
      <c r="F2436" s="4">
        <v>22</v>
      </c>
      <c r="I2436" s="7">
        <v>7057604</v>
      </c>
      <c r="J2436" s="7">
        <v>7057595</v>
      </c>
      <c r="K2436" s="7">
        <v>2</v>
      </c>
      <c r="L2436" s="7">
        <v>7</v>
      </c>
      <c r="M2436" s="7">
        <f t="shared" si="246"/>
        <v>0</v>
      </c>
      <c r="N2436" s="8">
        <f t="shared" si="247"/>
        <v>0</v>
      </c>
      <c r="R2436" s="12">
        <v>1</v>
      </c>
    </row>
    <row r="2437" spans="1:18" ht="51" x14ac:dyDescent="0.2">
      <c r="A2437" s="1" t="s">
        <v>4509</v>
      </c>
      <c r="B2437" s="1" t="s">
        <v>4510</v>
      </c>
      <c r="C2437" s="2" t="s">
        <v>4511</v>
      </c>
      <c r="D2437" s="3" t="s">
        <v>231</v>
      </c>
      <c r="E2437" s="4">
        <v>9</v>
      </c>
      <c r="F2437" s="4">
        <v>22</v>
      </c>
      <c r="I2437" s="7">
        <v>7057605</v>
      </c>
      <c r="J2437" s="7">
        <v>7057595</v>
      </c>
      <c r="K2437" s="7">
        <v>2</v>
      </c>
      <c r="L2437" s="7">
        <v>7</v>
      </c>
      <c r="M2437" s="7">
        <f t="shared" si="246"/>
        <v>0</v>
      </c>
      <c r="N2437" s="8">
        <f t="shared" si="247"/>
        <v>0</v>
      </c>
      <c r="R2437" s="12">
        <v>1</v>
      </c>
    </row>
    <row r="2438" spans="1:18" ht="51" x14ac:dyDescent="0.2">
      <c r="A2438" s="1" t="s">
        <v>4512</v>
      </c>
      <c r="B2438" s="1" t="s">
        <v>4513</v>
      </c>
      <c r="C2438" s="2" t="s">
        <v>4514</v>
      </c>
      <c r="D2438" s="3" t="s">
        <v>231</v>
      </c>
      <c r="E2438" s="4">
        <v>1</v>
      </c>
      <c r="F2438" s="4">
        <v>22</v>
      </c>
      <c r="I2438" s="7">
        <v>7057606</v>
      </c>
      <c r="J2438" s="7">
        <v>7057595</v>
      </c>
      <c r="K2438" s="7">
        <v>2</v>
      </c>
      <c r="L2438" s="7">
        <v>7</v>
      </c>
      <c r="M2438" s="7">
        <f t="shared" si="246"/>
        <v>0</v>
      </c>
      <c r="N2438" s="8">
        <f t="shared" si="247"/>
        <v>0</v>
      </c>
      <c r="R2438" s="12">
        <v>1</v>
      </c>
    </row>
    <row r="2439" spans="1:18" ht="51" x14ac:dyDescent="0.2">
      <c r="A2439" s="1" t="s">
        <v>4515</v>
      </c>
      <c r="B2439" s="1" t="s">
        <v>1490</v>
      </c>
      <c r="C2439" s="2" t="s">
        <v>1491</v>
      </c>
      <c r="D2439" s="3" t="s">
        <v>231</v>
      </c>
      <c r="E2439" s="4">
        <v>32</v>
      </c>
      <c r="F2439" s="4">
        <v>22</v>
      </c>
      <c r="I2439" s="7">
        <v>7057607</v>
      </c>
      <c r="J2439" s="7">
        <v>7057595</v>
      </c>
      <c r="K2439" s="7">
        <v>2</v>
      </c>
      <c r="L2439" s="7">
        <v>7</v>
      </c>
      <c r="M2439" s="7">
        <f t="shared" si="246"/>
        <v>0</v>
      </c>
      <c r="N2439" s="8">
        <f t="shared" si="247"/>
        <v>0</v>
      </c>
      <c r="R2439" s="12">
        <v>1</v>
      </c>
    </row>
    <row r="2440" spans="1:18" ht="114.75" x14ac:dyDescent="0.2">
      <c r="A2440" s="1" t="s">
        <v>4516</v>
      </c>
      <c r="B2440" s="1" t="s">
        <v>30</v>
      </c>
      <c r="C2440" s="2" t="s">
        <v>4517</v>
      </c>
      <c r="D2440" s="3" t="s">
        <v>4488</v>
      </c>
      <c r="E2440" s="4">
        <v>43</v>
      </c>
      <c r="F2440" s="4">
        <v>22</v>
      </c>
      <c r="I2440" s="7">
        <v>7057608</v>
      </c>
      <c r="J2440" s="7">
        <v>7057595</v>
      </c>
      <c r="K2440" s="7">
        <v>2</v>
      </c>
      <c r="L2440" s="7">
        <v>7</v>
      </c>
      <c r="M2440" s="7">
        <f t="shared" si="246"/>
        <v>0</v>
      </c>
      <c r="N2440" s="8">
        <f t="shared" si="247"/>
        <v>0</v>
      </c>
      <c r="R2440" s="12">
        <v>1</v>
      </c>
    </row>
    <row r="2441" spans="1:18" ht="89.25" x14ac:dyDescent="0.2">
      <c r="A2441" s="1" t="s">
        <v>4518</v>
      </c>
      <c r="B2441" s="1" t="s">
        <v>30</v>
      </c>
      <c r="C2441" s="2" t="s">
        <v>4519</v>
      </c>
      <c r="D2441" s="3" t="s">
        <v>4488</v>
      </c>
      <c r="E2441" s="4">
        <v>17.5</v>
      </c>
      <c r="F2441" s="4">
        <v>22</v>
      </c>
      <c r="I2441" s="7">
        <v>7057609</v>
      </c>
      <c r="J2441" s="7">
        <v>7057595</v>
      </c>
      <c r="K2441" s="7">
        <v>2</v>
      </c>
      <c r="L2441" s="7">
        <v>7</v>
      </c>
      <c r="M2441" s="7">
        <f t="shared" si="246"/>
        <v>0</v>
      </c>
      <c r="N2441" s="8">
        <f t="shared" si="247"/>
        <v>0</v>
      </c>
      <c r="R2441" s="12">
        <v>1</v>
      </c>
    </row>
    <row r="2442" spans="1:18" ht="63.75" x14ac:dyDescent="0.2">
      <c r="A2442" s="1" t="s">
        <v>4520</v>
      </c>
      <c r="B2442" s="1" t="s">
        <v>30</v>
      </c>
      <c r="C2442" s="2" t="s">
        <v>4521</v>
      </c>
      <c r="D2442" s="3" t="s">
        <v>231</v>
      </c>
      <c r="E2442" s="4">
        <v>4</v>
      </c>
      <c r="F2442" s="4">
        <v>22</v>
      </c>
      <c r="I2442" s="7">
        <v>7057610</v>
      </c>
      <c r="J2442" s="7">
        <v>7057595</v>
      </c>
      <c r="K2442" s="7">
        <v>2</v>
      </c>
      <c r="L2442" s="7">
        <v>7</v>
      </c>
      <c r="M2442" s="7">
        <f t="shared" si="246"/>
        <v>0</v>
      </c>
      <c r="N2442" s="8">
        <f t="shared" si="247"/>
        <v>0</v>
      </c>
      <c r="R2442" s="12">
        <v>1</v>
      </c>
    </row>
    <row r="2443" spans="1:18" ht="76.5" x14ac:dyDescent="0.2">
      <c r="A2443" s="1" t="s">
        <v>4522</v>
      </c>
      <c r="B2443" s="1" t="s">
        <v>30</v>
      </c>
      <c r="C2443" s="2" t="s">
        <v>1497</v>
      </c>
      <c r="D2443" s="3" t="s">
        <v>241</v>
      </c>
      <c r="E2443" s="4">
        <v>84.7</v>
      </c>
      <c r="F2443" s="4">
        <v>22</v>
      </c>
      <c r="I2443" s="7">
        <v>7057611</v>
      </c>
      <c r="J2443" s="7">
        <v>7057595</v>
      </c>
      <c r="K2443" s="7">
        <v>2</v>
      </c>
      <c r="L2443" s="7">
        <v>7</v>
      </c>
      <c r="M2443" s="7">
        <f t="shared" si="246"/>
        <v>0</v>
      </c>
      <c r="N2443" s="8">
        <f t="shared" si="247"/>
        <v>0</v>
      </c>
      <c r="R2443" s="12">
        <v>1</v>
      </c>
    </row>
    <row r="2444" spans="1:18" x14ac:dyDescent="0.2">
      <c r="A2444" s="1" t="s">
        <v>4523</v>
      </c>
      <c r="C2444" s="2" t="s">
        <v>1499</v>
      </c>
      <c r="E2444" s="4">
        <v>0</v>
      </c>
      <c r="F2444" s="4">
        <v>22</v>
      </c>
      <c r="H2444" s="167"/>
      <c r="I2444" s="7">
        <v>7057612</v>
      </c>
      <c r="J2444" s="7">
        <v>7057575</v>
      </c>
      <c r="K2444" s="7">
        <v>1</v>
      </c>
      <c r="L2444" s="7">
        <v>6</v>
      </c>
      <c r="M2444" s="7">
        <f>M2445+M2446+M2447+M2448</f>
        <v>0</v>
      </c>
      <c r="N2444" s="8">
        <f>N2445+N2446+N2447+N2448</f>
        <v>0</v>
      </c>
      <c r="R2444" s="12">
        <v>1</v>
      </c>
    </row>
    <row r="2445" spans="1:18" ht="102" x14ac:dyDescent="0.2">
      <c r="A2445" s="1" t="s">
        <v>4524</v>
      </c>
      <c r="C2445" s="2" t="s">
        <v>1501</v>
      </c>
      <c r="D2445" s="3" t="s">
        <v>35</v>
      </c>
      <c r="E2445" s="4">
        <v>0</v>
      </c>
      <c r="F2445" s="4">
        <v>22</v>
      </c>
      <c r="I2445" s="7">
        <v>7057613</v>
      </c>
      <c r="J2445" s="7">
        <v>7057612</v>
      </c>
      <c r="K2445" s="7">
        <v>2</v>
      </c>
      <c r="L2445" s="7">
        <v>7</v>
      </c>
      <c r="M2445" s="7">
        <f>ROUND(ROUND(H2445,2)*ROUND(E2445,2), 2)</f>
        <v>0</v>
      </c>
      <c r="N2445" s="8">
        <f>H2445*E2445*(1+F2445/100)</f>
        <v>0</v>
      </c>
      <c r="R2445" s="12">
        <v>1</v>
      </c>
    </row>
    <row r="2446" spans="1:18" ht="38.25" x14ac:dyDescent="0.2">
      <c r="A2446" s="1" t="s">
        <v>4525</v>
      </c>
      <c r="B2446" s="1" t="s">
        <v>30</v>
      </c>
      <c r="C2446" s="2" t="s">
        <v>1504</v>
      </c>
      <c r="D2446" s="3" t="s">
        <v>35</v>
      </c>
      <c r="E2446" s="4">
        <v>0</v>
      </c>
      <c r="F2446" s="4">
        <v>22</v>
      </c>
      <c r="I2446" s="7">
        <v>7057614</v>
      </c>
      <c r="J2446" s="7">
        <v>7057612</v>
      </c>
      <c r="K2446" s="7">
        <v>2</v>
      </c>
      <c r="L2446" s="7">
        <v>7</v>
      </c>
      <c r="M2446" s="7">
        <f>ROUND(ROUND(H2446,2)*ROUND(E2446,2), 2)</f>
        <v>0</v>
      </c>
      <c r="N2446" s="8">
        <f>H2446*E2446*(1+F2446/100)</f>
        <v>0</v>
      </c>
      <c r="R2446" s="12">
        <v>1</v>
      </c>
    </row>
    <row r="2447" spans="1:18" ht="51" x14ac:dyDescent="0.2">
      <c r="A2447" s="1" t="s">
        <v>4526</v>
      </c>
      <c r="B2447" s="1" t="s">
        <v>4527</v>
      </c>
      <c r="C2447" s="2" t="s">
        <v>4528</v>
      </c>
      <c r="D2447" s="3" t="s">
        <v>231</v>
      </c>
      <c r="E2447" s="4">
        <v>47</v>
      </c>
      <c r="F2447" s="4">
        <v>22</v>
      </c>
      <c r="I2447" s="7">
        <v>7057615</v>
      </c>
      <c r="J2447" s="7">
        <v>7057612</v>
      </c>
      <c r="K2447" s="7">
        <v>2</v>
      </c>
      <c r="L2447" s="7">
        <v>7</v>
      </c>
      <c r="M2447" s="7">
        <f>ROUND(ROUND(H2447,2)*ROUND(E2447,2), 2)</f>
        <v>0</v>
      </c>
      <c r="N2447" s="8">
        <f>H2447*E2447*(1+F2447/100)</f>
        <v>0</v>
      </c>
      <c r="R2447" s="12">
        <v>1</v>
      </c>
    </row>
    <row r="2448" spans="1:18" ht="63.75" x14ac:dyDescent="0.2">
      <c r="A2448" s="1" t="s">
        <v>4529</v>
      </c>
      <c r="B2448" s="1" t="s">
        <v>30</v>
      </c>
      <c r="C2448" s="2" t="s">
        <v>1510</v>
      </c>
      <c r="D2448" s="3" t="s">
        <v>231</v>
      </c>
      <c r="E2448" s="4">
        <v>2</v>
      </c>
      <c r="F2448" s="4">
        <v>22</v>
      </c>
      <c r="I2448" s="7">
        <v>7057616</v>
      </c>
      <c r="J2448" s="7">
        <v>7057612</v>
      </c>
      <c r="K2448" s="7">
        <v>2</v>
      </c>
      <c r="L2448" s="7">
        <v>7</v>
      </c>
      <c r="M2448" s="7">
        <f>ROUND(ROUND(H2448,2)*ROUND(E2448,2), 2)</f>
        <v>0</v>
      </c>
      <c r="N2448" s="8">
        <f>H2448*E2448*(1+F2448/100)</f>
        <v>0</v>
      </c>
      <c r="R2448" s="12">
        <v>1</v>
      </c>
    </row>
    <row r="2449" spans="1:18" x14ac:dyDescent="0.2">
      <c r="A2449" s="1" t="s">
        <v>4530</v>
      </c>
      <c r="C2449" s="2" t="s">
        <v>4531</v>
      </c>
      <c r="E2449" s="4">
        <v>0</v>
      </c>
      <c r="F2449" s="4">
        <v>22</v>
      </c>
      <c r="H2449" s="167"/>
      <c r="I2449" s="7">
        <v>7057617</v>
      </c>
      <c r="J2449" s="7">
        <v>7057575</v>
      </c>
      <c r="K2449" s="7">
        <v>1</v>
      </c>
      <c r="L2449" s="7">
        <v>6</v>
      </c>
      <c r="M2449" s="7">
        <f>M2450+M2451+M2452+M2453+M2454+M2455+M2456+M2457+M2458+M2459+M2460+M2461+M2462+M2463+M2464</f>
        <v>0</v>
      </c>
      <c r="N2449" s="8">
        <f>N2450+N2451+N2452+N2453+N2454+N2455+N2456+N2457+N2458+N2459+N2460+N2461+N2462+N2463+N2464</f>
        <v>0</v>
      </c>
      <c r="R2449" s="12">
        <v>1</v>
      </c>
    </row>
    <row r="2450" spans="1:18" ht="89.25" x14ac:dyDescent="0.2">
      <c r="A2450" s="1" t="s">
        <v>4532</v>
      </c>
      <c r="C2450" s="2" t="s">
        <v>4533</v>
      </c>
      <c r="D2450" s="3" t="s">
        <v>35</v>
      </c>
      <c r="E2450" s="4">
        <v>0</v>
      </c>
      <c r="F2450" s="4">
        <v>22</v>
      </c>
      <c r="I2450" s="7">
        <v>7057618</v>
      </c>
      <c r="J2450" s="7">
        <v>7057617</v>
      </c>
      <c r="K2450" s="7">
        <v>2</v>
      </c>
      <c r="L2450" s="7">
        <v>7</v>
      </c>
      <c r="M2450" s="7">
        <f t="shared" ref="M2450:M2464" si="248">ROUND(ROUND(H2450,2)*ROUND(E2450,2), 2)</f>
        <v>0</v>
      </c>
      <c r="N2450" s="8">
        <f t="shared" ref="N2450:N2464" si="249">H2450*E2450*(1+F2450/100)</f>
        <v>0</v>
      </c>
      <c r="R2450" s="12">
        <v>1</v>
      </c>
    </row>
    <row r="2451" spans="1:18" ht="38.25" x14ac:dyDescent="0.2">
      <c r="A2451" s="1" t="s">
        <v>4534</v>
      </c>
      <c r="B2451" s="1" t="s">
        <v>30</v>
      </c>
      <c r="C2451" s="2" t="s">
        <v>4535</v>
      </c>
      <c r="D2451" s="3" t="s">
        <v>35</v>
      </c>
      <c r="E2451" s="4">
        <v>0</v>
      </c>
      <c r="F2451" s="4">
        <v>22</v>
      </c>
      <c r="I2451" s="7">
        <v>7057619</v>
      </c>
      <c r="J2451" s="7">
        <v>7057617</v>
      </c>
      <c r="K2451" s="7">
        <v>2</v>
      </c>
      <c r="L2451" s="7">
        <v>7</v>
      </c>
      <c r="M2451" s="7">
        <f t="shared" si="248"/>
        <v>0</v>
      </c>
      <c r="N2451" s="8">
        <f t="shared" si="249"/>
        <v>0</v>
      </c>
      <c r="R2451" s="12">
        <v>1</v>
      </c>
    </row>
    <row r="2452" spans="1:18" ht="51" x14ac:dyDescent="0.2">
      <c r="A2452" s="1" t="s">
        <v>4536</v>
      </c>
      <c r="B2452" s="1" t="s">
        <v>4537</v>
      </c>
      <c r="C2452" s="2" t="s">
        <v>4538</v>
      </c>
      <c r="D2452" s="3" t="s">
        <v>231</v>
      </c>
      <c r="E2452" s="4">
        <v>5</v>
      </c>
      <c r="F2452" s="4">
        <v>22</v>
      </c>
      <c r="I2452" s="7">
        <v>7057620</v>
      </c>
      <c r="J2452" s="7">
        <v>7057617</v>
      </c>
      <c r="K2452" s="7">
        <v>2</v>
      </c>
      <c r="L2452" s="7">
        <v>7</v>
      </c>
      <c r="M2452" s="7">
        <f t="shared" si="248"/>
        <v>0</v>
      </c>
      <c r="N2452" s="8">
        <f t="shared" si="249"/>
        <v>0</v>
      </c>
      <c r="R2452" s="12">
        <v>1</v>
      </c>
    </row>
    <row r="2453" spans="1:18" ht="51" x14ac:dyDescent="0.2">
      <c r="A2453" s="1" t="s">
        <v>4539</v>
      </c>
      <c r="B2453" s="1" t="s">
        <v>4540</v>
      </c>
      <c r="C2453" s="2" t="s">
        <v>4541</v>
      </c>
      <c r="D2453" s="3" t="s">
        <v>231</v>
      </c>
      <c r="E2453" s="4">
        <v>10</v>
      </c>
      <c r="F2453" s="4">
        <v>22</v>
      </c>
      <c r="I2453" s="7">
        <v>7057621</v>
      </c>
      <c r="J2453" s="7">
        <v>7057617</v>
      </c>
      <c r="K2453" s="7">
        <v>2</v>
      </c>
      <c r="L2453" s="7">
        <v>7</v>
      </c>
      <c r="M2453" s="7">
        <f t="shared" si="248"/>
        <v>0</v>
      </c>
      <c r="N2453" s="8">
        <f t="shared" si="249"/>
        <v>0</v>
      </c>
      <c r="R2453" s="12">
        <v>1</v>
      </c>
    </row>
    <row r="2454" spans="1:18" ht="51" x14ac:dyDescent="0.2">
      <c r="A2454" s="1" t="s">
        <v>4542</v>
      </c>
      <c r="B2454" s="1" t="s">
        <v>4543</v>
      </c>
      <c r="C2454" s="2" t="s">
        <v>4544</v>
      </c>
      <c r="D2454" s="3" t="s">
        <v>231</v>
      </c>
      <c r="E2454" s="4">
        <v>5</v>
      </c>
      <c r="F2454" s="4">
        <v>22</v>
      </c>
      <c r="I2454" s="7">
        <v>7057622</v>
      </c>
      <c r="J2454" s="7">
        <v>7057617</v>
      </c>
      <c r="K2454" s="7">
        <v>2</v>
      </c>
      <c r="L2454" s="7">
        <v>7</v>
      </c>
      <c r="M2454" s="7">
        <f t="shared" si="248"/>
        <v>0</v>
      </c>
      <c r="N2454" s="8">
        <f t="shared" si="249"/>
        <v>0</v>
      </c>
      <c r="R2454" s="12">
        <v>1</v>
      </c>
    </row>
    <row r="2455" spans="1:18" ht="51" x14ac:dyDescent="0.2">
      <c r="A2455" s="1" t="s">
        <v>4545</v>
      </c>
      <c r="B2455" s="1" t="s">
        <v>4546</v>
      </c>
      <c r="C2455" s="2" t="s">
        <v>4547</v>
      </c>
      <c r="D2455" s="3" t="s">
        <v>231</v>
      </c>
      <c r="E2455" s="4">
        <v>5</v>
      </c>
      <c r="F2455" s="4">
        <v>22</v>
      </c>
      <c r="I2455" s="7">
        <v>7057623</v>
      </c>
      <c r="J2455" s="7">
        <v>7057617</v>
      </c>
      <c r="K2455" s="7">
        <v>2</v>
      </c>
      <c r="L2455" s="7">
        <v>7</v>
      </c>
      <c r="M2455" s="7">
        <f t="shared" si="248"/>
        <v>0</v>
      </c>
      <c r="N2455" s="8">
        <f t="shared" si="249"/>
        <v>0</v>
      </c>
      <c r="R2455" s="12">
        <v>1</v>
      </c>
    </row>
    <row r="2456" spans="1:18" ht="51" x14ac:dyDescent="0.2">
      <c r="A2456" s="1" t="s">
        <v>4548</v>
      </c>
      <c r="B2456" s="1" t="s">
        <v>4549</v>
      </c>
      <c r="C2456" s="2" t="s">
        <v>4550</v>
      </c>
      <c r="D2456" s="3" t="s">
        <v>231</v>
      </c>
      <c r="E2456" s="4">
        <v>5</v>
      </c>
      <c r="F2456" s="4">
        <v>22</v>
      </c>
      <c r="I2456" s="7">
        <v>7057624</v>
      </c>
      <c r="J2456" s="7">
        <v>7057617</v>
      </c>
      <c r="K2456" s="7">
        <v>2</v>
      </c>
      <c r="L2456" s="7">
        <v>7</v>
      </c>
      <c r="M2456" s="7">
        <f t="shared" si="248"/>
        <v>0</v>
      </c>
      <c r="N2456" s="8">
        <f t="shared" si="249"/>
        <v>0</v>
      </c>
      <c r="R2456" s="12">
        <v>1</v>
      </c>
    </row>
    <row r="2457" spans="1:18" ht="51" x14ac:dyDescent="0.2">
      <c r="A2457" s="1" t="s">
        <v>4551</v>
      </c>
      <c r="B2457" s="1" t="s">
        <v>4552</v>
      </c>
      <c r="C2457" s="2" t="s">
        <v>4553</v>
      </c>
      <c r="D2457" s="3" t="s">
        <v>231</v>
      </c>
      <c r="E2457" s="4">
        <v>5</v>
      </c>
      <c r="F2457" s="4">
        <v>22</v>
      </c>
      <c r="I2457" s="7">
        <v>7057625</v>
      </c>
      <c r="J2457" s="7">
        <v>7057617</v>
      </c>
      <c r="K2457" s="7">
        <v>2</v>
      </c>
      <c r="L2457" s="7">
        <v>7</v>
      </c>
      <c r="M2457" s="7">
        <f t="shared" si="248"/>
        <v>0</v>
      </c>
      <c r="N2457" s="8">
        <f t="shared" si="249"/>
        <v>0</v>
      </c>
      <c r="R2457" s="12">
        <v>1</v>
      </c>
    </row>
    <row r="2458" spans="1:18" ht="51" x14ac:dyDescent="0.2">
      <c r="A2458" s="1" t="s">
        <v>4554</v>
      </c>
      <c r="B2458" s="1" t="s">
        <v>4462</v>
      </c>
      <c r="C2458" s="2" t="s">
        <v>4555</v>
      </c>
      <c r="D2458" s="3" t="s">
        <v>231</v>
      </c>
      <c r="E2458" s="4">
        <v>17</v>
      </c>
      <c r="F2458" s="4">
        <v>22</v>
      </c>
      <c r="I2458" s="7">
        <v>7057626</v>
      </c>
      <c r="J2458" s="7">
        <v>7057617</v>
      </c>
      <c r="K2458" s="7">
        <v>2</v>
      </c>
      <c r="L2458" s="7">
        <v>7</v>
      </c>
      <c r="M2458" s="7">
        <f t="shared" si="248"/>
        <v>0</v>
      </c>
      <c r="N2458" s="8">
        <f t="shared" si="249"/>
        <v>0</v>
      </c>
      <c r="R2458" s="12">
        <v>1</v>
      </c>
    </row>
    <row r="2459" spans="1:18" ht="51" x14ac:dyDescent="0.2">
      <c r="A2459" s="1" t="s">
        <v>4556</v>
      </c>
      <c r="B2459" s="1" t="s">
        <v>4557</v>
      </c>
      <c r="C2459" s="2" t="s">
        <v>4558</v>
      </c>
      <c r="D2459" s="3" t="s">
        <v>231</v>
      </c>
      <c r="E2459" s="4">
        <v>1</v>
      </c>
      <c r="F2459" s="4">
        <v>22</v>
      </c>
      <c r="I2459" s="7">
        <v>7057627</v>
      </c>
      <c r="J2459" s="7">
        <v>7057617</v>
      </c>
      <c r="K2459" s="7">
        <v>2</v>
      </c>
      <c r="L2459" s="7">
        <v>7</v>
      </c>
      <c r="M2459" s="7">
        <f t="shared" si="248"/>
        <v>0</v>
      </c>
      <c r="N2459" s="8">
        <f t="shared" si="249"/>
        <v>0</v>
      </c>
      <c r="R2459" s="12">
        <v>1</v>
      </c>
    </row>
    <row r="2460" spans="1:18" ht="51" x14ac:dyDescent="0.2">
      <c r="A2460" s="1" t="s">
        <v>4559</v>
      </c>
      <c r="B2460" s="1" t="s">
        <v>4560</v>
      </c>
      <c r="C2460" s="2" t="s">
        <v>4561</v>
      </c>
      <c r="D2460" s="3" t="s">
        <v>231</v>
      </c>
      <c r="E2460" s="4">
        <v>5</v>
      </c>
      <c r="F2460" s="4">
        <v>22</v>
      </c>
      <c r="I2460" s="7">
        <v>7057628</v>
      </c>
      <c r="J2460" s="7">
        <v>7057617</v>
      </c>
      <c r="K2460" s="7">
        <v>2</v>
      </c>
      <c r="L2460" s="7">
        <v>7</v>
      </c>
      <c r="M2460" s="7">
        <f t="shared" si="248"/>
        <v>0</v>
      </c>
      <c r="N2460" s="8">
        <f t="shared" si="249"/>
        <v>0</v>
      </c>
      <c r="R2460" s="12">
        <v>1</v>
      </c>
    </row>
    <row r="2461" spans="1:18" ht="51" x14ac:dyDescent="0.2">
      <c r="A2461" s="1" t="s">
        <v>4562</v>
      </c>
      <c r="B2461" s="1" t="s">
        <v>4563</v>
      </c>
      <c r="C2461" s="2" t="s">
        <v>4564</v>
      </c>
      <c r="D2461" s="3" t="s">
        <v>231</v>
      </c>
      <c r="E2461" s="4">
        <v>3</v>
      </c>
      <c r="F2461" s="4">
        <v>22</v>
      </c>
      <c r="I2461" s="7">
        <v>7057629</v>
      </c>
      <c r="J2461" s="7">
        <v>7057617</v>
      </c>
      <c r="K2461" s="7">
        <v>2</v>
      </c>
      <c r="L2461" s="7">
        <v>7</v>
      </c>
      <c r="M2461" s="7">
        <f t="shared" si="248"/>
        <v>0</v>
      </c>
      <c r="N2461" s="8">
        <f t="shared" si="249"/>
        <v>0</v>
      </c>
      <c r="R2461" s="12">
        <v>1</v>
      </c>
    </row>
    <row r="2462" spans="1:18" ht="51" x14ac:dyDescent="0.2">
      <c r="A2462" s="1" t="s">
        <v>4565</v>
      </c>
      <c r="B2462" s="1" t="s">
        <v>4566</v>
      </c>
      <c r="C2462" s="2" t="s">
        <v>4567</v>
      </c>
      <c r="D2462" s="3" t="s">
        <v>231</v>
      </c>
      <c r="E2462" s="4">
        <v>5</v>
      </c>
      <c r="F2462" s="4">
        <v>22</v>
      </c>
      <c r="I2462" s="7">
        <v>7057630</v>
      </c>
      <c r="J2462" s="7">
        <v>7057617</v>
      </c>
      <c r="K2462" s="7">
        <v>2</v>
      </c>
      <c r="L2462" s="7">
        <v>7</v>
      </c>
      <c r="M2462" s="7">
        <f t="shared" si="248"/>
        <v>0</v>
      </c>
      <c r="N2462" s="8">
        <f t="shared" si="249"/>
        <v>0</v>
      </c>
      <c r="R2462" s="12">
        <v>1</v>
      </c>
    </row>
    <row r="2463" spans="1:18" ht="51" x14ac:dyDescent="0.2">
      <c r="A2463" s="1" t="s">
        <v>4568</v>
      </c>
      <c r="B2463" s="1" t="s">
        <v>4569</v>
      </c>
      <c r="C2463" s="2" t="s">
        <v>4570</v>
      </c>
      <c r="D2463" s="3" t="s">
        <v>231</v>
      </c>
      <c r="E2463" s="4">
        <v>5</v>
      </c>
      <c r="F2463" s="4">
        <v>22</v>
      </c>
      <c r="I2463" s="7">
        <v>7057631</v>
      </c>
      <c r="J2463" s="7">
        <v>7057617</v>
      </c>
      <c r="K2463" s="7">
        <v>2</v>
      </c>
      <c r="L2463" s="7">
        <v>7</v>
      </c>
      <c r="M2463" s="7">
        <f t="shared" si="248"/>
        <v>0</v>
      </c>
      <c r="N2463" s="8">
        <f t="shared" si="249"/>
        <v>0</v>
      </c>
      <c r="R2463" s="12">
        <v>1</v>
      </c>
    </row>
    <row r="2464" spans="1:18" ht="63.75" x14ac:dyDescent="0.2">
      <c r="A2464" s="1" t="s">
        <v>4571</v>
      </c>
      <c r="B2464" s="1" t="s">
        <v>30</v>
      </c>
      <c r="C2464" s="2" t="s">
        <v>4572</v>
      </c>
      <c r="D2464" s="3" t="s">
        <v>241</v>
      </c>
      <c r="E2464" s="4">
        <v>13</v>
      </c>
      <c r="F2464" s="4">
        <v>22</v>
      </c>
      <c r="I2464" s="7">
        <v>7057632</v>
      </c>
      <c r="J2464" s="7">
        <v>7057617</v>
      </c>
      <c r="K2464" s="7">
        <v>2</v>
      </c>
      <c r="L2464" s="7">
        <v>7</v>
      </c>
      <c r="M2464" s="7">
        <f t="shared" si="248"/>
        <v>0</v>
      </c>
      <c r="N2464" s="8">
        <f t="shared" si="249"/>
        <v>0</v>
      </c>
      <c r="R2464" s="12">
        <v>1</v>
      </c>
    </row>
    <row r="2465" spans="1:18" x14ac:dyDescent="0.2">
      <c r="A2465" s="1" t="s">
        <v>4573</v>
      </c>
      <c r="C2465" s="2" t="s">
        <v>1512</v>
      </c>
      <c r="E2465" s="4">
        <v>0</v>
      </c>
      <c r="F2465" s="4">
        <v>22</v>
      </c>
      <c r="H2465" s="167"/>
      <c r="I2465" s="7">
        <v>7057633</v>
      </c>
      <c r="J2465" s="7">
        <v>7057575</v>
      </c>
      <c r="K2465" s="7">
        <v>1</v>
      </c>
      <c r="L2465" s="7">
        <v>6</v>
      </c>
      <c r="M2465" s="7">
        <f>M2466+M2467+M2468+M2469</f>
        <v>0</v>
      </c>
      <c r="N2465" s="8">
        <f>N2466+N2467+N2468+N2469</f>
        <v>0</v>
      </c>
      <c r="R2465" s="12">
        <v>1</v>
      </c>
    </row>
    <row r="2466" spans="1:18" ht="25.5" x14ac:dyDescent="0.2">
      <c r="A2466" s="1" t="s">
        <v>4574</v>
      </c>
      <c r="C2466" s="2" t="s">
        <v>1514</v>
      </c>
      <c r="D2466" s="3" t="s">
        <v>35</v>
      </c>
      <c r="E2466" s="4">
        <v>0</v>
      </c>
      <c r="F2466" s="4">
        <v>22</v>
      </c>
      <c r="I2466" s="7">
        <v>7057634</v>
      </c>
      <c r="J2466" s="7">
        <v>7057633</v>
      </c>
      <c r="K2466" s="7">
        <v>2</v>
      </c>
      <c r="L2466" s="7">
        <v>7</v>
      </c>
      <c r="M2466" s="7">
        <f>ROUND(ROUND(H2466,2)*ROUND(E2466,2), 2)</f>
        <v>0</v>
      </c>
      <c r="N2466" s="8">
        <f>H2466*E2466*(1+F2466/100)</f>
        <v>0</v>
      </c>
      <c r="R2466" s="12">
        <v>1</v>
      </c>
    </row>
    <row r="2467" spans="1:18" x14ac:dyDescent="0.2">
      <c r="A2467" s="1" t="s">
        <v>4575</v>
      </c>
      <c r="B2467" s="1" t="s">
        <v>30</v>
      </c>
      <c r="C2467" s="2" t="s">
        <v>1517</v>
      </c>
      <c r="D2467" s="3" t="s">
        <v>35</v>
      </c>
      <c r="E2467" s="4">
        <v>0</v>
      </c>
      <c r="F2467" s="4">
        <v>22</v>
      </c>
      <c r="I2467" s="7">
        <v>7057635</v>
      </c>
      <c r="J2467" s="7">
        <v>7057633</v>
      </c>
      <c r="K2467" s="7">
        <v>2</v>
      </c>
      <c r="L2467" s="7">
        <v>7</v>
      </c>
      <c r="M2467" s="7">
        <f>ROUND(ROUND(H2467,2)*ROUND(E2467,2), 2)</f>
        <v>0</v>
      </c>
      <c r="N2467" s="8">
        <f>H2467*E2467*(1+F2467/100)</f>
        <v>0</v>
      </c>
      <c r="R2467" s="12">
        <v>1</v>
      </c>
    </row>
    <row r="2468" spans="1:18" ht="25.5" x14ac:dyDescent="0.2">
      <c r="A2468" s="1" t="s">
        <v>4576</v>
      </c>
      <c r="C2468" s="2" t="s">
        <v>1519</v>
      </c>
      <c r="D2468" s="3" t="s">
        <v>343</v>
      </c>
      <c r="E2468" s="4">
        <v>38.049999999999997</v>
      </c>
      <c r="F2468" s="4">
        <v>22</v>
      </c>
      <c r="I2468" s="7">
        <v>7057636</v>
      </c>
      <c r="J2468" s="7">
        <v>7057633</v>
      </c>
      <c r="K2468" s="7">
        <v>2</v>
      </c>
      <c r="L2468" s="7">
        <v>7</v>
      </c>
      <c r="M2468" s="7">
        <f>ROUND(ROUND(H2468,2)*ROUND(E2468,2), 2)</f>
        <v>0</v>
      </c>
      <c r="N2468" s="8">
        <f>H2468*E2468*(1+F2468/100)</f>
        <v>0</v>
      </c>
      <c r="R2468" s="12">
        <v>1</v>
      </c>
    </row>
    <row r="2469" spans="1:18" ht="51" x14ac:dyDescent="0.2">
      <c r="A2469" s="1" t="s">
        <v>4577</v>
      </c>
      <c r="B2469" s="1" t="s">
        <v>30</v>
      </c>
      <c r="C2469" s="2" t="s">
        <v>1522</v>
      </c>
      <c r="D2469" s="3" t="s">
        <v>241</v>
      </c>
      <c r="E2469" s="4">
        <v>1087</v>
      </c>
      <c r="F2469" s="4">
        <v>22</v>
      </c>
      <c r="I2469" s="7">
        <v>7057637</v>
      </c>
      <c r="J2469" s="7">
        <v>7057633</v>
      </c>
      <c r="K2469" s="7">
        <v>2</v>
      </c>
      <c r="L2469" s="7">
        <v>7</v>
      </c>
      <c r="M2469" s="7">
        <f>ROUND(ROUND(H2469,2)*ROUND(E2469,2), 2)</f>
        <v>0</v>
      </c>
      <c r="N2469" s="8">
        <f>H2469*E2469*(1+F2469/100)</f>
        <v>0</v>
      </c>
      <c r="R2469" s="12">
        <v>1</v>
      </c>
    </row>
    <row r="2470" spans="1:18" x14ac:dyDescent="0.2">
      <c r="A2470" s="1" t="s">
        <v>4578</v>
      </c>
      <c r="C2470" s="2" t="s">
        <v>1524</v>
      </c>
      <c r="E2470" s="4">
        <v>0</v>
      </c>
      <c r="F2470" s="4">
        <v>22</v>
      </c>
      <c r="H2470" s="167"/>
      <c r="I2470" s="7">
        <v>7057638</v>
      </c>
      <c r="J2470" s="7">
        <v>7057575</v>
      </c>
      <c r="K2470" s="7">
        <v>1</v>
      </c>
      <c r="L2470" s="7">
        <v>6</v>
      </c>
      <c r="M2470" s="7">
        <f>M2471+M2472+M2473+M2474+M2475</f>
        <v>0</v>
      </c>
      <c r="N2470" s="8">
        <f>N2471+N2472+N2473+N2474+N2475</f>
        <v>0</v>
      </c>
      <c r="R2470" s="12">
        <v>1</v>
      </c>
    </row>
    <row r="2471" spans="1:18" x14ac:dyDescent="0.2">
      <c r="A2471" s="1" t="s">
        <v>4579</v>
      </c>
      <c r="B2471" s="1" t="s">
        <v>30</v>
      </c>
      <c r="C2471" s="2" t="s">
        <v>1527</v>
      </c>
      <c r="D2471" s="3" t="s">
        <v>35</v>
      </c>
      <c r="E2471" s="4">
        <v>0</v>
      </c>
      <c r="F2471" s="4">
        <v>22</v>
      </c>
      <c r="I2471" s="7">
        <v>7057639</v>
      </c>
      <c r="J2471" s="7">
        <v>7057638</v>
      </c>
      <c r="K2471" s="7">
        <v>2</v>
      </c>
      <c r="L2471" s="7">
        <v>7</v>
      </c>
      <c r="M2471" s="7">
        <f>ROUND(ROUND(H2471,2)*ROUND(E2471,2), 2)</f>
        <v>0</v>
      </c>
      <c r="N2471" s="8">
        <f>H2471*E2471*(1+F2471/100)</f>
        <v>0</v>
      </c>
      <c r="R2471" s="12">
        <v>1</v>
      </c>
    </row>
    <row r="2472" spans="1:18" ht="25.5" x14ac:dyDescent="0.2">
      <c r="A2472" s="1" t="s">
        <v>4580</v>
      </c>
      <c r="C2472" s="2" t="s">
        <v>1529</v>
      </c>
      <c r="D2472" s="3" t="s">
        <v>268</v>
      </c>
      <c r="E2472" s="4">
        <v>9.43</v>
      </c>
      <c r="F2472" s="4">
        <v>22</v>
      </c>
      <c r="I2472" s="7">
        <v>7057640</v>
      </c>
      <c r="J2472" s="7">
        <v>7057638</v>
      </c>
      <c r="K2472" s="7">
        <v>2</v>
      </c>
      <c r="L2472" s="7">
        <v>7</v>
      </c>
      <c r="M2472" s="7">
        <f>ROUND(ROUND(H2472,2)*ROUND(E2472,2), 2)</f>
        <v>0</v>
      </c>
      <c r="N2472" s="8">
        <f>H2472*E2472*(1+F2472/100)</f>
        <v>0</v>
      </c>
      <c r="R2472" s="12">
        <v>1</v>
      </c>
    </row>
    <row r="2473" spans="1:18" ht="25.5" x14ac:dyDescent="0.2">
      <c r="A2473" s="1" t="s">
        <v>4581</v>
      </c>
      <c r="C2473" s="2" t="s">
        <v>1531</v>
      </c>
      <c r="D2473" s="3" t="s">
        <v>268</v>
      </c>
      <c r="E2473" s="4">
        <v>3.9</v>
      </c>
      <c r="F2473" s="4">
        <v>22</v>
      </c>
      <c r="I2473" s="7">
        <v>7057641</v>
      </c>
      <c r="J2473" s="7">
        <v>7057638</v>
      </c>
      <c r="K2473" s="7">
        <v>2</v>
      </c>
      <c r="L2473" s="7">
        <v>7</v>
      </c>
      <c r="M2473" s="7">
        <f>ROUND(ROUND(H2473,2)*ROUND(E2473,2), 2)</f>
        <v>0</v>
      </c>
      <c r="N2473" s="8">
        <f>H2473*E2473*(1+F2473/100)</f>
        <v>0</v>
      </c>
      <c r="R2473" s="12">
        <v>1</v>
      </c>
    </row>
    <row r="2474" spans="1:18" ht="25.5" x14ac:dyDescent="0.2">
      <c r="A2474" s="1" t="s">
        <v>4582</v>
      </c>
      <c r="C2474" s="2" t="s">
        <v>4583</v>
      </c>
      <c r="D2474" s="3" t="s">
        <v>268</v>
      </c>
      <c r="E2474" s="4">
        <v>0.6</v>
      </c>
      <c r="F2474" s="4">
        <v>22</v>
      </c>
      <c r="I2474" s="7">
        <v>7057642</v>
      </c>
      <c r="J2474" s="7">
        <v>7057638</v>
      </c>
      <c r="K2474" s="7">
        <v>2</v>
      </c>
      <c r="L2474" s="7">
        <v>7</v>
      </c>
      <c r="M2474" s="7">
        <f>ROUND(ROUND(H2474,2)*ROUND(E2474,2), 2)</f>
        <v>0</v>
      </c>
      <c r="N2474" s="8">
        <f>H2474*E2474*(1+F2474/100)</f>
        <v>0</v>
      </c>
      <c r="R2474" s="12">
        <v>1</v>
      </c>
    </row>
    <row r="2475" spans="1:18" ht="25.5" x14ac:dyDescent="0.2">
      <c r="A2475" s="1" t="s">
        <v>4584</v>
      </c>
      <c r="B2475" s="1" t="s">
        <v>30</v>
      </c>
      <c r="C2475" s="2" t="s">
        <v>4585</v>
      </c>
      <c r="D2475" s="3" t="s">
        <v>241</v>
      </c>
      <c r="E2475" s="4">
        <v>3</v>
      </c>
      <c r="F2475" s="4">
        <v>22</v>
      </c>
      <c r="I2475" s="7">
        <v>7057643</v>
      </c>
      <c r="J2475" s="7">
        <v>7057638</v>
      </c>
      <c r="K2475" s="7">
        <v>2</v>
      </c>
      <c r="L2475" s="7">
        <v>7</v>
      </c>
      <c r="M2475" s="7">
        <f>ROUND(ROUND(H2475,2)*ROUND(E2475,2), 2)</f>
        <v>0</v>
      </c>
      <c r="N2475" s="8">
        <f>H2475*E2475*(1+F2475/100)</f>
        <v>0</v>
      </c>
      <c r="R2475" s="12">
        <v>1</v>
      </c>
    </row>
    <row r="2476" spans="1:18" x14ac:dyDescent="0.2">
      <c r="A2476" s="1" t="s">
        <v>4586</v>
      </c>
      <c r="B2476" s="1" t="s">
        <v>3426</v>
      </c>
      <c r="C2476" s="2" t="s">
        <v>4587</v>
      </c>
      <c r="E2476" s="4">
        <v>0</v>
      </c>
      <c r="F2476" s="4">
        <v>22</v>
      </c>
      <c r="H2476" s="167"/>
      <c r="I2476" s="7">
        <v>7057644</v>
      </c>
      <c r="J2476" s="7">
        <v>7060158</v>
      </c>
      <c r="K2476" s="7">
        <v>1</v>
      </c>
      <c r="L2476" s="7">
        <v>5</v>
      </c>
      <c r="M2476" s="7">
        <f>M2477+M2482+M2491+M2503+M2516</f>
        <v>0</v>
      </c>
      <c r="N2476" s="8">
        <f>N2477+N2482+N2491+N2503+N2516</f>
        <v>0</v>
      </c>
      <c r="R2476" s="12">
        <v>1</v>
      </c>
    </row>
    <row r="2477" spans="1:18" x14ac:dyDescent="0.2">
      <c r="A2477" s="1" t="s">
        <v>4588</v>
      </c>
      <c r="C2477" s="2" t="s">
        <v>286</v>
      </c>
      <c r="E2477" s="4">
        <v>0</v>
      </c>
      <c r="F2477" s="4">
        <v>22</v>
      </c>
      <c r="H2477" s="167"/>
      <c r="I2477" s="7">
        <v>7057645</v>
      </c>
      <c r="J2477" s="7">
        <v>7057644</v>
      </c>
      <c r="K2477" s="7">
        <v>1</v>
      </c>
      <c r="L2477" s="7">
        <v>6</v>
      </c>
      <c r="M2477" s="7">
        <f>M2478+M2479+M2480+M2481</f>
        <v>0</v>
      </c>
      <c r="N2477" s="8">
        <f>N2478+N2479+N2480+N2481</f>
        <v>0</v>
      </c>
      <c r="R2477" s="12">
        <v>1</v>
      </c>
    </row>
    <row r="2478" spans="1:18" ht="25.5" x14ac:dyDescent="0.2">
      <c r="A2478" s="1" t="s">
        <v>4589</v>
      </c>
      <c r="C2478" s="2" t="s">
        <v>4590</v>
      </c>
      <c r="D2478" s="3" t="s">
        <v>35</v>
      </c>
      <c r="E2478" s="4">
        <v>0</v>
      </c>
      <c r="F2478" s="4">
        <v>22</v>
      </c>
      <c r="I2478" s="7">
        <v>7057646</v>
      </c>
      <c r="J2478" s="7">
        <v>7057645</v>
      </c>
      <c r="K2478" s="7">
        <v>2</v>
      </c>
      <c r="L2478" s="7">
        <v>7</v>
      </c>
      <c r="M2478" s="7">
        <f>ROUND(ROUND(H2478,2)*ROUND(E2478,2), 2)</f>
        <v>0</v>
      </c>
      <c r="N2478" s="8">
        <f>H2478*E2478*(1+F2478/100)</f>
        <v>0</v>
      </c>
      <c r="R2478" s="12">
        <v>1</v>
      </c>
    </row>
    <row r="2479" spans="1:18" ht="25.5" x14ac:dyDescent="0.2">
      <c r="A2479" s="1" t="s">
        <v>4591</v>
      </c>
      <c r="C2479" s="2" t="s">
        <v>898</v>
      </c>
      <c r="D2479" s="3" t="s">
        <v>35</v>
      </c>
      <c r="E2479" s="4">
        <v>0</v>
      </c>
      <c r="F2479" s="4">
        <v>22</v>
      </c>
      <c r="I2479" s="7">
        <v>7057647</v>
      </c>
      <c r="J2479" s="7">
        <v>7057645</v>
      </c>
      <c r="K2479" s="7">
        <v>2</v>
      </c>
      <c r="L2479" s="7">
        <v>7</v>
      </c>
      <c r="M2479" s="7">
        <f>ROUND(ROUND(H2479,2)*ROUND(E2479,2), 2)</f>
        <v>0</v>
      </c>
      <c r="N2479" s="8">
        <f>H2479*E2479*(1+F2479/100)</f>
        <v>0</v>
      </c>
      <c r="R2479" s="12">
        <v>1</v>
      </c>
    </row>
    <row r="2480" spans="1:18" ht="25.5" x14ac:dyDescent="0.2">
      <c r="A2480" s="1" t="s">
        <v>4592</v>
      </c>
      <c r="C2480" s="2" t="s">
        <v>884</v>
      </c>
      <c r="D2480" s="3" t="s">
        <v>35</v>
      </c>
      <c r="E2480" s="4">
        <v>0</v>
      </c>
      <c r="F2480" s="4">
        <v>22</v>
      </c>
      <c r="I2480" s="7">
        <v>7057648</v>
      </c>
      <c r="J2480" s="7">
        <v>7057645</v>
      </c>
      <c r="K2480" s="7">
        <v>2</v>
      </c>
      <c r="L2480" s="7">
        <v>7</v>
      </c>
      <c r="M2480" s="7">
        <f>ROUND(ROUND(H2480,2)*ROUND(E2480,2), 2)</f>
        <v>0</v>
      </c>
      <c r="N2480" s="8">
        <f>H2480*E2480*(1+F2480/100)</f>
        <v>0</v>
      </c>
      <c r="R2480" s="12">
        <v>1</v>
      </c>
    </row>
    <row r="2481" spans="1:18" ht="25.5" x14ac:dyDescent="0.2">
      <c r="A2481" s="1" t="s">
        <v>4593</v>
      </c>
      <c r="C2481" s="2" t="s">
        <v>298</v>
      </c>
      <c r="D2481" s="3" t="s">
        <v>35</v>
      </c>
      <c r="E2481" s="4">
        <v>0</v>
      </c>
      <c r="F2481" s="4">
        <v>22</v>
      </c>
      <c r="I2481" s="7">
        <v>7057649</v>
      </c>
      <c r="J2481" s="7">
        <v>7057645</v>
      </c>
      <c r="K2481" s="7">
        <v>2</v>
      </c>
      <c r="L2481" s="7">
        <v>7</v>
      </c>
      <c r="M2481" s="7">
        <f>ROUND(ROUND(H2481,2)*ROUND(E2481,2), 2)</f>
        <v>0</v>
      </c>
      <c r="N2481" s="8">
        <f>H2481*E2481*(1+F2481/100)</f>
        <v>0</v>
      </c>
      <c r="R2481" s="12">
        <v>1</v>
      </c>
    </row>
    <row r="2482" spans="1:18" x14ac:dyDescent="0.2">
      <c r="A2482" s="1" t="s">
        <v>4594</v>
      </c>
      <c r="B2482" s="1" t="s">
        <v>188</v>
      </c>
      <c r="C2482" s="2" t="s">
        <v>4595</v>
      </c>
      <c r="E2482" s="4">
        <v>0</v>
      </c>
      <c r="F2482" s="4">
        <v>22</v>
      </c>
      <c r="H2482" s="167"/>
      <c r="I2482" s="7">
        <v>7057652</v>
      </c>
      <c r="J2482" s="7">
        <v>7057644</v>
      </c>
      <c r="K2482" s="7">
        <v>1</v>
      </c>
      <c r="L2482" s="7">
        <v>6</v>
      </c>
      <c r="M2482" s="7">
        <f>M2483+M2484+M2485+M2486+M2487+M2488+M2489+M2490</f>
        <v>0</v>
      </c>
      <c r="N2482" s="8">
        <f>N2483+N2484+N2485+N2486+N2487+N2488+N2489+N2490</f>
        <v>0</v>
      </c>
      <c r="R2482" s="12">
        <v>1</v>
      </c>
    </row>
    <row r="2483" spans="1:18" x14ac:dyDescent="0.2">
      <c r="A2483" s="1" t="s">
        <v>4596</v>
      </c>
      <c r="C2483" s="2" t="s">
        <v>2287</v>
      </c>
      <c r="D2483" s="3" t="s">
        <v>228</v>
      </c>
      <c r="E2483" s="4">
        <v>1</v>
      </c>
      <c r="F2483" s="4">
        <v>22</v>
      </c>
      <c r="I2483" s="7">
        <v>7057653</v>
      </c>
      <c r="J2483" s="7">
        <v>7057652</v>
      </c>
      <c r="K2483" s="7">
        <v>2</v>
      </c>
      <c r="L2483" s="7">
        <v>7</v>
      </c>
      <c r="M2483" s="7">
        <f t="shared" ref="M2483:M2490" si="250">ROUND(ROUND(H2483,2)*ROUND(E2483,2), 2)</f>
        <v>0</v>
      </c>
      <c r="N2483" s="8">
        <f t="shared" ref="N2483:N2490" si="251">H2483*E2483*(1+F2483/100)</f>
        <v>0</v>
      </c>
      <c r="R2483" s="12">
        <v>1</v>
      </c>
    </row>
    <row r="2484" spans="1:18" x14ac:dyDescent="0.2">
      <c r="A2484" s="1" t="s">
        <v>4597</v>
      </c>
      <c r="B2484" s="1" t="s">
        <v>233</v>
      </c>
      <c r="C2484" s="2" t="s">
        <v>4598</v>
      </c>
      <c r="D2484" s="3" t="s">
        <v>35</v>
      </c>
      <c r="E2484" s="4">
        <v>0</v>
      </c>
      <c r="F2484" s="4">
        <v>22</v>
      </c>
      <c r="I2484" s="7">
        <v>7057654</v>
      </c>
      <c r="J2484" s="7">
        <v>7057652</v>
      </c>
      <c r="K2484" s="7">
        <v>2</v>
      </c>
      <c r="L2484" s="7">
        <v>7</v>
      </c>
      <c r="M2484" s="7">
        <f t="shared" si="250"/>
        <v>0</v>
      </c>
      <c r="N2484" s="8">
        <f t="shared" si="251"/>
        <v>0</v>
      </c>
      <c r="R2484" s="12">
        <v>1</v>
      </c>
    </row>
    <row r="2485" spans="1:18" ht="25.5" x14ac:dyDescent="0.2">
      <c r="A2485" s="1" t="s">
        <v>4599</v>
      </c>
      <c r="C2485" s="2" t="s">
        <v>4600</v>
      </c>
      <c r="D2485" s="3" t="s">
        <v>268</v>
      </c>
      <c r="E2485" s="4">
        <v>358</v>
      </c>
      <c r="F2485" s="4">
        <v>22</v>
      </c>
      <c r="I2485" s="7">
        <v>7057655</v>
      </c>
      <c r="J2485" s="7">
        <v>7057652</v>
      </c>
      <c r="K2485" s="7">
        <v>2</v>
      </c>
      <c r="L2485" s="7">
        <v>7</v>
      </c>
      <c r="M2485" s="7">
        <f t="shared" si="250"/>
        <v>0</v>
      </c>
      <c r="N2485" s="8">
        <f t="shared" si="251"/>
        <v>0</v>
      </c>
      <c r="R2485" s="12">
        <v>1</v>
      </c>
    </row>
    <row r="2486" spans="1:18" ht="25.5" x14ac:dyDescent="0.2">
      <c r="A2486" s="1" t="s">
        <v>4601</v>
      </c>
      <c r="C2486" s="2" t="s">
        <v>4602</v>
      </c>
      <c r="D2486" s="3" t="s">
        <v>268</v>
      </c>
      <c r="E2486" s="4">
        <v>358</v>
      </c>
      <c r="F2486" s="4">
        <v>22</v>
      </c>
      <c r="I2486" s="7">
        <v>7057656</v>
      </c>
      <c r="J2486" s="7">
        <v>7057652</v>
      </c>
      <c r="K2486" s="7">
        <v>2</v>
      </c>
      <c r="L2486" s="7">
        <v>7</v>
      </c>
      <c r="M2486" s="7">
        <f t="shared" si="250"/>
        <v>0</v>
      </c>
      <c r="N2486" s="8">
        <f t="shared" si="251"/>
        <v>0</v>
      </c>
      <c r="R2486" s="12">
        <v>1</v>
      </c>
    </row>
    <row r="2487" spans="1:18" x14ac:dyDescent="0.2">
      <c r="A2487" s="1" t="s">
        <v>4603</v>
      </c>
      <c r="B2487" s="1" t="s">
        <v>236</v>
      </c>
      <c r="C2487" s="2" t="s">
        <v>4604</v>
      </c>
      <c r="D2487" s="3" t="s">
        <v>241</v>
      </c>
      <c r="E2487" s="4">
        <v>62</v>
      </c>
      <c r="F2487" s="4">
        <v>22</v>
      </c>
      <c r="I2487" s="7">
        <v>7057657</v>
      </c>
      <c r="J2487" s="7">
        <v>7057652</v>
      </c>
      <c r="K2487" s="7">
        <v>2</v>
      </c>
      <c r="L2487" s="7">
        <v>7</v>
      </c>
      <c r="M2487" s="7">
        <f t="shared" si="250"/>
        <v>0</v>
      </c>
      <c r="N2487" s="8">
        <f t="shared" si="251"/>
        <v>0</v>
      </c>
      <c r="R2487" s="12">
        <v>1</v>
      </c>
    </row>
    <row r="2488" spans="1:18" ht="25.5" x14ac:dyDescent="0.2">
      <c r="A2488" s="1" t="s">
        <v>4605</v>
      </c>
      <c r="B2488" s="1" t="s">
        <v>239</v>
      </c>
      <c r="C2488" s="2" t="s">
        <v>4606</v>
      </c>
      <c r="D2488" s="3" t="s">
        <v>268</v>
      </c>
      <c r="E2488" s="4">
        <v>21</v>
      </c>
      <c r="F2488" s="4">
        <v>22</v>
      </c>
      <c r="I2488" s="7">
        <v>7057658</v>
      </c>
      <c r="J2488" s="7">
        <v>7057652</v>
      </c>
      <c r="K2488" s="7">
        <v>2</v>
      </c>
      <c r="L2488" s="7">
        <v>7</v>
      </c>
      <c r="M2488" s="7">
        <f t="shared" si="250"/>
        <v>0</v>
      </c>
      <c r="N2488" s="8">
        <f t="shared" si="251"/>
        <v>0</v>
      </c>
      <c r="R2488" s="12">
        <v>1</v>
      </c>
    </row>
    <row r="2489" spans="1:18" ht="25.5" x14ac:dyDescent="0.2">
      <c r="A2489" s="1" t="s">
        <v>4607</v>
      </c>
      <c r="B2489" s="1" t="s">
        <v>243</v>
      </c>
      <c r="C2489" s="2" t="s">
        <v>4608</v>
      </c>
      <c r="D2489" s="3" t="s">
        <v>268</v>
      </c>
      <c r="E2489" s="4">
        <v>434</v>
      </c>
      <c r="F2489" s="4">
        <v>22</v>
      </c>
      <c r="I2489" s="7">
        <v>7057659</v>
      </c>
      <c r="J2489" s="7">
        <v>7057652</v>
      </c>
      <c r="K2489" s="7">
        <v>2</v>
      </c>
      <c r="L2489" s="7">
        <v>7</v>
      </c>
      <c r="M2489" s="7">
        <f t="shared" si="250"/>
        <v>0</v>
      </c>
      <c r="N2489" s="8">
        <f t="shared" si="251"/>
        <v>0</v>
      </c>
      <c r="R2489" s="12">
        <v>1</v>
      </c>
    </row>
    <row r="2490" spans="1:18" ht="38.25" x14ac:dyDescent="0.2">
      <c r="A2490" s="1" t="s">
        <v>4609</v>
      </c>
      <c r="B2490" s="1" t="s">
        <v>247</v>
      </c>
      <c r="C2490" s="2" t="s">
        <v>4610</v>
      </c>
      <c r="D2490" s="3" t="s">
        <v>268</v>
      </c>
      <c r="E2490" s="4">
        <v>282</v>
      </c>
      <c r="F2490" s="4">
        <v>22</v>
      </c>
      <c r="I2490" s="7">
        <v>7057660</v>
      </c>
      <c r="J2490" s="7">
        <v>7057652</v>
      </c>
      <c r="K2490" s="7">
        <v>2</v>
      </c>
      <c r="L2490" s="7">
        <v>7</v>
      </c>
      <c r="M2490" s="7">
        <f t="shared" si="250"/>
        <v>0</v>
      </c>
      <c r="N2490" s="8">
        <f t="shared" si="251"/>
        <v>0</v>
      </c>
      <c r="R2490" s="12">
        <v>1</v>
      </c>
    </row>
    <row r="2491" spans="1:18" x14ac:dyDescent="0.2">
      <c r="A2491" s="1" t="s">
        <v>4611</v>
      </c>
      <c r="C2491" s="2" t="s">
        <v>4612</v>
      </c>
      <c r="E2491" s="4">
        <v>0</v>
      </c>
      <c r="F2491" s="4">
        <v>22</v>
      </c>
      <c r="H2491" s="167"/>
      <c r="I2491" s="7">
        <v>7057661</v>
      </c>
      <c r="J2491" s="7">
        <v>7057644</v>
      </c>
      <c r="K2491" s="7">
        <v>1</v>
      </c>
      <c r="L2491" s="7">
        <v>6</v>
      </c>
      <c r="M2491" s="7">
        <f>M2492+M2493+M2494+M2495+M2496+M2497+M2498+M2499+M2500+M2501+M2502</f>
        <v>0</v>
      </c>
      <c r="N2491" s="8">
        <f>N2492+N2493+N2494+N2495+N2496+N2497+N2498+N2499+N2500+N2501+N2502</f>
        <v>0</v>
      </c>
      <c r="R2491" s="12">
        <v>1</v>
      </c>
    </row>
    <row r="2492" spans="1:18" x14ac:dyDescent="0.2">
      <c r="A2492" s="1" t="s">
        <v>4613</v>
      </c>
      <c r="B2492" s="1" t="s">
        <v>266</v>
      </c>
      <c r="C2492" s="2" t="s">
        <v>4614</v>
      </c>
      <c r="D2492" s="3" t="s">
        <v>268</v>
      </c>
      <c r="E2492" s="4">
        <v>6.5</v>
      </c>
      <c r="F2492" s="4">
        <v>22</v>
      </c>
      <c r="I2492" s="7">
        <v>7057662</v>
      </c>
      <c r="J2492" s="7">
        <v>7057661</v>
      </c>
      <c r="K2492" s="7">
        <v>2</v>
      </c>
      <c r="L2492" s="7">
        <v>7</v>
      </c>
      <c r="M2492" s="7">
        <f t="shared" ref="M2492:M2502" si="252">ROUND(ROUND(H2492,2)*ROUND(E2492,2), 2)</f>
        <v>0</v>
      </c>
      <c r="N2492" s="8">
        <f t="shared" ref="N2492:N2502" si="253">H2492*E2492*(1+F2492/100)</f>
        <v>0</v>
      </c>
      <c r="R2492" s="12">
        <v>1</v>
      </c>
    </row>
    <row r="2493" spans="1:18" ht="25.5" x14ac:dyDescent="0.2">
      <c r="A2493" s="1" t="s">
        <v>4615</v>
      </c>
      <c r="B2493" s="1" t="s">
        <v>270</v>
      </c>
      <c r="C2493" s="2" t="s">
        <v>4616</v>
      </c>
      <c r="D2493" s="3" t="s">
        <v>35</v>
      </c>
      <c r="E2493" s="4">
        <v>0</v>
      </c>
      <c r="F2493" s="4">
        <v>22</v>
      </c>
      <c r="I2493" s="7">
        <v>7057663</v>
      </c>
      <c r="J2493" s="7">
        <v>7057661</v>
      </c>
      <c r="K2493" s="7">
        <v>2</v>
      </c>
      <c r="L2493" s="7">
        <v>7</v>
      </c>
      <c r="M2493" s="7">
        <f t="shared" si="252"/>
        <v>0</v>
      </c>
      <c r="N2493" s="8">
        <f t="shared" si="253"/>
        <v>0</v>
      </c>
      <c r="R2493" s="12">
        <v>1</v>
      </c>
    </row>
    <row r="2494" spans="1:18" ht="38.25" x14ac:dyDescent="0.2">
      <c r="A2494" s="1" t="s">
        <v>4617</v>
      </c>
      <c r="C2494" s="2" t="s">
        <v>4618</v>
      </c>
      <c r="D2494" s="3" t="s">
        <v>268</v>
      </c>
      <c r="E2494" s="4">
        <v>19.5</v>
      </c>
      <c r="F2494" s="4">
        <v>22</v>
      </c>
      <c r="I2494" s="7">
        <v>7057664</v>
      </c>
      <c r="J2494" s="7">
        <v>7057661</v>
      </c>
      <c r="K2494" s="7">
        <v>2</v>
      </c>
      <c r="L2494" s="7">
        <v>7</v>
      </c>
      <c r="M2494" s="7">
        <f t="shared" si="252"/>
        <v>0</v>
      </c>
      <c r="N2494" s="8">
        <f t="shared" si="253"/>
        <v>0</v>
      </c>
      <c r="R2494" s="12">
        <v>1</v>
      </c>
    </row>
    <row r="2495" spans="1:18" ht="38.25" x14ac:dyDescent="0.2">
      <c r="A2495" s="1" t="s">
        <v>4619</v>
      </c>
      <c r="C2495" s="2" t="s">
        <v>4620</v>
      </c>
      <c r="D2495" s="3" t="s">
        <v>268</v>
      </c>
      <c r="E2495" s="4">
        <v>13</v>
      </c>
      <c r="F2495" s="4">
        <v>22</v>
      </c>
      <c r="I2495" s="7">
        <v>7057665</v>
      </c>
      <c r="J2495" s="7">
        <v>7057661</v>
      </c>
      <c r="K2495" s="7">
        <v>2</v>
      </c>
      <c r="L2495" s="7">
        <v>7</v>
      </c>
      <c r="M2495" s="7">
        <f t="shared" si="252"/>
        <v>0</v>
      </c>
      <c r="N2495" s="8">
        <f t="shared" si="253"/>
        <v>0</v>
      </c>
      <c r="R2495" s="12">
        <v>1</v>
      </c>
    </row>
    <row r="2496" spans="1:18" ht="25.5" x14ac:dyDescent="0.2">
      <c r="A2496" s="1" t="s">
        <v>4621</v>
      </c>
      <c r="B2496" s="1" t="s">
        <v>66</v>
      </c>
      <c r="C2496" s="2" t="s">
        <v>4622</v>
      </c>
      <c r="D2496" s="3" t="s">
        <v>35</v>
      </c>
      <c r="E2496" s="4">
        <v>0</v>
      </c>
      <c r="F2496" s="4">
        <v>22</v>
      </c>
      <c r="I2496" s="7">
        <v>7057666</v>
      </c>
      <c r="J2496" s="7">
        <v>7057661</v>
      </c>
      <c r="K2496" s="7">
        <v>2</v>
      </c>
      <c r="L2496" s="7">
        <v>7</v>
      </c>
      <c r="M2496" s="7">
        <f t="shared" si="252"/>
        <v>0</v>
      </c>
      <c r="N2496" s="8">
        <f t="shared" si="253"/>
        <v>0</v>
      </c>
      <c r="R2496" s="12">
        <v>1</v>
      </c>
    </row>
    <row r="2497" spans="1:18" ht="51" x14ac:dyDescent="0.2">
      <c r="A2497" s="1" t="s">
        <v>4623</v>
      </c>
      <c r="C2497" s="2" t="s">
        <v>4624</v>
      </c>
      <c r="D2497" s="3" t="s">
        <v>268</v>
      </c>
      <c r="E2497" s="4">
        <v>41</v>
      </c>
      <c r="F2497" s="4">
        <v>22</v>
      </c>
      <c r="I2497" s="7">
        <v>7057667</v>
      </c>
      <c r="J2497" s="7">
        <v>7057661</v>
      </c>
      <c r="K2497" s="7">
        <v>2</v>
      </c>
      <c r="L2497" s="7">
        <v>7</v>
      </c>
      <c r="M2497" s="7">
        <f t="shared" si="252"/>
        <v>0</v>
      </c>
      <c r="N2497" s="8">
        <f t="shared" si="253"/>
        <v>0</v>
      </c>
      <c r="R2497" s="12">
        <v>1</v>
      </c>
    </row>
    <row r="2498" spans="1:18" ht="25.5" x14ac:dyDescent="0.2">
      <c r="A2498" s="1" t="s">
        <v>4625</v>
      </c>
      <c r="B2498" s="1" t="s">
        <v>69</v>
      </c>
      <c r="C2498" s="2" t="s">
        <v>4626</v>
      </c>
      <c r="D2498" s="3" t="s">
        <v>245</v>
      </c>
      <c r="E2498" s="4">
        <v>30</v>
      </c>
      <c r="F2498" s="4">
        <v>22</v>
      </c>
      <c r="I2498" s="7">
        <v>7057668</v>
      </c>
      <c r="J2498" s="7">
        <v>7057661</v>
      </c>
      <c r="K2498" s="7">
        <v>2</v>
      </c>
      <c r="L2498" s="7">
        <v>7</v>
      </c>
      <c r="M2498" s="7">
        <f t="shared" si="252"/>
        <v>0</v>
      </c>
      <c r="N2498" s="8">
        <f t="shared" si="253"/>
        <v>0</v>
      </c>
      <c r="R2498" s="12">
        <v>1</v>
      </c>
    </row>
    <row r="2499" spans="1:18" ht="25.5" x14ac:dyDescent="0.2">
      <c r="A2499" s="1" t="s">
        <v>4627</v>
      </c>
      <c r="B2499" s="1" t="s">
        <v>72</v>
      </c>
      <c r="C2499" s="2" t="s">
        <v>4628</v>
      </c>
      <c r="D2499" s="3" t="s">
        <v>35</v>
      </c>
      <c r="E2499" s="4">
        <v>0</v>
      </c>
      <c r="F2499" s="4">
        <v>22</v>
      </c>
      <c r="I2499" s="7">
        <v>7057669</v>
      </c>
      <c r="J2499" s="7">
        <v>7057661</v>
      </c>
      <c r="K2499" s="7">
        <v>2</v>
      </c>
      <c r="L2499" s="7">
        <v>7</v>
      </c>
      <c r="M2499" s="7">
        <f t="shared" si="252"/>
        <v>0</v>
      </c>
      <c r="N2499" s="8">
        <f t="shared" si="253"/>
        <v>0</v>
      </c>
      <c r="R2499" s="12">
        <v>1</v>
      </c>
    </row>
    <row r="2500" spans="1:18" ht="38.25" x14ac:dyDescent="0.2">
      <c r="A2500" s="1" t="s">
        <v>4629</v>
      </c>
      <c r="C2500" s="2" t="s">
        <v>4630</v>
      </c>
      <c r="D2500" s="3" t="s">
        <v>343</v>
      </c>
      <c r="E2500" s="4">
        <v>3450</v>
      </c>
      <c r="F2500" s="4">
        <v>22</v>
      </c>
      <c r="I2500" s="7">
        <v>7057670</v>
      </c>
      <c r="J2500" s="7">
        <v>7057661</v>
      </c>
      <c r="K2500" s="7">
        <v>2</v>
      </c>
      <c r="L2500" s="7">
        <v>7</v>
      </c>
      <c r="M2500" s="7">
        <f t="shared" si="252"/>
        <v>0</v>
      </c>
      <c r="N2500" s="8">
        <f t="shared" si="253"/>
        <v>0</v>
      </c>
      <c r="R2500" s="12">
        <v>1</v>
      </c>
    </row>
    <row r="2501" spans="1:18" ht="38.25" x14ac:dyDescent="0.2">
      <c r="A2501" s="1" t="s">
        <v>4631</v>
      </c>
      <c r="C2501" s="2" t="s">
        <v>4632</v>
      </c>
      <c r="D2501" s="3" t="s">
        <v>343</v>
      </c>
      <c r="E2501" s="4">
        <v>270</v>
      </c>
      <c r="F2501" s="4">
        <v>22</v>
      </c>
      <c r="I2501" s="7">
        <v>7057671</v>
      </c>
      <c r="J2501" s="7">
        <v>7057661</v>
      </c>
      <c r="K2501" s="7">
        <v>2</v>
      </c>
      <c r="L2501" s="7">
        <v>7</v>
      </c>
      <c r="M2501" s="7">
        <f t="shared" si="252"/>
        <v>0</v>
      </c>
      <c r="N2501" s="8">
        <f t="shared" si="253"/>
        <v>0</v>
      </c>
      <c r="R2501" s="12">
        <v>1</v>
      </c>
    </row>
    <row r="2502" spans="1:18" ht="38.25" x14ac:dyDescent="0.2">
      <c r="A2502" s="1" t="s">
        <v>4633</v>
      </c>
      <c r="C2502" s="2" t="s">
        <v>4634</v>
      </c>
      <c r="D2502" s="3" t="s">
        <v>343</v>
      </c>
      <c r="E2502" s="4">
        <v>6620</v>
      </c>
      <c r="F2502" s="4">
        <v>22</v>
      </c>
      <c r="I2502" s="7">
        <v>7057672</v>
      </c>
      <c r="J2502" s="7">
        <v>7057661</v>
      </c>
      <c r="K2502" s="7">
        <v>2</v>
      </c>
      <c r="L2502" s="7">
        <v>7</v>
      </c>
      <c r="M2502" s="7">
        <f t="shared" si="252"/>
        <v>0</v>
      </c>
      <c r="N2502" s="8">
        <f t="shared" si="253"/>
        <v>0</v>
      </c>
      <c r="R2502" s="12">
        <v>1</v>
      </c>
    </row>
    <row r="2503" spans="1:18" x14ac:dyDescent="0.2">
      <c r="A2503" s="1" t="s">
        <v>4635</v>
      </c>
      <c r="C2503" s="2" t="s">
        <v>4335</v>
      </c>
      <c r="E2503" s="4">
        <v>0</v>
      </c>
      <c r="F2503" s="4">
        <v>22</v>
      </c>
      <c r="H2503" s="167"/>
      <c r="I2503" s="7">
        <v>7057673</v>
      </c>
      <c r="J2503" s="7">
        <v>7057644</v>
      </c>
      <c r="K2503" s="7">
        <v>1</v>
      </c>
      <c r="L2503" s="7">
        <v>6</v>
      </c>
      <c r="M2503" s="7">
        <f>M2504+M2505+M2506+M2507+M2508+M2509+M2510+M2511+M2512+M2513+M2514+M2515</f>
        <v>0</v>
      </c>
      <c r="N2503" s="8">
        <f>N2504+N2505+N2506+N2507+N2508+N2509+N2510+N2511+N2512+N2513+N2514+N2515</f>
        <v>0</v>
      </c>
      <c r="R2503" s="12">
        <v>1</v>
      </c>
    </row>
    <row r="2504" spans="1:18" x14ac:dyDescent="0.2">
      <c r="A2504" s="1" t="s">
        <v>4636</v>
      </c>
      <c r="B2504" s="1" t="s">
        <v>75</v>
      </c>
      <c r="C2504" s="2" t="s">
        <v>4337</v>
      </c>
      <c r="D2504" s="3" t="s">
        <v>245</v>
      </c>
      <c r="E2504" s="4">
        <v>32</v>
      </c>
      <c r="F2504" s="4">
        <v>22</v>
      </c>
      <c r="I2504" s="7">
        <v>7057674</v>
      </c>
      <c r="J2504" s="7">
        <v>7057673</v>
      </c>
      <c r="K2504" s="7">
        <v>2</v>
      </c>
      <c r="L2504" s="7">
        <v>7</v>
      </c>
      <c r="M2504" s="7">
        <f t="shared" ref="M2504:M2515" si="254">ROUND(ROUND(H2504,2)*ROUND(E2504,2), 2)</f>
        <v>0</v>
      </c>
      <c r="N2504" s="8">
        <f t="shared" ref="N2504:N2515" si="255">H2504*E2504*(1+F2504/100)</f>
        <v>0</v>
      </c>
      <c r="R2504" s="12">
        <v>1</v>
      </c>
    </row>
    <row r="2505" spans="1:18" x14ac:dyDescent="0.2">
      <c r="A2505" s="1" t="s">
        <v>4637</v>
      </c>
      <c r="B2505" s="1" t="s">
        <v>78</v>
      </c>
      <c r="C2505" s="2" t="s">
        <v>4638</v>
      </c>
      <c r="D2505" s="3" t="s">
        <v>245</v>
      </c>
      <c r="E2505" s="4">
        <v>32</v>
      </c>
      <c r="F2505" s="4">
        <v>22</v>
      </c>
      <c r="I2505" s="7">
        <v>7057675</v>
      </c>
      <c r="J2505" s="7">
        <v>7057673</v>
      </c>
      <c r="K2505" s="7">
        <v>2</v>
      </c>
      <c r="L2505" s="7">
        <v>7</v>
      </c>
      <c r="M2505" s="7">
        <f t="shared" si="254"/>
        <v>0</v>
      </c>
      <c r="N2505" s="8">
        <f t="shared" si="255"/>
        <v>0</v>
      </c>
      <c r="R2505" s="12">
        <v>1</v>
      </c>
    </row>
    <row r="2506" spans="1:18" x14ac:dyDescent="0.2">
      <c r="A2506" s="1" t="s">
        <v>4639</v>
      </c>
      <c r="B2506" s="1" t="s">
        <v>81</v>
      </c>
      <c r="C2506" s="2" t="s">
        <v>4640</v>
      </c>
      <c r="D2506" s="3" t="s">
        <v>241</v>
      </c>
      <c r="E2506" s="4">
        <v>273</v>
      </c>
      <c r="F2506" s="4">
        <v>22</v>
      </c>
      <c r="I2506" s="7">
        <v>7057676</v>
      </c>
      <c r="J2506" s="7">
        <v>7057673</v>
      </c>
      <c r="K2506" s="7">
        <v>2</v>
      </c>
      <c r="L2506" s="7">
        <v>7</v>
      </c>
      <c r="M2506" s="7">
        <f t="shared" si="254"/>
        <v>0</v>
      </c>
      <c r="N2506" s="8">
        <f t="shared" si="255"/>
        <v>0</v>
      </c>
      <c r="R2506" s="12">
        <v>1</v>
      </c>
    </row>
    <row r="2507" spans="1:18" x14ac:dyDescent="0.2">
      <c r="A2507" s="1" t="s">
        <v>4641</v>
      </c>
      <c r="B2507" s="1" t="s">
        <v>84</v>
      </c>
      <c r="C2507" s="2" t="s">
        <v>2586</v>
      </c>
      <c r="D2507" s="3" t="s">
        <v>241</v>
      </c>
      <c r="E2507" s="4">
        <v>49</v>
      </c>
      <c r="F2507" s="4">
        <v>22</v>
      </c>
      <c r="I2507" s="7">
        <v>7057677</v>
      </c>
      <c r="J2507" s="7">
        <v>7057673</v>
      </c>
      <c r="K2507" s="7">
        <v>2</v>
      </c>
      <c r="L2507" s="7">
        <v>7</v>
      </c>
      <c r="M2507" s="7">
        <f t="shared" si="254"/>
        <v>0</v>
      </c>
      <c r="N2507" s="8">
        <f t="shared" si="255"/>
        <v>0</v>
      </c>
      <c r="R2507" s="12">
        <v>1</v>
      </c>
    </row>
    <row r="2508" spans="1:18" x14ac:dyDescent="0.2">
      <c r="A2508" s="1" t="s">
        <v>4642</v>
      </c>
      <c r="B2508" s="1" t="s">
        <v>87</v>
      </c>
      <c r="C2508" s="2" t="s">
        <v>4643</v>
      </c>
      <c r="D2508" s="3" t="s">
        <v>245</v>
      </c>
      <c r="E2508" s="4">
        <v>32</v>
      </c>
      <c r="F2508" s="4">
        <v>22</v>
      </c>
      <c r="I2508" s="7">
        <v>7057678</v>
      </c>
      <c r="J2508" s="7">
        <v>7057673</v>
      </c>
      <c r="K2508" s="7">
        <v>2</v>
      </c>
      <c r="L2508" s="7">
        <v>7</v>
      </c>
      <c r="M2508" s="7">
        <f t="shared" si="254"/>
        <v>0</v>
      </c>
      <c r="N2508" s="8">
        <f t="shared" si="255"/>
        <v>0</v>
      </c>
      <c r="R2508" s="12">
        <v>1</v>
      </c>
    </row>
    <row r="2509" spans="1:18" x14ac:dyDescent="0.2">
      <c r="A2509" s="1" t="s">
        <v>4644</v>
      </c>
      <c r="B2509" s="1" t="s">
        <v>90</v>
      </c>
      <c r="C2509" s="2" t="s">
        <v>4645</v>
      </c>
      <c r="D2509" s="3" t="s">
        <v>241</v>
      </c>
      <c r="E2509" s="4">
        <v>6</v>
      </c>
      <c r="F2509" s="4">
        <v>22</v>
      </c>
      <c r="I2509" s="7">
        <v>7057679</v>
      </c>
      <c r="J2509" s="7">
        <v>7057673</v>
      </c>
      <c r="K2509" s="7">
        <v>2</v>
      </c>
      <c r="L2509" s="7">
        <v>7</v>
      </c>
      <c r="M2509" s="7">
        <f t="shared" si="254"/>
        <v>0</v>
      </c>
      <c r="N2509" s="8">
        <f t="shared" si="255"/>
        <v>0</v>
      </c>
      <c r="R2509" s="12">
        <v>1</v>
      </c>
    </row>
    <row r="2510" spans="1:18" ht="25.5" x14ac:dyDescent="0.2">
      <c r="A2510" s="1" t="s">
        <v>4646</v>
      </c>
      <c r="B2510" s="1" t="s">
        <v>93</v>
      </c>
      <c r="C2510" s="2" t="s">
        <v>4647</v>
      </c>
      <c r="D2510" s="3" t="s">
        <v>35</v>
      </c>
      <c r="E2510" s="4">
        <v>0</v>
      </c>
      <c r="F2510" s="4">
        <v>22</v>
      </c>
      <c r="I2510" s="7">
        <v>7057680</v>
      </c>
      <c r="J2510" s="7">
        <v>7057673</v>
      </c>
      <c r="K2510" s="7">
        <v>2</v>
      </c>
      <c r="L2510" s="7">
        <v>7</v>
      </c>
      <c r="M2510" s="7">
        <f t="shared" si="254"/>
        <v>0</v>
      </c>
      <c r="N2510" s="8">
        <f t="shared" si="255"/>
        <v>0</v>
      </c>
      <c r="R2510" s="12">
        <v>1</v>
      </c>
    </row>
    <row r="2511" spans="1:18" ht="38.25" x14ac:dyDescent="0.2">
      <c r="A2511" s="1" t="s">
        <v>4648</v>
      </c>
      <c r="C2511" s="2" t="s">
        <v>4649</v>
      </c>
      <c r="D2511" s="3" t="s">
        <v>231</v>
      </c>
      <c r="E2511" s="4">
        <v>2</v>
      </c>
      <c r="F2511" s="4">
        <v>22</v>
      </c>
      <c r="I2511" s="7">
        <v>7057681</v>
      </c>
      <c r="J2511" s="7">
        <v>7057673</v>
      </c>
      <c r="K2511" s="7">
        <v>2</v>
      </c>
      <c r="L2511" s="7">
        <v>7</v>
      </c>
      <c r="M2511" s="7">
        <f t="shared" si="254"/>
        <v>0</v>
      </c>
      <c r="N2511" s="8">
        <f t="shared" si="255"/>
        <v>0</v>
      </c>
      <c r="R2511" s="12">
        <v>1</v>
      </c>
    </row>
    <row r="2512" spans="1:18" ht="38.25" x14ac:dyDescent="0.2">
      <c r="A2512" s="1" t="s">
        <v>4650</v>
      </c>
      <c r="C2512" s="2" t="s">
        <v>4651</v>
      </c>
      <c r="D2512" s="3" t="s">
        <v>231</v>
      </c>
      <c r="E2512" s="4">
        <v>1</v>
      </c>
      <c r="F2512" s="4">
        <v>22</v>
      </c>
      <c r="I2512" s="7">
        <v>7057682</v>
      </c>
      <c r="J2512" s="7">
        <v>7057673</v>
      </c>
      <c r="K2512" s="7">
        <v>2</v>
      </c>
      <c r="L2512" s="7">
        <v>7</v>
      </c>
      <c r="M2512" s="7">
        <f t="shared" si="254"/>
        <v>0</v>
      </c>
      <c r="N2512" s="8">
        <f t="shared" si="255"/>
        <v>0</v>
      </c>
      <c r="R2512" s="12">
        <v>1</v>
      </c>
    </row>
    <row r="2513" spans="1:18" ht="38.25" x14ac:dyDescent="0.2">
      <c r="A2513" s="1" t="s">
        <v>4652</v>
      </c>
      <c r="B2513" s="1" t="s">
        <v>96</v>
      </c>
      <c r="C2513" s="2" t="s">
        <v>4653</v>
      </c>
      <c r="D2513" s="3" t="s">
        <v>35</v>
      </c>
      <c r="E2513" s="4">
        <v>0</v>
      </c>
      <c r="F2513" s="4">
        <v>22</v>
      </c>
      <c r="I2513" s="7">
        <v>7057683</v>
      </c>
      <c r="J2513" s="7">
        <v>7057673</v>
      </c>
      <c r="K2513" s="7">
        <v>2</v>
      </c>
      <c r="L2513" s="7">
        <v>7</v>
      </c>
      <c r="M2513" s="7">
        <f t="shared" si="254"/>
        <v>0</v>
      </c>
      <c r="N2513" s="8">
        <f t="shared" si="255"/>
        <v>0</v>
      </c>
      <c r="R2513" s="12">
        <v>1</v>
      </c>
    </row>
    <row r="2514" spans="1:18" ht="51" x14ac:dyDescent="0.2">
      <c r="A2514" s="1" t="s">
        <v>4654</v>
      </c>
      <c r="C2514" s="2" t="s">
        <v>4655</v>
      </c>
      <c r="D2514" s="3" t="s">
        <v>231</v>
      </c>
      <c r="E2514" s="4">
        <v>2</v>
      </c>
      <c r="F2514" s="4">
        <v>22</v>
      </c>
      <c r="I2514" s="7">
        <v>7057684</v>
      </c>
      <c r="J2514" s="7">
        <v>7057673</v>
      </c>
      <c r="K2514" s="7">
        <v>2</v>
      </c>
      <c r="L2514" s="7">
        <v>7</v>
      </c>
      <c r="M2514" s="7">
        <f t="shared" si="254"/>
        <v>0</v>
      </c>
      <c r="N2514" s="8">
        <f t="shared" si="255"/>
        <v>0</v>
      </c>
      <c r="R2514" s="12">
        <v>1</v>
      </c>
    </row>
    <row r="2515" spans="1:18" ht="51" x14ac:dyDescent="0.2">
      <c r="A2515" s="1" t="s">
        <v>4656</v>
      </c>
      <c r="C2515" s="2" t="s">
        <v>4657</v>
      </c>
      <c r="D2515" s="3" t="s">
        <v>231</v>
      </c>
      <c r="E2515" s="4">
        <v>1</v>
      </c>
      <c r="F2515" s="4">
        <v>22</v>
      </c>
      <c r="I2515" s="7">
        <v>7057685</v>
      </c>
      <c r="J2515" s="7">
        <v>7057673</v>
      </c>
      <c r="K2515" s="7">
        <v>2</v>
      </c>
      <c r="L2515" s="7">
        <v>7</v>
      </c>
      <c r="M2515" s="7">
        <f t="shared" si="254"/>
        <v>0</v>
      </c>
      <c r="N2515" s="8">
        <f t="shared" si="255"/>
        <v>0</v>
      </c>
      <c r="R2515" s="12">
        <v>1</v>
      </c>
    </row>
    <row r="2516" spans="1:18" x14ac:dyDescent="0.2">
      <c r="A2516" s="1" t="s">
        <v>4658</v>
      </c>
      <c r="C2516" s="2" t="s">
        <v>367</v>
      </c>
      <c r="E2516" s="4">
        <v>0</v>
      </c>
      <c r="F2516" s="4">
        <v>22</v>
      </c>
      <c r="H2516" s="167"/>
      <c r="I2516" s="7">
        <v>7057686</v>
      </c>
      <c r="J2516" s="7">
        <v>7057644</v>
      </c>
      <c r="K2516" s="7">
        <v>1</v>
      </c>
      <c r="L2516" s="7">
        <v>6</v>
      </c>
      <c r="M2516" s="7">
        <f>M2517+M2518+M2519+M2520</f>
        <v>0</v>
      </c>
      <c r="N2516" s="8">
        <f>N2517+N2518+N2519+N2520</f>
        <v>0</v>
      </c>
      <c r="R2516" s="12">
        <v>1</v>
      </c>
    </row>
    <row r="2517" spans="1:18" ht="102" x14ac:dyDescent="0.2">
      <c r="A2517" s="1" t="s">
        <v>4659</v>
      </c>
      <c r="B2517" s="1" t="s">
        <v>99</v>
      </c>
      <c r="C2517" s="2" t="s">
        <v>4660</v>
      </c>
      <c r="D2517" s="3" t="s">
        <v>228</v>
      </c>
      <c r="E2517" s="4">
        <v>1</v>
      </c>
      <c r="F2517" s="4">
        <v>22</v>
      </c>
      <c r="I2517" s="7">
        <v>7057687</v>
      </c>
      <c r="J2517" s="7">
        <v>7057686</v>
      </c>
      <c r="K2517" s="7">
        <v>2</v>
      </c>
      <c r="L2517" s="7">
        <v>7</v>
      </c>
      <c r="M2517" s="7">
        <f>ROUND(ROUND(H2517,2)*ROUND(E2517,2), 2)</f>
        <v>0</v>
      </c>
      <c r="N2517" s="8">
        <f>H2517*E2517*(1+F2517/100)</f>
        <v>0</v>
      </c>
      <c r="R2517" s="12">
        <v>1</v>
      </c>
    </row>
    <row r="2518" spans="1:18" ht="25.5" x14ac:dyDescent="0.2">
      <c r="A2518" s="1" t="s">
        <v>4661</v>
      </c>
      <c r="B2518" s="1" t="s">
        <v>102</v>
      </c>
      <c r="C2518" s="2" t="s">
        <v>4662</v>
      </c>
      <c r="D2518" s="3" t="s">
        <v>228</v>
      </c>
      <c r="E2518" s="4">
        <v>1</v>
      </c>
      <c r="F2518" s="4">
        <v>22</v>
      </c>
      <c r="I2518" s="7">
        <v>7057688</v>
      </c>
      <c r="J2518" s="7">
        <v>7057686</v>
      </c>
      <c r="K2518" s="7">
        <v>2</v>
      </c>
      <c r="L2518" s="7">
        <v>7</v>
      </c>
      <c r="M2518" s="7">
        <f>ROUND(ROUND(H2518,2)*ROUND(E2518,2), 2)</f>
        <v>0</v>
      </c>
      <c r="N2518" s="8">
        <f>H2518*E2518*(1+F2518/100)</f>
        <v>0</v>
      </c>
      <c r="R2518" s="12">
        <v>1</v>
      </c>
    </row>
    <row r="2519" spans="1:18" ht="63.75" x14ac:dyDescent="0.2">
      <c r="A2519" s="1" t="s">
        <v>4663</v>
      </c>
      <c r="B2519" s="1" t="s">
        <v>105</v>
      </c>
      <c r="C2519" s="2" t="s">
        <v>4664</v>
      </c>
      <c r="D2519" s="3" t="s">
        <v>241</v>
      </c>
      <c r="E2519" s="4">
        <v>80</v>
      </c>
      <c r="F2519" s="4">
        <v>22</v>
      </c>
      <c r="I2519" s="7">
        <v>7057689</v>
      </c>
      <c r="J2519" s="7">
        <v>7057686</v>
      </c>
      <c r="K2519" s="7">
        <v>2</v>
      </c>
      <c r="L2519" s="7">
        <v>7</v>
      </c>
      <c r="M2519" s="7">
        <f>ROUND(ROUND(H2519,2)*ROUND(E2519,2), 2)</f>
        <v>0</v>
      </c>
      <c r="N2519" s="8">
        <f>H2519*E2519*(1+F2519/100)</f>
        <v>0</v>
      </c>
      <c r="R2519" s="12">
        <v>1</v>
      </c>
    </row>
    <row r="2520" spans="1:18" ht="25.5" x14ac:dyDescent="0.2">
      <c r="A2520" s="1" t="s">
        <v>4665</v>
      </c>
      <c r="B2520" s="1" t="s">
        <v>108</v>
      </c>
      <c r="C2520" s="2" t="s">
        <v>4666</v>
      </c>
      <c r="D2520" s="3" t="s">
        <v>241</v>
      </c>
      <c r="E2520" s="4">
        <v>80</v>
      </c>
      <c r="F2520" s="4">
        <v>22</v>
      </c>
      <c r="I2520" s="7">
        <v>7057690</v>
      </c>
      <c r="J2520" s="7">
        <v>7057686</v>
      </c>
      <c r="K2520" s="7">
        <v>2</v>
      </c>
      <c r="L2520" s="7">
        <v>7</v>
      </c>
      <c r="M2520" s="7">
        <f>ROUND(ROUND(H2520,2)*ROUND(E2520,2), 2)</f>
        <v>0</v>
      </c>
      <c r="N2520" s="8">
        <f>H2520*E2520*(1+F2520/100)</f>
        <v>0</v>
      </c>
      <c r="R2520" s="12">
        <v>1</v>
      </c>
    </row>
    <row r="2521" spans="1:18" x14ac:dyDescent="0.2">
      <c r="A2521" s="1" t="s">
        <v>4667</v>
      </c>
      <c r="B2521" s="1" t="s">
        <v>485</v>
      </c>
      <c r="C2521" s="2" t="s">
        <v>4668</v>
      </c>
      <c r="E2521" s="4">
        <v>0</v>
      </c>
      <c r="F2521" s="4">
        <v>22</v>
      </c>
      <c r="H2521" s="167"/>
      <c r="I2521" s="7">
        <v>7056535</v>
      </c>
      <c r="J2521" s="7">
        <v>7058886</v>
      </c>
      <c r="K2521" s="7">
        <v>1</v>
      </c>
      <c r="L2521" s="7">
        <v>3</v>
      </c>
      <c r="M2521" s="7">
        <f>M2522+M2641</f>
        <v>0</v>
      </c>
      <c r="N2521" s="8">
        <f>N2522+N2641</f>
        <v>0</v>
      </c>
      <c r="R2521" s="12">
        <v>1</v>
      </c>
    </row>
    <row r="2522" spans="1:18" x14ac:dyDescent="0.2">
      <c r="A2522" s="1" t="s">
        <v>4669</v>
      </c>
      <c r="B2522" s="1" t="s">
        <v>199</v>
      </c>
      <c r="C2522" s="2" t="s">
        <v>197</v>
      </c>
      <c r="E2522" s="4">
        <v>0</v>
      </c>
      <c r="F2522" s="4">
        <v>22</v>
      </c>
      <c r="H2522" s="167"/>
      <c r="I2522" s="7">
        <v>7056536</v>
      </c>
      <c r="J2522" s="7">
        <v>7056535</v>
      </c>
      <c r="K2522" s="7">
        <v>1</v>
      </c>
      <c r="L2522" s="7">
        <v>4</v>
      </c>
      <c r="M2522" s="7">
        <f>M2523+M2542+M2561+M2586+M2613+M2621</f>
        <v>0</v>
      </c>
      <c r="N2522" s="8">
        <f>N2523+N2542+N2561+N2586+N2613+N2621</f>
        <v>0</v>
      </c>
      <c r="R2522" s="12">
        <v>1</v>
      </c>
    </row>
    <row r="2523" spans="1:18" x14ac:dyDescent="0.2">
      <c r="A2523" s="1" t="s">
        <v>4670</v>
      </c>
      <c r="B2523" s="1" t="s">
        <v>202</v>
      </c>
      <c r="C2523" s="2" t="s">
        <v>203</v>
      </c>
      <c r="E2523" s="4">
        <v>0</v>
      </c>
      <c r="F2523" s="4">
        <v>22</v>
      </c>
      <c r="H2523" s="167"/>
      <c r="I2523" s="7">
        <v>7056537</v>
      </c>
      <c r="J2523" s="7">
        <v>7056536</v>
      </c>
      <c r="K2523" s="7">
        <v>1</v>
      </c>
      <c r="L2523" s="7">
        <v>5</v>
      </c>
      <c r="M2523" s="7">
        <f>M2524+M2525+M2526+M2527+M2528+M2529+M2530+M2531+M2532+M2533+M2534+M2535+M2536+M2537+M2538+M2539+M2540+M2541</f>
        <v>0</v>
      </c>
      <c r="N2523" s="8">
        <f>N2524+N2525+N2526+N2527+N2528+N2529+N2530+N2531+N2532+N2533+N2534+N2535+N2536+N2537+N2538+N2539+N2540+N2541</f>
        <v>0</v>
      </c>
      <c r="R2523" s="12">
        <v>1</v>
      </c>
    </row>
    <row r="2524" spans="1:18" x14ac:dyDescent="0.2">
      <c r="A2524" s="1" t="s">
        <v>4671</v>
      </c>
      <c r="C2524" s="2" t="s">
        <v>205</v>
      </c>
      <c r="D2524" s="3" t="s">
        <v>35</v>
      </c>
      <c r="E2524" s="4">
        <v>0</v>
      </c>
      <c r="F2524" s="4">
        <v>22</v>
      </c>
      <c r="I2524" s="7">
        <v>7056538</v>
      </c>
      <c r="J2524" s="7">
        <v>7056537</v>
      </c>
      <c r="K2524" s="7">
        <v>2</v>
      </c>
      <c r="L2524" s="7">
        <v>6</v>
      </c>
      <c r="M2524" s="7">
        <f t="shared" ref="M2524:M2541" si="256">ROUND(ROUND(H2524,2)*ROUND(E2524,2), 2)</f>
        <v>0</v>
      </c>
      <c r="N2524" s="8">
        <f t="shared" ref="N2524:N2541" si="257">H2524*E2524*(1+F2524/100)</f>
        <v>0</v>
      </c>
      <c r="R2524" s="12">
        <v>1</v>
      </c>
    </row>
    <row r="2525" spans="1:18" ht="25.5" x14ac:dyDescent="0.2">
      <c r="A2525" s="1" t="s">
        <v>4672</v>
      </c>
      <c r="C2525" s="2" t="s">
        <v>207</v>
      </c>
      <c r="D2525" s="3" t="s">
        <v>35</v>
      </c>
      <c r="E2525" s="4">
        <v>0</v>
      </c>
      <c r="F2525" s="4">
        <v>22</v>
      </c>
      <c r="I2525" s="7">
        <v>7056539</v>
      </c>
      <c r="J2525" s="7">
        <v>7056537</v>
      </c>
      <c r="K2525" s="7">
        <v>2</v>
      </c>
      <c r="L2525" s="7">
        <v>6</v>
      </c>
      <c r="M2525" s="7">
        <f t="shared" si="256"/>
        <v>0</v>
      </c>
      <c r="N2525" s="8">
        <f t="shared" si="257"/>
        <v>0</v>
      </c>
      <c r="R2525" s="12">
        <v>1</v>
      </c>
    </row>
    <row r="2526" spans="1:18" x14ac:dyDescent="0.2">
      <c r="A2526" s="1" t="s">
        <v>4673</v>
      </c>
      <c r="C2526" s="2" t="s">
        <v>209</v>
      </c>
      <c r="D2526" s="3" t="s">
        <v>35</v>
      </c>
      <c r="E2526" s="4">
        <v>0</v>
      </c>
      <c r="F2526" s="4">
        <v>22</v>
      </c>
      <c r="I2526" s="7">
        <v>7056540</v>
      </c>
      <c r="J2526" s="7">
        <v>7056537</v>
      </c>
      <c r="K2526" s="7">
        <v>2</v>
      </c>
      <c r="L2526" s="7">
        <v>6</v>
      </c>
      <c r="M2526" s="7">
        <f t="shared" si="256"/>
        <v>0</v>
      </c>
      <c r="N2526" s="8">
        <f t="shared" si="257"/>
        <v>0</v>
      </c>
      <c r="R2526" s="12">
        <v>1</v>
      </c>
    </row>
    <row r="2527" spans="1:18" x14ac:dyDescent="0.2">
      <c r="A2527" s="1" t="s">
        <v>4674</v>
      </c>
      <c r="C2527" s="2" t="s">
        <v>833</v>
      </c>
      <c r="D2527" s="3" t="s">
        <v>35</v>
      </c>
      <c r="E2527" s="4">
        <v>0</v>
      </c>
      <c r="F2527" s="4">
        <v>22</v>
      </c>
      <c r="I2527" s="7">
        <v>7056541</v>
      </c>
      <c r="J2527" s="7">
        <v>7056537</v>
      </c>
      <c r="K2527" s="7">
        <v>2</v>
      </c>
      <c r="L2527" s="7">
        <v>6</v>
      </c>
      <c r="M2527" s="7">
        <f t="shared" si="256"/>
        <v>0</v>
      </c>
      <c r="N2527" s="8">
        <f t="shared" si="257"/>
        <v>0</v>
      </c>
      <c r="R2527" s="12">
        <v>1</v>
      </c>
    </row>
    <row r="2528" spans="1:18" ht="25.5" x14ac:dyDescent="0.2">
      <c r="A2528" s="1" t="s">
        <v>4675</v>
      </c>
      <c r="C2528" s="2" t="s">
        <v>835</v>
      </c>
      <c r="D2528" s="3" t="s">
        <v>35</v>
      </c>
      <c r="E2528" s="4">
        <v>0</v>
      </c>
      <c r="F2528" s="4">
        <v>22</v>
      </c>
      <c r="I2528" s="7">
        <v>7056542</v>
      </c>
      <c r="J2528" s="7">
        <v>7056537</v>
      </c>
      <c r="K2528" s="7">
        <v>2</v>
      </c>
      <c r="L2528" s="7">
        <v>6</v>
      </c>
      <c r="M2528" s="7">
        <f t="shared" si="256"/>
        <v>0</v>
      </c>
      <c r="N2528" s="8">
        <f t="shared" si="257"/>
        <v>0</v>
      </c>
      <c r="R2528" s="12">
        <v>1</v>
      </c>
    </row>
    <row r="2529" spans="1:18" ht="25.5" x14ac:dyDescent="0.2">
      <c r="A2529" s="1" t="s">
        <v>4676</v>
      </c>
      <c r="C2529" s="2" t="s">
        <v>837</v>
      </c>
      <c r="D2529" s="3" t="s">
        <v>35</v>
      </c>
      <c r="E2529" s="4">
        <v>0</v>
      </c>
      <c r="F2529" s="4">
        <v>22</v>
      </c>
      <c r="I2529" s="7">
        <v>7056543</v>
      </c>
      <c r="J2529" s="7">
        <v>7056537</v>
      </c>
      <c r="K2529" s="7">
        <v>2</v>
      </c>
      <c r="L2529" s="7">
        <v>6</v>
      </c>
      <c r="M2529" s="7">
        <f t="shared" si="256"/>
        <v>0</v>
      </c>
      <c r="N2529" s="8">
        <f t="shared" si="257"/>
        <v>0</v>
      </c>
      <c r="R2529" s="12">
        <v>1</v>
      </c>
    </row>
    <row r="2530" spans="1:18" x14ac:dyDescent="0.2">
      <c r="A2530" s="1" t="s">
        <v>4677</v>
      </c>
      <c r="C2530" s="2" t="s">
        <v>217</v>
      </c>
      <c r="D2530" s="3" t="s">
        <v>35</v>
      </c>
      <c r="E2530" s="4">
        <v>0</v>
      </c>
      <c r="F2530" s="4">
        <v>22</v>
      </c>
      <c r="I2530" s="7">
        <v>7056544</v>
      </c>
      <c r="J2530" s="7">
        <v>7056537</v>
      </c>
      <c r="K2530" s="7">
        <v>2</v>
      </c>
      <c r="L2530" s="7">
        <v>6</v>
      </c>
      <c r="M2530" s="7">
        <f t="shared" si="256"/>
        <v>0</v>
      </c>
      <c r="N2530" s="8">
        <f t="shared" si="257"/>
        <v>0</v>
      </c>
      <c r="R2530" s="12">
        <v>1</v>
      </c>
    </row>
    <row r="2531" spans="1:18" ht="25.5" x14ac:dyDescent="0.2">
      <c r="A2531" s="1" t="s">
        <v>4678</v>
      </c>
      <c r="C2531" s="2" t="s">
        <v>2108</v>
      </c>
      <c r="D2531" s="3" t="s">
        <v>35</v>
      </c>
      <c r="E2531" s="4">
        <v>0</v>
      </c>
      <c r="F2531" s="4">
        <v>22</v>
      </c>
      <c r="I2531" s="7">
        <v>7056545</v>
      </c>
      <c r="J2531" s="7">
        <v>7056537</v>
      </c>
      <c r="K2531" s="7">
        <v>2</v>
      </c>
      <c r="L2531" s="7">
        <v>6</v>
      </c>
      <c r="M2531" s="7">
        <f t="shared" si="256"/>
        <v>0</v>
      </c>
      <c r="N2531" s="8">
        <f t="shared" si="257"/>
        <v>0</v>
      </c>
      <c r="R2531" s="12">
        <v>1</v>
      </c>
    </row>
    <row r="2532" spans="1:18" x14ac:dyDescent="0.2">
      <c r="A2532" s="1" t="s">
        <v>4679</v>
      </c>
      <c r="C2532" s="2" t="s">
        <v>842</v>
      </c>
      <c r="D2532" s="3" t="s">
        <v>35</v>
      </c>
      <c r="E2532" s="4">
        <v>0</v>
      </c>
      <c r="F2532" s="4">
        <v>22</v>
      </c>
      <c r="I2532" s="7">
        <v>7056546</v>
      </c>
      <c r="J2532" s="7">
        <v>7056537</v>
      </c>
      <c r="K2532" s="7">
        <v>2</v>
      </c>
      <c r="L2532" s="7">
        <v>6</v>
      </c>
      <c r="M2532" s="7">
        <f t="shared" si="256"/>
        <v>0</v>
      </c>
      <c r="N2532" s="8">
        <f t="shared" si="257"/>
        <v>0</v>
      </c>
      <c r="R2532" s="12">
        <v>1</v>
      </c>
    </row>
    <row r="2533" spans="1:18" x14ac:dyDescent="0.2">
      <c r="A2533" s="1" t="s">
        <v>4680</v>
      </c>
      <c r="C2533" s="2" t="s">
        <v>846</v>
      </c>
      <c r="D2533" s="3" t="s">
        <v>35</v>
      </c>
      <c r="E2533" s="4">
        <v>0</v>
      </c>
      <c r="F2533" s="4">
        <v>22</v>
      </c>
      <c r="I2533" s="7">
        <v>7056547</v>
      </c>
      <c r="J2533" s="7">
        <v>7056537</v>
      </c>
      <c r="K2533" s="7">
        <v>2</v>
      </c>
      <c r="L2533" s="7">
        <v>6</v>
      </c>
      <c r="M2533" s="7">
        <f t="shared" si="256"/>
        <v>0</v>
      </c>
      <c r="N2533" s="8">
        <f t="shared" si="257"/>
        <v>0</v>
      </c>
      <c r="R2533" s="12">
        <v>1</v>
      </c>
    </row>
    <row r="2534" spans="1:18" ht="51" x14ac:dyDescent="0.2">
      <c r="A2534" s="1" t="s">
        <v>4681</v>
      </c>
      <c r="B2534" s="1" t="s">
        <v>30</v>
      </c>
      <c r="C2534" s="2" t="s">
        <v>4682</v>
      </c>
      <c r="D2534" s="3" t="s">
        <v>35</v>
      </c>
      <c r="E2534" s="4">
        <v>0</v>
      </c>
      <c r="F2534" s="4">
        <v>22</v>
      </c>
      <c r="I2534" s="7">
        <v>7056548</v>
      </c>
      <c r="J2534" s="7">
        <v>7056537</v>
      </c>
      <c r="K2534" s="7">
        <v>2</v>
      </c>
      <c r="L2534" s="7">
        <v>6</v>
      </c>
      <c r="M2534" s="7">
        <f t="shared" si="256"/>
        <v>0</v>
      </c>
      <c r="N2534" s="8">
        <f t="shared" si="257"/>
        <v>0</v>
      </c>
      <c r="R2534" s="12">
        <v>1</v>
      </c>
    </row>
    <row r="2535" spans="1:18" ht="63.75" x14ac:dyDescent="0.2">
      <c r="A2535" s="1" t="s">
        <v>4683</v>
      </c>
      <c r="C2535" s="2" t="s">
        <v>4684</v>
      </c>
      <c r="D2535" s="3" t="s">
        <v>245</v>
      </c>
      <c r="E2535" s="4">
        <v>80</v>
      </c>
      <c r="F2535" s="4">
        <v>22</v>
      </c>
      <c r="I2535" s="7">
        <v>7056549</v>
      </c>
      <c r="J2535" s="7">
        <v>7056537</v>
      </c>
      <c r="K2535" s="7">
        <v>2</v>
      </c>
      <c r="L2535" s="7">
        <v>6</v>
      </c>
      <c r="M2535" s="7">
        <f t="shared" si="256"/>
        <v>0</v>
      </c>
      <c r="N2535" s="8">
        <f t="shared" si="257"/>
        <v>0</v>
      </c>
      <c r="R2535" s="12">
        <v>1</v>
      </c>
    </row>
    <row r="2536" spans="1:18" ht="63.75" x14ac:dyDescent="0.2">
      <c r="A2536" s="1" t="s">
        <v>4685</v>
      </c>
      <c r="C2536" s="2" t="s">
        <v>4686</v>
      </c>
      <c r="D2536" s="3" t="s">
        <v>245</v>
      </c>
      <c r="E2536" s="4">
        <v>20</v>
      </c>
      <c r="F2536" s="4">
        <v>22</v>
      </c>
      <c r="I2536" s="7">
        <v>7056550</v>
      </c>
      <c r="J2536" s="7">
        <v>7056537</v>
      </c>
      <c r="K2536" s="7">
        <v>2</v>
      </c>
      <c r="L2536" s="7">
        <v>6</v>
      </c>
      <c r="M2536" s="7">
        <f t="shared" si="256"/>
        <v>0</v>
      </c>
      <c r="N2536" s="8">
        <f t="shared" si="257"/>
        <v>0</v>
      </c>
      <c r="R2536" s="12">
        <v>1</v>
      </c>
    </row>
    <row r="2537" spans="1:18" ht="63.75" x14ac:dyDescent="0.2">
      <c r="A2537" s="1" t="s">
        <v>4687</v>
      </c>
      <c r="C2537" s="2" t="s">
        <v>4688</v>
      </c>
      <c r="D2537" s="3" t="s">
        <v>245</v>
      </c>
      <c r="E2537" s="4">
        <v>10</v>
      </c>
      <c r="F2537" s="4">
        <v>22</v>
      </c>
      <c r="I2537" s="7">
        <v>7056551</v>
      </c>
      <c r="J2537" s="7">
        <v>7056537</v>
      </c>
      <c r="K2537" s="7">
        <v>2</v>
      </c>
      <c r="L2537" s="7">
        <v>6</v>
      </c>
      <c r="M2537" s="7">
        <f t="shared" si="256"/>
        <v>0</v>
      </c>
      <c r="N2537" s="8">
        <f t="shared" si="257"/>
        <v>0</v>
      </c>
      <c r="R2537" s="12">
        <v>1</v>
      </c>
    </row>
    <row r="2538" spans="1:18" ht="51" x14ac:dyDescent="0.2">
      <c r="A2538" s="1" t="s">
        <v>4689</v>
      </c>
      <c r="B2538" s="1" t="s">
        <v>188</v>
      </c>
      <c r="C2538" s="2" t="s">
        <v>4690</v>
      </c>
      <c r="D2538" s="3" t="s">
        <v>35</v>
      </c>
      <c r="E2538" s="4">
        <v>0</v>
      </c>
      <c r="F2538" s="4">
        <v>22</v>
      </c>
      <c r="I2538" s="7">
        <v>7056552</v>
      </c>
      <c r="J2538" s="7">
        <v>7056537</v>
      </c>
      <c r="K2538" s="7">
        <v>2</v>
      </c>
      <c r="L2538" s="7">
        <v>6</v>
      </c>
      <c r="M2538" s="7">
        <f t="shared" si="256"/>
        <v>0</v>
      </c>
      <c r="N2538" s="8">
        <f t="shared" si="257"/>
        <v>0</v>
      </c>
      <c r="R2538" s="12">
        <v>1</v>
      </c>
    </row>
    <row r="2539" spans="1:18" ht="63.75" x14ac:dyDescent="0.2">
      <c r="A2539" s="1" t="s">
        <v>4691</v>
      </c>
      <c r="C2539" s="2" t="s">
        <v>4692</v>
      </c>
      <c r="D2539" s="3" t="s">
        <v>245</v>
      </c>
      <c r="E2539" s="4">
        <v>10</v>
      </c>
      <c r="F2539" s="4">
        <v>22</v>
      </c>
      <c r="I2539" s="7">
        <v>7056553</v>
      </c>
      <c r="J2539" s="7">
        <v>7056537</v>
      </c>
      <c r="K2539" s="7">
        <v>2</v>
      </c>
      <c r="L2539" s="7">
        <v>6</v>
      </c>
      <c r="M2539" s="7">
        <f t="shared" si="256"/>
        <v>0</v>
      </c>
      <c r="N2539" s="8">
        <f t="shared" si="257"/>
        <v>0</v>
      </c>
      <c r="R2539" s="12">
        <v>1</v>
      </c>
    </row>
    <row r="2540" spans="1:18" ht="63.75" x14ac:dyDescent="0.2">
      <c r="A2540" s="1" t="s">
        <v>4693</v>
      </c>
      <c r="C2540" s="2" t="s">
        <v>4694</v>
      </c>
      <c r="D2540" s="3" t="s">
        <v>245</v>
      </c>
      <c r="E2540" s="4">
        <v>2</v>
      </c>
      <c r="F2540" s="4">
        <v>22</v>
      </c>
      <c r="I2540" s="7">
        <v>7056554</v>
      </c>
      <c r="J2540" s="7">
        <v>7056537</v>
      </c>
      <c r="K2540" s="7">
        <v>2</v>
      </c>
      <c r="L2540" s="7">
        <v>6</v>
      </c>
      <c r="M2540" s="7">
        <f t="shared" si="256"/>
        <v>0</v>
      </c>
      <c r="N2540" s="8">
        <f t="shared" si="257"/>
        <v>0</v>
      </c>
      <c r="R2540" s="12">
        <v>1</v>
      </c>
    </row>
    <row r="2541" spans="1:18" ht="63.75" x14ac:dyDescent="0.2">
      <c r="A2541" s="1" t="s">
        <v>4695</v>
      </c>
      <c r="C2541" s="2" t="s">
        <v>4696</v>
      </c>
      <c r="D2541" s="3" t="s">
        <v>245</v>
      </c>
      <c r="E2541" s="4">
        <v>2</v>
      </c>
      <c r="F2541" s="4">
        <v>22</v>
      </c>
      <c r="I2541" s="7">
        <v>7056555</v>
      </c>
      <c r="J2541" s="7">
        <v>7056537</v>
      </c>
      <c r="K2541" s="7">
        <v>2</v>
      </c>
      <c r="L2541" s="7">
        <v>6</v>
      </c>
      <c r="M2541" s="7">
        <f t="shared" si="256"/>
        <v>0</v>
      </c>
      <c r="N2541" s="8">
        <f t="shared" si="257"/>
        <v>0</v>
      </c>
      <c r="R2541" s="12">
        <v>1</v>
      </c>
    </row>
    <row r="2542" spans="1:18" x14ac:dyDescent="0.2">
      <c r="A2542" s="1" t="s">
        <v>4697</v>
      </c>
      <c r="B2542" s="1" t="s">
        <v>283</v>
      </c>
      <c r="C2542" s="2" t="s">
        <v>284</v>
      </c>
      <c r="E2542" s="4">
        <v>0</v>
      </c>
      <c r="F2542" s="4">
        <v>22</v>
      </c>
      <c r="H2542" s="167"/>
      <c r="I2542" s="7">
        <v>7056556</v>
      </c>
      <c r="J2542" s="7">
        <v>7056536</v>
      </c>
      <c r="K2542" s="7">
        <v>1</v>
      </c>
      <c r="L2542" s="7">
        <v>5</v>
      </c>
      <c r="M2542" s="7">
        <f>M2543+M2544+M2545+M2546+M2547+M2548+M2549+M2550+M2551+M2552+M2553+M2554+M2555+M2556+M2557+M2558+M2559+M2560</f>
        <v>0</v>
      </c>
      <c r="N2542" s="8">
        <f>N2543+N2544+N2545+N2546+N2547+N2548+N2549+N2550+N2551+N2552+N2553+N2554+N2555+N2556+N2557+N2558+N2559+N2560</f>
        <v>0</v>
      </c>
      <c r="R2542" s="12">
        <v>1</v>
      </c>
    </row>
    <row r="2543" spans="1:18" x14ac:dyDescent="0.2">
      <c r="A2543" s="1" t="s">
        <v>4698</v>
      </c>
      <c r="C2543" s="2" t="s">
        <v>286</v>
      </c>
      <c r="D2543" s="3" t="s">
        <v>35</v>
      </c>
      <c r="E2543" s="4">
        <v>0</v>
      </c>
      <c r="F2543" s="4">
        <v>22</v>
      </c>
      <c r="I2543" s="7">
        <v>7056557</v>
      </c>
      <c r="J2543" s="7">
        <v>7056556</v>
      </c>
      <c r="K2543" s="7">
        <v>2</v>
      </c>
      <c r="L2543" s="7">
        <v>6</v>
      </c>
      <c r="M2543" s="7">
        <f t="shared" ref="M2543:M2560" si="258">ROUND(ROUND(H2543,2)*ROUND(E2543,2), 2)</f>
        <v>0</v>
      </c>
      <c r="N2543" s="8">
        <f t="shared" ref="N2543:N2560" si="259">H2543*E2543*(1+F2543/100)</f>
        <v>0</v>
      </c>
      <c r="R2543" s="12">
        <v>1</v>
      </c>
    </row>
    <row r="2544" spans="1:18" x14ac:dyDescent="0.2">
      <c r="A2544" s="1" t="s">
        <v>4699</v>
      </c>
      <c r="C2544" s="2" t="s">
        <v>1333</v>
      </c>
      <c r="D2544" s="3" t="s">
        <v>35</v>
      </c>
      <c r="E2544" s="4">
        <v>0</v>
      </c>
      <c r="F2544" s="4">
        <v>22</v>
      </c>
      <c r="I2544" s="7">
        <v>7056558</v>
      </c>
      <c r="J2544" s="7">
        <v>7056556</v>
      </c>
      <c r="K2544" s="7">
        <v>2</v>
      </c>
      <c r="L2544" s="7">
        <v>6</v>
      </c>
      <c r="M2544" s="7">
        <f t="shared" si="258"/>
        <v>0</v>
      </c>
      <c r="N2544" s="8">
        <f t="shared" si="259"/>
        <v>0</v>
      </c>
      <c r="R2544" s="12">
        <v>1</v>
      </c>
    </row>
    <row r="2545" spans="1:18" x14ac:dyDescent="0.2">
      <c r="A2545" s="1" t="s">
        <v>4700</v>
      </c>
      <c r="C2545" s="2" t="s">
        <v>1335</v>
      </c>
      <c r="D2545" s="3" t="s">
        <v>35</v>
      </c>
      <c r="E2545" s="4">
        <v>0</v>
      </c>
      <c r="F2545" s="4">
        <v>22</v>
      </c>
      <c r="I2545" s="7">
        <v>7056559</v>
      </c>
      <c r="J2545" s="7">
        <v>7056556</v>
      </c>
      <c r="K2545" s="7">
        <v>2</v>
      </c>
      <c r="L2545" s="7">
        <v>6</v>
      </c>
      <c r="M2545" s="7">
        <f t="shared" si="258"/>
        <v>0</v>
      </c>
      <c r="N2545" s="8">
        <f t="shared" si="259"/>
        <v>0</v>
      </c>
      <c r="R2545" s="12">
        <v>1</v>
      </c>
    </row>
    <row r="2546" spans="1:18" ht="25.5" x14ac:dyDescent="0.2">
      <c r="A2546" s="1" t="s">
        <v>4701</v>
      </c>
      <c r="C2546" s="2" t="s">
        <v>2281</v>
      </c>
      <c r="D2546" s="3" t="s">
        <v>35</v>
      </c>
      <c r="E2546" s="4">
        <v>0</v>
      </c>
      <c r="F2546" s="4">
        <v>22</v>
      </c>
      <c r="I2546" s="7">
        <v>7056560</v>
      </c>
      <c r="J2546" s="7">
        <v>7056556</v>
      </c>
      <c r="K2546" s="7">
        <v>2</v>
      </c>
      <c r="L2546" s="7">
        <v>6</v>
      </c>
      <c r="M2546" s="7">
        <f t="shared" si="258"/>
        <v>0</v>
      </c>
      <c r="N2546" s="8">
        <f t="shared" si="259"/>
        <v>0</v>
      </c>
      <c r="R2546" s="12">
        <v>1</v>
      </c>
    </row>
    <row r="2547" spans="1:18" x14ac:dyDescent="0.2">
      <c r="A2547" s="1" t="s">
        <v>4702</v>
      </c>
      <c r="C2547" s="2" t="s">
        <v>2283</v>
      </c>
      <c r="D2547" s="3" t="s">
        <v>35</v>
      </c>
      <c r="E2547" s="4">
        <v>0</v>
      </c>
      <c r="F2547" s="4">
        <v>22</v>
      </c>
      <c r="I2547" s="7">
        <v>7056561</v>
      </c>
      <c r="J2547" s="7">
        <v>7056556</v>
      </c>
      <c r="K2547" s="7">
        <v>2</v>
      </c>
      <c r="L2547" s="7">
        <v>6</v>
      </c>
      <c r="M2547" s="7">
        <f t="shared" si="258"/>
        <v>0</v>
      </c>
      <c r="N2547" s="8">
        <f t="shared" si="259"/>
        <v>0</v>
      </c>
      <c r="R2547" s="12">
        <v>1</v>
      </c>
    </row>
    <row r="2548" spans="1:18" ht="25.5" x14ac:dyDescent="0.2">
      <c r="A2548" s="1" t="s">
        <v>4703</v>
      </c>
      <c r="C2548" s="2" t="s">
        <v>298</v>
      </c>
      <c r="D2548" s="3" t="s">
        <v>35</v>
      </c>
      <c r="E2548" s="4">
        <v>0</v>
      </c>
      <c r="F2548" s="4">
        <v>22</v>
      </c>
      <c r="I2548" s="7">
        <v>7056562</v>
      </c>
      <c r="J2548" s="7">
        <v>7056556</v>
      </c>
      <c r="K2548" s="7">
        <v>2</v>
      </c>
      <c r="L2548" s="7">
        <v>6</v>
      </c>
      <c r="M2548" s="7">
        <f t="shared" si="258"/>
        <v>0</v>
      </c>
      <c r="N2548" s="8">
        <f t="shared" si="259"/>
        <v>0</v>
      </c>
      <c r="R2548" s="12">
        <v>1</v>
      </c>
    </row>
    <row r="2549" spans="1:18" ht="25.5" x14ac:dyDescent="0.2">
      <c r="A2549" s="1" t="s">
        <v>4704</v>
      </c>
      <c r="B2549" s="1" t="s">
        <v>30</v>
      </c>
      <c r="C2549" s="2" t="s">
        <v>4705</v>
      </c>
      <c r="D2549" s="3" t="s">
        <v>228</v>
      </c>
      <c r="E2549" s="4">
        <v>1</v>
      </c>
      <c r="F2549" s="4">
        <v>22</v>
      </c>
      <c r="I2549" s="7">
        <v>7056563</v>
      </c>
      <c r="J2549" s="7">
        <v>7056556</v>
      </c>
      <c r="K2549" s="7">
        <v>2</v>
      </c>
      <c r="L2549" s="7">
        <v>6</v>
      </c>
      <c r="M2549" s="7">
        <f t="shared" si="258"/>
        <v>0</v>
      </c>
      <c r="N2549" s="8">
        <f t="shared" si="259"/>
        <v>0</v>
      </c>
      <c r="R2549" s="12">
        <v>1</v>
      </c>
    </row>
    <row r="2550" spans="1:18" ht="25.5" x14ac:dyDescent="0.2">
      <c r="A2550" s="1" t="s">
        <v>4706</v>
      </c>
      <c r="B2550" s="1" t="s">
        <v>188</v>
      </c>
      <c r="C2550" s="2" t="s">
        <v>4707</v>
      </c>
      <c r="D2550" s="3" t="s">
        <v>268</v>
      </c>
      <c r="E2550" s="4">
        <v>36</v>
      </c>
      <c r="F2550" s="4">
        <v>22</v>
      </c>
      <c r="I2550" s="7">
        <v>7056564</v>
      </c>
      <c r="J2550" s="7">
        <v>7056556</v>
      </c>
      <c r="K2550" s="7">
        <v>2</v>
      </c>
      <c r="L2550" s="7">
        <v>6</v>
      </c>
      <c r="M2550" s="7">
        <f t="shared" si="258"/>
        <v>0</v>
      </c>
      <c r="N2550" s="8">
        <f t="shared" si="259"/>
        <v>0</v>
      </c>
      <c r="R2550" s="12">
        <v>1</v>
      </c>
    </row>
    <row r="2551" spans="1:18" ht="25.5" x14ac:dyDescent="0.2">
      <c r="A2551" s="1" t="s">
        <v>4708</v>
      </c>
      <c r="B2551" s="1" t="s">
        <v>233</v>
      </c>
      <c r="C2551" s="2" t="s">
        <v>4709</v>
      </c>
      <c r="D2551" s="3" t="s">
        <v>35</v>
      </c>
      <c r="E2551" s="4">
        <v>0</v>
      </c>
      <c r="F2551" s="4">
        <v>22</v>
      </c>
      <c r="I2551" s="7">
        <v>7056565</v>
      </c>
      <c r="J2551" s="7">
        <v>7056556</v>
      </c>
      <c r="K2551" s="7">
        <v>2</v>
      </c>
      <c r="L2551" s="7">
        <v>6</v>
      </c>
      <c r="M2551" s="7">
        <f t="shared" si="258"/>
        <v>0</v>
      </c>
      <c r="N2551" s="8">
        <f t="shared" si="259"/>
        <v>0</v>
      </c>
      <c r="R2551" s="12">
        <v>1</v>
      </c>
    </row>
    <row r="2552" spans="1:18" ht="38.25" x14ac:dyDescent="0.2">
      <c r="A2552" s="1" t="s">
        <v>4710</v>
      </c>
      <c r="C2552" s="2" t="s">
        <v>4711</v>
      </c>
      <c r="D2552" s="3" t="s">
        <v>268</v>
      </c>
      <c r="E2552" s="4">
        <v>154</v>
      </c>
      <c r="F2552" s="4">
        <v>22</v>
      </c>
      <c r="I2552" s="7">
        <v>7056566</v>
      </c>
      <c r="J2552" s="7">
        <v>7056556</v>
      </c>
      <c r="K2552" s="7">
        <v>2</v>
      </c>
      <c r="L2552" s="7">
        <v>6</v>
      </c>
      <c r="M2552" s="7">
        <f t="shared" si="258"/>
        <v>0</v>
      </c>
      <c r="N2552" s="8">
        <f t="shared" si="259"/>
        <v>0</v>
      </c>
      <c r="R2552" s="12">
        <v>1</v>
      </c>
    </row>
    <row r="2553" spans="1:18" ht="38.25" x14ac:dyDescent="0.2">
      <c r="A2553" s="1" t="s">
        <v>4712</v>
      </c>
      <c r="C2553" s="2" t="s">
        <v>4713</v>
      </c>
      <c r="D2553" s="3" t="s">
        <v>268</v>
      </c>
      <c r="E2553" s="4">
        <v>85</v>
      </c>
      <c r="F2553" s="4">
        <v>22</v>
      </c>
      <c r="I2553" s="7">
        <v>7056567</v>
      </c>
      <c r="J2553" s="7">
        <v>7056556</v>
      </c>
      <c r="K2553" s="7">
        <v>2</v>
      </c>
      <c r="L2553" s="7">
        <v>6</v>
      </c>
      <c r="M2553" s="7">
        <f t="shared" si="258"/>
        <v>0</v>
      </c>
      <c r="N2553" s="8">
        <f t="shared" si="259"/>
        <v>0</v>
      </c>
      <c r="R2553" s="12">
        <v>1</v>
      </c>
    </row>
    <row r="2554" spans="1:18" ht="25.5" x14ac:dyDescent="0.2">
      <c r="A2554" s="1" t="s">
        <v>4714</v>
      </c>
      <c r="B2554" s="1" t="s">
        <v>236</v>
      </c>
      <c r="C2554" s="2" t="s">
        <v>4715</v>
      </c>
      <c r="D2554" s="3" t="s">
        <v>35</v>
      </c>
      <c r="E2554" s="4">
        <v>0</v>
      </c>
      <c r="F2554" s="4">
        <v>22</v>
      </c>
      <c r="I2554" s="7">
        <v>7056568</v>
      </c>
      <c r="J2554" s="7">
        <v>7056556</v>
      </c>
      <c r="K2554" s="7">
        <v>2</v>
      </c>
      <c r="L2554" s="7">
        <v>6</v>
      </c>
      <c r="M2554" s="7">
        <f t="shared" si="258"/>
        <v>0</v>
      </c>
      <c r="N2554" s="8">
        <f t="shared" si="259"/>
        <v>0</v>
      </c>
      <c r="R2554" s="12">
        <v>1</v>
      </c>
    </row>
    <row r="2555" spans="1:18" ht="38.25" x14ac:dyDescent="0.2">
      <c r="A2555" s="1" t="s">
        <v>4716</v>
      </c>
      <c r="C2555" s="2" t="s">
        <v>4717</v>
      </c>
      <c r="D2555" s="3" t="s">
        <v>268</v>
      </c>
      <c r="E2555" s="4">
        <v>2</v>
      </c>
      <c r="F2555" s="4">
        <v>22</v>
      </c>
      <c r="I2555" s="7">
        <v>7056569</v>
      </c>
      <c r="J2555" s="7">
        <v>7056556</v>
      </c>
      <c r="K2555" s="7">
        <v>2</v>
      </c>
      <c r="L2555" s="7">
        <v>6</v>
      </c>
      <c r="M2555" s="7">
        <f t="shared" si="258"/>
        <v>0</v>
      </c>
      <c r="N2555" s="8">
        <f t="shared" si="259"/>
        <v>0</v>
      </c>
      <c r="R2555" s="12">
        <v>1</v>
      </c>
    </row>
    <row r="2556" spans="1:18" ht="38.25" x14ac:dyDescent="0.2">
      <c r="A2556" s="1" t="s">
        <v>4718</v>
      </c>
      <c r="C2556" s="2" t="s">
        <v>4719</v>
      </c>
      <c r="D2556" s="3" t="s">
        <v>268</v>
      </c>
      <c r="E2556" s="4">
        <v>2</v>
      </c>
      <c r="F2556" s="4">
        <v>22</v>
      </c>
      <c r="I2556" s="7">
        <v>7056570</v>
      </c>
      <c r="J2556" s="7">
        <v>7056556</v>
      </c>
      <c r="K2556" s="7">
        <v>2</v>
      </c>
      <c r="L2556" s="7">
        <v>6</v>
      </c>
      <c r="M2556" s="7">
        <f t="shared" si="258"/>
        <v>0</v>
      </c>
      <c r="N2556" s="8">
        <f t="shared" si="259"/>
        <v>0</v>
      </c>
      <c r="R2556" s="12">
        <v>1</v>
      </c>
    </row>
    <row r="2557" spans="1:18" ht="25.5" x14ac:dyDescent="0.2">
      <c r="A2557" s="1" t="s">
        <v>4720</v>
      </c>
      <c r="B2557" s="1" t="s">
        <v>236</v>
      </c>
      <c r="C2557" s="2" t="s">
        <v>304</v>
      </c>
      <c r="D2557" s="3" t="s">
        <v>241</v>
      </c>
      <c r="E2557" s="4">
        <v>172</v>
      </c>
      <c r="F2557" s="4">
        <v>22</v>
      </c>
      <c r="I2557" s="7">
        <v>7056571</v>
      </c>
      <c r="J2557" s="7">
        <v>7056556</v>
      </c>
      <c r="K2557" s="7">
        <v>2</v>
      </c>
      <c r="L2557" s="7">
        <v>6</v>
      </c>
      <c r="M2557" s="7">
        <f t="shared" si="258"/>
        <v>0</v>
      </c>
      <c r="N2557" s="8">
        <f t="shared" si="259"/>
        <v>0</v>
      </c>
      <c r="R2557" s="12">
        <v>1</v>
      </c>
    </row>
    <row r="2558" spans="1:18" ht="25.5" x14ac:dyDescent="0.2">
      <c r="A2558" s="1" t="s">
        <v>4721</v>
      </c>
      <c r="B2558" s="1" t="s">
        <v>243</v>
      </c>
      <c r="C2558" s="2" t="s">
        <v>4722</v>
      </c>
      <c r="D2558" s="3" t="s">
        <v>268</v>
      </c>
      <c r="E2558" s="4">
        <v>38</v>
      </c>
      <c r="F2558" s="4">
        <v>22</v>
      </c>
      <c r="I2558" s="7">
        <v>7056572</v>
      </c>
      <c r="J2558" s="7">
        <v>7056556</v>
      </c>
      <c r="K2558" s="7">
        <v>2</v>
      </c>
      <c r="L2558" s="7">
        <v>6</v>
      </c>
      <c r="M2558" s="7">
        <f t="shared" si="258"/>
        <v>0</v>
      </c>
      <c r="N2558" s="8">
        <f t="shared" si="259"/>
        <v>0</v>
      </c>
      <c r="R2558" s="12">
        <v>1</v>
      </c>
    </row>
    <row r="2559" spans="1:18" ht="38.25" x14ac:dyDescent="0.2">
      <c r="A2559" s="1" t="s">
        <v>4723</v>
      </c>
      <c r="B2559" s="1" t="s">
        <v>247</v>
      </c>
      <c r="C2559" s="2" t="s">
        <v>4724</v>
      </c>
      <c r="D2559" s="3" t="s">
        <v>268</v>
      </c>
      <c r="E2559" s="4">
        <v>177</v>
      </c>
      <c r="F2559" s="4">
        <v>22</v>
      </c>
      <c r="I2559" s="7">
        <v>7056573</v>
      </c>
      <c r="J2559" s="7">
        <v>7056556</v>
      </c>
      <c r="K2559" s="7">
        <v>2</v>
      </c>
      <c r="L2559" s="7">
        <v>6</v>
      </c>
      <c r="M2559" s="7">
        <f t="shared" si="258"/>
        <v>0</v>
      </c>
      <c r="N2559" s="8">
        <f t="shared" si="259"/>
        <v>0</v>
      </c>
      <c r="R2559" s="12">
        <v>1</v>
      </c>
    </row>
    <row r="2560" spans="1:18" ht="51" x14ac:dyDescent="0.2">
      <c r="A2560" s="1" t="s">
        <v>4725</v>
      </c>
      <c r="B2560" s="1" t="s">
        <v>266</v>
      </c>
      <c r="C2560" s="2" t="s">
        <v>4726</v>
      </c>
      <c r="D2560" s="3" t="s">
        <v>268</v>
      </c>
      <c r="E2560" s="4">
        <v>66</v>
      </c>
      <c r="F2560" s="4">
        <v>22</v>
      </c>
      <c r="I2560" s="7">
        <v>7056574</v>
      </c>
      <c r="J2560" s="7">
        <v>7056556</v>
      </c>
      <c r="K2560" s="7">
        <v>2</v>
      </c>
      <c r="L2560" s="7">
        <v>6</v>
      </c>
      <c r="M2560" s="7">
        <f t="shared" si="258"/>
        <v>0</v>
      </c>
      <c r="N2560" s="8">
        <f t="shared" si="259"/>
        <v>0</v>
      </c>
      <c r="R2560" s="12">
        <v>1</v>
      </c>
    </row>
    <row r="2561" spans="1:18" x14ac:dyDescent="0.2">
      <c r="A2561" s="1" t="s">
        <v>4727</v>
      </c>
      <c r="B2561" s="1" t="s">
        <v>308</v>
      </c>
      <c r="C2561" s="2" t="s">
        <v>309</v>
      </c>
      <c r="E2561" s="4">
        <v>0</v>
      </c>
      <c r="F2561" s="4">
        <v>22</v>
      </c>
      <c r="H2561" s="167"/>
      <c r="I2561" s="7">
        <v>7056575</v>
      </c>
      <c r="J2561" s="7">
        <v>7056536</v>
      </c>
      <c r="K2561" s="7">
        <v>1</v>
      </c>
      <c r="L2561" s="7">
        <v>5</v>
      </c>
      <c r="M2561" s="7">
        <f>M2562+M2563+M2564+M2565+M2566+M2567+M2568+M2569+M2570+M2571+M2572+M2573+M2574+M2575+M2576+M2577+M2578+M2579+M2580+M2581+M2582+M2583+M2584+M2585</f>
        <v>0</v>
      </c>
      <c r="N2561" s="8">
        <f>N2562+N2563+N2564+N2565+N2566+N2567+N2568+N2569+N2570+N2571+N2572+N2573+N2574+N2575+N2576+N2577+N2578+N2579+N2580+N2581+N2582+N2583+N2584+N2585</f>
        <v>0</v>
      </c>
      <c r="R2561" s="12">
        <v>1</v>
      </c>
    </row>
    <row r="2562" spans="1:18" x14ac:dyDescent="0.2">
      <c r="A2562" s="1" t="s">
        <v>4728</v>
      </c>
      <c r="C2562" s="2" t="s">
        <v>286</v>
      </c>
      <c r="D2562" s="3" t="s">
        <v>35</v>
      </c>
      <c r="E2562" s="4">
        <v>0</v>
      </c>
      <c r="F2562" s="4">
        <v>22</v>
      </c>
      <c r="I2562" s="7">
        <v>7056576</v>
      </c>
      <c r="J2562" s="7">
        <v>7056575</v>
      </c>
      <c r="K2562" s="7">
        <v>2</v>
      </c>
      <c r="L2562" s="7">
        <v>6</v>
      </c>
      <c r="M2562" s="7">
        <f t="shared" ref="M2562:M2585" si="260">ROUND(ROUND(H2562,2)*ROUND(E2562,2), 2)</f>
        <v>0</v>
      </c>
      <c r="N2562" s="8">
        <f t="shared" ref="N2562:N2585" si="261">H2562*E2562*(1+F2562/100)</f>
        <v>0</v>
      </c>
      <c r="R2562" s="12">
        <v>1</v>
      </c>
    </row>
    <row r="2563" spans="1:18" ht="25.5" x14ac:dyDescent="0.2">
      <c r="A2563" s="1" t="s">
        <v>4729</v>
      </c>
      <c r="C2563" s="2" t="s">
        <v>896</v>
      </c>
      <c r="D2563" s="3" t="s">
        <v>35</v>
      </c>
      <c r="E2563" s="4">
        <v>0</v>
      </c>
      <c r="F2563" s="4">
        <v>22</v>
      </c>
      <c r="I2563" s="7">
        <v>7056577</v>
      </c>
      <c r="J2563" s="7">
        <v>7056575</v>
      </c>
      <c r="K2563" s="7">
        <v>2</v>
      </c>
      <c r="L2563" s="7">
        <v>6</v>
      </c>
      <c r="M2563" s="7">
        <f t="shared" si="260"/>
        <v>0</v>
      </c>
      <c r="N2563" s="8">
        <f t="shared" si="261"/>
        <v>0</v>
      </c>
      <c r="R2563" s="12">
        <v>1</v>
      </c>
    </row>
    <row r="2564" spans="1:18" ht="25.5" x14ac:dyDescent="0.2">
      <c r="A2564" s="1" t="s">
        <v>4730</v>
      </c>
      <c r="C2564" s="2" t="s">
        <v>898</v>
      </c>
      <c r="D2564" s="3" t="s">
        <v>35</v>
      </c>
      <c r="E2564" s="4">
        <v>0</v>
      </c>
      <c r="F2564" s="4">
        <v>22</v>
      </c>
      <c r="I2564" s="7">
        <v>7056578</v>
      </c>
      <c r="J2564" s="7">
        <v>7056575</v>
      </c>
      <c r="K2564" s="7">
        <v>2</v>
      </c>
      <c r="L2564" s="7">
        <v>6</v>
      </c>
      <c r="M2564" s="7">
        <f t="shared" si="260"/>
        <v>0</v>
      </c>
      <c r="N2564" s="8">
        <f t="shared" si="261"/>
        <v>0</v>
      </c>
      <c r="R2564" s="12">
        <v>1</v>
      </c>
    </row>
    <row r="2565" spans="1:18" x14ac:dyDescent="0.2">
      <c r="A2565" s="1" t="s">
        <v>4731</v>
      </c>
      <c r="C2565" s="2" t="s">
        <v>4732</v>
      </c>
      <c r="D2565" s="3" t="s">
        <v>35</v>
      </c>
      <c r="E2565" s="4">
        <v>0</v>
      </c>
      <c r="F2565" s="4">
        <v>22</v>
      </c>
      <c r="I2565" s="7">
        <v>7056579</v>
      </c>
      <c r="J2565" s="7">
        <v>7056575</v>
      </c>
      <c r="K2565" s="7">
        <v>2</v>
      </c>
      <c r="L2565" s="7">
        <v>6</v>
      </c>
      <c r="M2565" s="7">
        <f t="shared" si="260"/>
        <v>0</v>
      </c>
      <c r="N2565" s="8">
        <f t="shared" si="261"/>
        <v>0</v>
      </c>
      <c r="R2565" s="12">
        <v>1</v>
      </c>
    </row>
    <row r="2566" spans="1:18" x14ac:dyDescent="0.2">
      <c r="A2566" s="1" t="s">
        <v>4733</v>
      </c>
      <c r="B2566" s="1" t="s">
        <v>30</v>
      </c>
      <c r="C2566" s="2" t="s">
        <v>4734</v>
      </c>
      <c r="D2566" s="3" t="s">
        <v>268</v>
      </c>
      <c r="E2566" s="4">
        <v>6</v>
      </c>
      <c r="F2566" s="4">
        <v>22</v>
      </c>
      <c r="I2566" s="7">
        <v>7056580</v>
      </c>
      <c r="J2566" s="7">
        <v>7056575</v>
      </c>
      <c r="K2566" s="7">
        <v>2</v>
      </c>
      <c r="L2566" s="7">
        <v>6</v>
      </c>
      <c r="M2566" s="7">
        <f t="shared" si="260"/>
        <v>0</v>
      </c>
      <c r="N2566" s="8">
        <f t="shared" si="261"/>
        <v>0</v>
      </c>
      <c r="R2566" s="12">
        <v>1</v>
      </c>
    </row>
    <row r="2567" spans="1:18" ht="25.5" x14ac:dyDescent="0.2">
      <c r="A2567" s="1" t="s">
        <v>4735</v>
      </c>
      <c r="B2567" s="1" t="s">
        <v>188</v>
      </c>
      <c r="C2567" s="2" t="s">
        <v>4736</v>
      </c>
      <c r="D2567" s="3" t="s">
        <v>268</v>
      </c>
      <c r="E2567" s="4">
        <v>12</v>
      </c>
      <c r="F2567" s="4">
        <v>22</v>
      </c>
      <c r="I2567" s="7">
        <v>7056581</v>
      </c>
      <c r="J2567" s="7">
        <v>7056575</v>
      </c>
      <c r="K2567" s="7">
        <v>2</v>
      </c>
      <c r="L2567" s="7">
        <v>6</v>
      </c>
      <c r="M2567" s="7">
        <f t="shared" si="260"/>
        <v>0</v>
      </c>
      <c r="N2567" s="8">
        <f t="shared" si="261"/>
        <v>0</v>
      </c>
      <c r="R2567" s="12">
        <v>1</v>
      </c>
    </row>
    <row r="2568" spans="1:18" ht="25.5" x14ac:dyDescent="0.2">
      <c r="A2568" s="1" t="s">
        <v>4737</v>
      </c>
      <c r="B2568" s="1" t="s">
        <v>233</v>
      </c>
      <c r="C2568" s="2" t="s">
        <v>4738</v>
      </c>
      <c r="D2568" s="3" t="s">
        <v>35</v>
      </c>
      <c r="E2568" s="4">
        <v>0</v>
      </c>
      <c r="F2568" s="4">
        <v>22</v>
      </c>
      <c r="I2568" s="7">
        <v>7056582</v>
      </c>
      <c r="J2568" s="7">
        <v>7056575</v>
      </c>
      <c r="K2568" s="7">
        <v>2</v>
      </c>
      <c r="L2568" s="7">
        <v>6</v>
      </c>
      <c r="M2568" s="7">
        <f t="shared" si="260"/>
        <v>0</v>
      </c>
      <c r="N2568" s="8">
        <f t="shared" si="261"/>
        <v>0</v>
      </c>
      <c r="R2568" s="12">
        <v>1</v>
      </c>
    </row>
    <row r="2569" spans="1:18" ht="38.25" x14ac:dyDescent="0.2">
      <c r="A2569" s="1" t="s">
        <v>4739</v>
      </c>
      <c r="C2569" s="2" t="s">
        <v>4740</v>
      </c>
      <c r="D2569" s="3" t="s">
        <v>268</v>
      </c>
      <c r="E2569" s="4">
        <v>19</v>
      </c>
      <c r="F2569" s="4">
        <v>22</v>
      </c>
      <c r="I2569" s="7">
        <v>7056583</v>
      </c>
      <c r="J2569" s="7">
        <v>7056575</v>
      </c>
      <c r="K2569" s="7">
        <v>2</v>
      </c>
      <c r="L2569" s="7">
        <v>6</v>
      </c>
      <c r="M2569" s="7">
        <f t="shared" si="260"/>
        <v>0</v>
      </c>
      <c r="N2569" s="8">
        <f t="shared" si="261"/>
        <v>0</v>
      </c>
      <c r="R2569" s="12">
        <v>1</v>
      </c>
    </row>
    <row r="2570" spans="1:18" ht="38.25" x14ac:dyDescent="0.2">
      <c r="A2570" s="1" t="s">
        <v>4741</v>
      </c>
      <c r="C2570" s="2" t="s">
        <v>4742</v>
      </c>
      <c r="D2570" s="3" t="s">
        <v>268</v>
      </c>
      <c r="E2570" s="4">
        <v>44</v>
      </c>
      <c r="F2570" s="4">
        <v>22</v>
      </c>
      <c r="I2570" s="7">
        <v>7056584</v>
      </c>
      <c r="J2570" s="7">
        <v>7056575</v>
      </c>
      <c r="K2570" s="7">
        <v>2</v>
      </c>
      <c r="L2570" s="7">
        <v>6</v>
      </c>
      <c r="M2570" s="7">
        <f t="shared" si="260"/>
        <v>0</v>
      </c>
      <c r="N2570" s="8">
        <f t="shared" si="261"/>
        <v>0</v>
      </c>
      <c r="R2570" s="12">
        <v>1</v>
      </c>
    </row>
    <row r="2571" spans="1:18" ht="25.5" x14ac:dyDescent="0.2">
      <c r="A2571" s="1" t="s">
        <v>4743</v>
      </c>
      <c r="B2571" s="1" t="s">
        <v>236</v>
      </c>
      <c r="C2571" s="2" t="s">
        <v>4744</v>
      </c>
      <c r="D2571" s="3" t="s">
        <v>268</v>
      </c>
      <c r="E2571" s="4">
        <v>18</v>
      </c>
      <c r="F2571" s="4">
        <v>22</v>
      </c>
      <c r="I2571" s="7">
        <v>7056585</v>
      </c>
      <c r="J2571" s="7">
        <v>7056575</v>
      </c>
      <c r="K2571" s="7">
        <v>2</v>
      </c>
      <c r="L2571" s="7">
        <v>6</v>
      </c>
      <c r="M2571" s="7">
        <f t="shared" si="260"/>
        <v>0</v>
      </c>
      <c r="N2571" s="8">
        <f t="shared" si="261"/>
        <v>0</v>
      </c>
      <c r="R2571" s="12">
        <v>1</v>
      </c>
    </row>
    <row r="2572" spans="1:18" ht="25.5" x14ac:dyDescent="0.2">
      <c r="A2572" s="1" t="s">
        <v>4745</v>
      </c>
      <c r="B2572" s="1" t="s">
        <v>239</v>
      </c>
      <c r="C2572" s="2" t="s">
        <v>4746</v>
      </c>
      <c r="D2572" s="3" t="s">
        <v>268</v>
      </c>
      <c r="E2572" s="4">
        <v>3</v>
      </c>
      <c r="F2572" s="4">
        <v>22</v>
      </c>
      <c r="I2572" s="7">
        <v>7056586</v>
      </c>
      <c r="J2572" s="7">
        <v>7056575</v>
      </c>
      <c r="K2572" s="7">
        <v>2</v>
      </c>
      <c r="L2572" s="7">
        <v>6</v>
      </c>
      <c r="M2572" s="7">
        <f t="shared" si="260"/>
        <v>0</v>
      </c>
      <c r="N2572" s="8">
        <f t="shared" si="261"/>
        <v>0</v>
      </c>
      <c r="R2572" s="12">
        <v>1</v>
      </c>
    </row>
    <row r="2573" spans="1:18" ht="25.5" x14ac:dyDescent="0.2">
      <c r="A2573" s="1" t="s">
        <v>4747</v>
      </c>
      <c r="B2573" s="1" t="s">
        <v>243</v>
      </c>
      <c r="C2573" s="2" t="s">
        <v>4748</v>
      </c>
      <c r="D2573" s="3" t="s">
        <v>35</v>
      </c>
      <c r="E2573" s="4">
        <v>0</v>
      </c>
      <c r="F2573" s="4">
        <v>22</v>
      </c>
      <c r="I2573" s="7">
        <v>7056587</v>
      </c>
      <c r="J2573" s="7">
        <v>7056575</v>
      </c>
      <c r="K2573" s="7">
        <v>2</v>
      </c>
      <c r="L2573" s="7">
        <v>6</v>
      </c>
      <c r="M2573" s="7">
        <f t="shared" si="260"/>
        <v>0</v>
      </c>
      <c r="N2573" s="8">
        <f t="shared" si="261"/>
        <v>0</v>
      </c>
      <c r="R2573" s="12">
        <v>1</v>
      </c>
    </row>
    <row r="2574" spans="1:18" ht="38.25" x14ac:dyDescent="0.2">
      <c r="A2574" s="1" t="s">
        <v>4749</v>
      </c>
      <c r="C2574" s="2" t="s">
        <v>4750</v>
      </c>
      <c r="D2574" s="3" t="s">
        <v>268</v>
      </c>
      <c r="E2574" s="4">
        <v>27</v>
      </c>
      <c r="F2574" s="4">
        <v>22</v>
      </c>
      <c r="I2574" s="7">
        <v>7056588</v>
      </c>
      <c r="J2574" s="7">
        <v>7056575</v>
      </c>
      <c r="K2574" s="7">
        <v>2</v>
      </c>
      <c r="L2574" s="7">
        <v>6</v>
      </c>
      <c r="M2574" s="7">
        <f t="shared" si="260"/>
        <v>0</v>
      </c>
      <c r="N2574" s="8">
        <f t="shared" si="261"/>
        <v>0</v>
      </c>
      <c r="R2574" s="12">
        <v>1</v>
      </c>
    </row>
    <row r="2575" spans="1:18" ht="25.5" x14ac:dyDescent="0.2">
      <c r="A2575" s="1" t="s">
        <v>4751</v>
      </c>
      <c r="B2575" s="1" t="s">
        <v>247</v>
      </c>
      <c r="C2575" s="2" t="s">
        <v>4752</v>
      </c>
      <c r="D2575" s="3" t="s">
        <v>35</v>
      </c>
      <c r="E2575" s="4">
        <v>0</v>
      </c>
      <c r="F2575" s="4">
        <v>22</v>
      </c>
      <c r="I2575" s="7">
        <v>7056589</v>
      </c>
      <c r="J2575" s="7">
        <v>7056575</v>
      </c>
      <c r="K2575" s="7">
        <v>2</v>
      </c>
      <c r="L2575" s="7">
        <v>6</v>
      </c>
      <c r="M2575" s="7">
        <f t="shared" si="260"/>
        <v>0</v>
      </c>
      <c r="N2575" s="8">
        <f t="shared" si="261"/>
        <v>0</v>
      </c>
      <c r="R2575" s="12">
        <v>1</v>
      </c>
    </row>
    <row r="2576" spans="1:18" ht="38.25" x14ac:dyDescent="0.2">
      <c r="A2576" s="1" t="s">
        <v>4753</v>
      </c>
      <c r="C2576" s="2" t="s">
        <v>4754</v>
      </c>
      <c r="D2576" s="3" t="s">
        <v>268</v>
      </c>
      <c r="E2576" s="4">
        <v>1.5</v>
      </c>
      <c r="F2576" s="4">
        <v>22</v>
      </c>
      <c r="I2576" s="7">
        <v>7056590</v>
      </c>
      <c r="J2576" s="7">
        <v>7056575</v>
      </c>
      <c r="K2576" s="7">
        <v>2</v>
      </c>
      <c r="L2576" s="7">
        <v>6</v>
      </c>
      <c r="M2576" s="7">
        <f t="shared" si="260"/>
        <v>0</v>
      </c>
      <c r="N2576" s="8">
        <f t="shared" si="261"/>
        <v>0</v>
      </c>
      <c r="R2576" s="12">
        <v>1</v>
      </c>
    </row>
    <row r="2577" spans="1:18" ht="25.5" x14ac:dyDescent="0.2">
      <c r="A2577" s="1" t="s">
        <v>4755</v>
      </c>
      <c r="B2577" s="1" t="s">
        <v>266</v>
      </c>
      <c r="C2577" s="2" t="s">
        <v>4756</v>
      </c>
      <c r="D2577" s="3" t="s">
        <v>35</v>
      </c>
      <c r="E2577" s="4">
        <v>0</v>
      </c>
      <c r="F2577" s="4">
        <v>22</v>
      </c>
      <c r="I2577" s="7">
        <v>7056591</v>
      </c>
      <c r="J2577" s="7">
        <v>7056575</v>
      </c>
      <c r="K2577" s="7">
        <v>2</v>
      </c>
      <c r="L2577" s="7">
        <v>6</v>
      </c>
      <c r="M2577" s="7">
        <f t="shared" si="260"/>
        <v>0</v>
      </c>
      <c r="N2577" s="8">
        <f t="shared" si="261"/>
        <v>0</v>
      </c>
      <c r="R2577" s="12">
        <v>1</v>
      </c>
    </row>
    <row r="2578" spans="1:18" ht="38.25" x14ac:dyDescent="0.2">
      <c r="A2578" s="1" t="s">
        <v>4757</v>
      </c>
      <c r="C2578" s="2" t="s">
        <v>4758</v>
      </c>
      <c r="D2578" s="3" t="s">
        <v>268</v>
      </c>
      <c r="E2578" s="4">
        <v>1.5</v>
      </c>
      <c r="F2578" s="4">
        <v>22</v>
      </c>
      <c r="I2578" s="7">
        <v>7056592</v>
      </c>
      <c r="J2578" s="7">
        <v>7056575</v>
      </c>
      <c r="K2578" s="7">
        <v>2</v>
      </c>
      <c r="L2578" s="7">
        <v>6</v>
      </c>
      <c r="M2578" s="7">
        <f t="shared" si="260"/>
        <v>0</v>
      </c>
      <c r="N2578" s="8">
        <f t="shared" si="261"/>
        <v>0</v>
      </c>
      <c r="R2578" s="12">
        <v>1</v>
      </c>
    </row>
    <row r="2579" spans="1:18" ht="38.25" x14ac:dyDescent="0.2">
      <c r="A2579" s="1" t="s">
        <v>4759</v>
      </c>
      <c r="C2579" s="2" t="s">
        <v>4760</v>
      </c>
      <c r="D2579" s="3" t="s">
        <v>268</v>
      </c>
      <c r="E2579" s="4">
        <v>4</v>
      </c>
      <c r="F2579" s="4">
        <v>22</v>
      </c>
      <c r="I2579" s="7">
        <v>7056593</v>
      </c>
      <c r="J2579" s="7">
        <v>7056575</v>
      </c>
      <c r="K2579" s="7">
        <v>2</v>
      </c>
      <c r="L2579" s="7">
        <v>6</v>
      </c>
      <c r="M2579" s="7">
        <f t="shared" si="260"/>
        <v>0</v>
      </c>
      <c r="N2579" s="8">
        <f t="shared" si="261"/>
        <v>0</v>
      </c>
      <c r="R2579" s="12">
        <v>1</v>
      </c>
    </row>
    <row r="2580" spans="1:18" ht="25.5" x14ac:dyDescent="0.2">
      <c r="A2580" s="1" t="s">
        <v>4761</v>
      </c>
      <c r="B2580" s="1" t="s">
        <v>270</v>
      </c>
      <c r="C2580" s="2" t="s">
        <v>4762</v>
      </c>
      <c r="D2580" s="3" t="s">
        <v>268</v>
      </c>
      <c r="E2580" s="4">
        <v>1</v>
      </c>
      <c r="F2580" s="4">
        <v>22</v>
      </c>
      <c r="I2580" s="7">
        <v>7056594</v>
      </c>
      <c r="J2580" s="7">
        <v>7056575</v>
      </c>
      <c r="K2580" s="7">
        <v>2</v>
      </c>
      <c r="L2580" s="7">
        <v>6</v>
      </c>
      <c r="M2580" s="7">
        <f t="shared" si="260"/>
        <v>0</v>
      </c>
      <c r="N2580" s="8">
        <f t="shared" si="261"/>
        <v>0</v>
      </c>
      <c r="R2580" s="12">
        <v>1</v>
      </c>
    </row>
    <row r="2581" spans="1:18" ht="38.25" x14ac:dyDescent="0.2">
      <c r="A2581" s="1" t="s">
        <v>4763</v>
      </c>
      <c r="B2581" s="1" t="s">
        <v>66</v>
      </c>
      <c r="C2581" s="2" t="s">
        <v>4764</v>
      </c>
      <c r="D2581" s="3" t="s">
        <v>231</v>
      </c>
      <c r="E2581" s="4">
        <v>140</v>
      </c>
      <c r="F2581" s="4">
        <v>22</v>
      </c>
      <c r="I2581" s="7">
        <v>7056595</v>
      </c>
      <c r="J2581" s="7">
        <v>7056575</v>
      </c>
      <c r="K2581" s="7">
        <v>2</v>
      </c>
      <c r="L2581" s="7">
        <v>6</v>
      </c>
      <c r="M2581" s="7">
        <f t="shared" si="260"/>
        <v>0</v>
      </c>
      <c r="N2581" s="8">
        <f t="shared" si="261"/>
        <v>0</v>
      </c>
      <c r="R2581" s="12">
        <v>1</v>
      </c>
    </row>
    <row r="2582" spans="1:18" ht="25.5" x14ac:dyDescent="0.2">
      <c r="A2582" s="1" t="s">
        <v>4765</v>
      </c>
      <c r="B2582" s="1" t="s">
        <v>69</v>
      </c>
      <c r="C2582" s="2" t="s">
        <v>2414</v>
      </c>
      <c r="D2582" s="3" t="s">
        <v>35</v>
      </c>
      <c r="E2582" s="4">
        <v>0</v>
      </c>
      <c r="F2582" s="4">
        <v>22</v>
      </c>
      <c r="I2582" s="7">
        <v>7056596</v>
      </c>
      <c r="J2582" s="7">
        <v>7056575</v>
      </c>
      <c r="K2582" s="7">
        <v>2</v>
      </c>
      <c r="L2582" s="7">
        <v>6</v>
      </c>
      <c r="M2582" s="7">
        <f t="shared" si="260"/>
        <v>0</v>
      </c>
      <c r="N2582" s="8">
        <f t="shared" si="261"/>
        <v>0</v>
      </c>
      <c r="R2582" s="12">
        <v>1</v>
      </c>
    </row>
    <row r="2583" spans="1:18" ht="38.25" x14ac:dyDescent="0.2">
      <c r="A2583" s="1" t="s">
        <v>4766</v>
      </c>
      <c r="C2583" s="2" t="s">
        <v>2416</v>
      </c>
      <c r="D2583" s="3" t="s">
        <v>343</v>
      </c>
      <c r="E2583" s="4">
        <v>6250</v>
      </c>
      <c r="F2583" s="4">
        <v>22</v>
      </c>
      <c r="I2583" s="7">
        <v>7056597</v>
      </c>
      <c r="J2583" s="7">
        <v>7056575</v>
      </c>
      <c r="K2583" s="7">
        <v>2</v>
      </c>
      <c r="L2583" s="7">
        <v>6</v>
      </c>
      <c r="M2583" s="7">
        <f t="shared" si="260"/>
        <v>0</v>
      </c>
      <c r="N2583" s="8">
        <f t="shared" si="261"/>
        <v>0</v>
      </c>
      <c r="R2583" s="12">
        <v>1</v>
      </c>
    </row>
    <row r="2584" spans="1:18" ht="38.25" x14ac:dyDescent="0.2">
      <c r="A2584" s="1" t="s">
        <v>4767</v>
      </c>
      <c r="C2584" s="2" t="s">
        <v>2418</v>
      </c>
      <c r="D2584" s="3" t="s">
        <v>343</v>
      </c>
      <c r="E2584" s="4">
        <v>140</v>
      </c>
      <c r="F2584" s="4">
        <v>22</v>
      </c>
      <c r="I2584" s="7">
        <v>7056598</v>
      </c>
      <c r="J2584" s="7">
        <v>7056575</v>
      </c>
      <c r="K2584" s="7">
        <v>2</v>
      </c>
      <c r="L2584" s="7">
        <v>6</v>
      </c>
      <c r="M2584" s="7">
        <f t="shared" si="260"/>
        <v>0</v>
      </c>
      <c r="N2584" s="8">
        <f t="shared" si="261"/>
        <v>0</v>
      </c>
      <c r="R2584" s="12">
        <v>1</v>
      </c>
    </row>
    <row r="2585" spans="1:18" ht="38.25" x14ac:dyDescent="0.2">
      <c r="A2585" s="1" t="s">
        <v>4768</v>
      </c>
      <c r="C2585" s="2" t="s">
        <v>2420</v>
      </c>
      <c r="D2585" s="3" t="s">
        <v>343</v>
      </c>
      <c r="E2585" s="4">
        <v>2190</v>
      </c>
      <c r="F2585" s="4">
        <v>22</v>
      </c>
      <c r="I2585" s="7">
        <v>7056599</v>
      </c>
      <c r="J2585" s="7">
        <v>7056575</v>
      </c>
      <c r="K2585" s="7">
        <v>2</v>
      </c>
      <c r="L2585" s="7">
        <v>6</v>
      </c>
      <c r="M2585" s="7">
        <f t="shared" si="260"/>
        <v>0</v>
      </c>
      <c r="N2585" s="8">
        <f t="shared" si="261"/>
        <v>0</v>
      </c>
      <c r="R2585" s="12">
        <v>1</v>
      </c>
    </row>
    <row r="2586" spans="1:18" x14ac:dyDescent="0.2">
      <c r="A2586" s="1" t="s">
        <v>4769</v>
      </c>
      <c r="B2586" s="1" t="s">
        <v>345</v>
      </c>
      <c r="C2586" s="2" t="s">
        <v>367</v>
      </c>
      <c r="E2586" s="4">
        <v>0</v>
      </c>
      <c r="F2586" s="4">
        <v>22</v>
      </c>
      <c r="H2586" s="167"/>
      <c r="I2586" s="7">
        <v>7056600</v>
      </c>
      <c r="J2586" s="7">
        <v>7056536</v>
      </c>
      <c r="K2586" s="7">
        <v>1</v>
      </c>
      <c r="L2586" s="7">
        <v>5</v>
      </c>
      <c r="M2586" s="7">
        <f>M2587+M2588+M2589+M2590+M2591+M2592+M2593+M2594+M2595+M2596+M2597+M2598+M2599+M2600+M2601+M2602+M2603+M2604+M2605+M2606+M2607+M2608+M2609+M2610+M2611+M2612</f>
        <v>0</v>
      </c>
      <c r="N2586" s="8">
        <f>N2587+N2588+N2589+N2590+N2591+N2592+N2593+N2594+N2595+N2596+N2597+N2598+N2599+N2600+N2601+N2602+N2603+N2604+N2605+N2606+N2607+N2608+N2609+N2610+N2611+N2612</f>
        <v>0</v>
      </c>
      <c r="R2586" s="12">
        <v>1</v>
      </c>
    </row>
    <row r="2587" spans="1:18" x14ac:dyDescent="0.2">
      <c r="A2587" s="1" t="s">
        <v>4770</v>
      </c>
      <c r="C2587" s="2" t="s">
        <v>205</v>
      </c>
      <c r="D2587" s="3" t="s">
        <v>35</v>
      </c>
      <c r="E2587" s="4">
        <v>0</v>
      </c>
      <c r="F2587" s="4">
        <v>22</v>
      </c>
      <c r="I2587" s="7">
        <v>7056601</v>
      </c>
      <c r="J2587" s="7">
        <v>7056600</v>
      </c>
      <c r="K2587" s="7">
        <v>2</v>
      </c>
      <c r="L2587" s="7">
        <v>6</v>
      </c>
      <c r="M2587" s="7">
        <f t="shared" ref="M2587:M2612" si="262">ROUND(ROUND(H2587,2)*ROUND(E2587,2), 2)</f>
        <v>0</v>
      </c>
      <c r="N2587" s="8">
        <f t="shared" ref="N2587:N2612" si="263">H2587*E2587*(1+F2587/100)</f>
        <v>0</v>
      </c>
      <c r="R2587" s="12">
        <v>1</v>
      </c>
    </row>
    <row r="2588" spans="1:18" ht="25.5" x14ac:dyDescent="0.2">
      <c r="A2588" s="1" t="s">
        <v>4771</v>
      </c>
      <c r="C2588" s="2" t="s">
        <v>2482</v>
      </c>
      <c r="D2588" s="3" t="s">
        <v>35</v>
      </c>
      <c r="E2588" s="4">
        <v>0</v>
      </c>
      <c r="F2588" s="4">
        <v>22</v>
      </c>
      <c r="I2588" s="7">
        <v>7056602</v>
      </c>
      <c r="J2588" s="7">
        <v>7056600</v>
      </c>
      <c r="K2588" s="7">
        <v>2</v>
      </c>
      <c r="L2588" s="7">
        <v>6</v>
      </c>
      <c r="M2588" s="7">
        <f t="shared" si="262"/>
        <v>0</v>
      </c>
      <c r="N2588" s="8">
        <f t="shared" si="263"/>
        <v>0</v>
      </c>
      <c r="R2588" s="12">
        <v>1</v>
      </c>
    </row>
    <row r="2589" spans="1:18" ht="25.5" x14ac:dyDescent="0.2">
      <c r="A2589" s="1" t="s">
        <v>4772</v>
      </c>
      <c r="C2589" s="2" t="s">
        <v>884</v>
      </c>
      <c r="D2589" s="3" t="s">
        <v>35</v>
      </c>
      <c r="E2589" s="4">
        <v>0</v>
      </c>
      <c r="F2589" s="4">
        <v>22</v>
      </c>
      <c r="I2589" s="7">
        <v>7056603</v>
      </c>
      <c r="J2589" s="7">
        <v>7056600</v>
      </c>
      <c r="K2589" s="7">
        <v>2</v>
      </c>
      <c r="L2589" s="7">
        <v>6</v>
      </c>
      <c r="M2589" s="7">
        <f t="shared" si="262"/>
        <v>0</v>
      </c>
      <c r="N2589" s="8">
        <f t="shared" si="263"/>
        <v>0</v>
      </c>
      <c r="R2589" s="12">
        <v>1</v>
      </c>
    </row>
    <row r="2590" spans="1:18" ht="38.25" x14ac:dyDescent="0.2">
      <c r="A2590" s="1" t="s">
        <v>4773</v>
      </c>
      <c r="B2590" s="1" t="s">
        <v>30</v>
      </c>
      <c r="C2590" s="2" t="s">
        <v>2485</v>
      </c>
      <c r="D2590" s="3" t="s">
        <v>241</v>
      </c>
      <c r="E2590" s="4">
        <v>16</v>
      </c>
      <c r="F2590" s="4">
        <v>22</v>
      </c>
      <c r="I2590" s="7">
        <v>7056604</v>
      </c>
      <c r="J2590" s="7">
        <v>7056600</v>
      </c>
      <c r="K2590" s="7">
        <v>2</v>
      </c>
      <c r="L2590" s="7">
        <v>6</v>
      </c>
      <c r="M2590" s="7">
        <f t="shared" si="262"/>
        <v>0</v>
      </c>
      <c r="N2590" s="8">
        <f t="shared" si="263"/>
        <v>0</v>
      </c>
      <c r="R2590" s="12">
        <v>1</v>
      </c>
    </row>
    <row r="2591" spans="1:18" ht="51" x14ac:dyDescent="0.2">
      <c r="A2591" s="1" t="s">
        <v>4774</v>
      </c>
      <c r="B2591" s="1" t="s">
        <v>188</v>
      </c>
      <c r="C2591" s="2" t="s">
        <v>624</v>
      </c>
      <c r="D2591" s="3" t="s">
        <v>241</v>
      </c>
      <c r="E2591" s="4">
        <v>114</v>
      </c>
      <c r="F2591" s="4">
        <v>22</v>
      </c>
      <c r="I2591" s="7">
        <v>7056605</v>
      </c>
      <c r="J2591" s="7">
        <v>7056600</v>
      </c>
      <c r="K2591" s="7">
        <v>2</v>
      </c>
      <c r="L2591" s="7">
        <v>6</v>
      </c>
      <c r="M2591" s="7">
        <f t="shared" si="262"/>
        <v>0</v>
      </c>
      <c r="N2591" s="8">
        <f t="shared" si="263"/>
        <v>0</v>
      </c>
      <c r="R2591" s="12">
        <v>1</v>
      </c>
    </row>
    <row r="2592" spans="1:18" ht="51" x14ac:dyDescent="0.2">
      <c r="A2592" s="1" t="s">
        <v>4775</v>
      </c>
      <c r="B2592" s="1" t="s">
        <v>233</v>
      </c>
      <c r="C2592" s="2" t="s">
        <v>2490</v>
      </c>
      <c r="D2592" s="3" t="s">
        <v>241</v>
      </c>
      <c r="E2592" s="4">
        <v>56</v>
      </c>
      <c r="F2592" s="4">
        <v>22</v>
      </c>
      <c r="I2592" s="7">
        <v>7056606</v>
      </c>
      <c r="J2592" s="7">
        <v>7056600</v>
      </c>
      <c r="K2592" s="7">
        <v>2</v>
      </c>
      <c r="L2592" s="7">
        <v>6</v>
      </c>
      <c r="M2592" s="7">
        <f t="shared" si="262"/>
        <v>0</v>
      </c>
      <c r="N2592" s="8">
        <f t="shared" si="263"/>
        <v>0</v>
      </c>
      <c r="R2592" s="12">
        <v>1</v>
      </c>
    </row>
    <row r="2593" spans="1:18" ht="25.5" x14ac:dyDescent="0.2">
      <c r="A2593" s="1" t="s">
        <v>4776</v>
      </c>
      <c r="B2593" s="1" t="s">
        <v>236</v>
      </c>
      <c r="C2593" s="2" t="s">
        <v>2492</v>
      </c>
      <c r="D2593" s="3" t="s">
        <v>241</v>
      </c>
      <c r="E2593" s="4">
        <v>56</v>
      </c>
      <c r="F2593" s="4">
        <v>22</v>
      </c>
      <c r="I2593" s="7">
        <v>7056607</v>
      </c>
      <c r="J2593" s="7">
        <v>7056600</v>
      </c>
      <c r="K2593" s="7">
        <v>2</v>
      </c>
      <c r="L2593" s="7">
        <v>6</v>
      </c>
      <c r="M2593" s="7">
        <f t="shared" si="262"/>
        <v>0</v>
      </c>
      <c r="N2593" s="8">
        <f t="shared" si="263"/>
        <v>0</v>
      </c>
      <c r="R2593" s="12">
        <v>1</v>
      </c>
    </row>
    <row r="2594" spans="1:18" ht="25.5" x14ac:dyDescent="0.2">
      <c r="A2594" s="1" t="s">
        <v>4777</v>
      </c>
      <c r="B2594" s="1" t="s">
        <v>239</v>
      </c>
      <c r="C2594" s="2" t="s">
        <v>626</v>
      </c>
      <c r="D2594" s="3" t="s">
        <v>245</v>
      </c>
      <c r="E2594" s="4">
        <v>51</v>
      </c>
      <c r="F2594" s="4">
        <v>22</v>
      </c>
      <c r="I2594" s="7">
        <v>7056608</v>
      </c>
      <c r="J2594" s="7">
        <v>7056600</v>
      </c>
      <c r="K2594" s="7">
        <v>2</v>
      </c>
      <c r="L2594" s="7">
        <v>6</v>
      </c>
      <c r="M2594" s="7">
        <f t="shared" si="262"/>
        <v>0</v>
      </c>
      <c r="N2594" s="8">
        <f t="shared" si="263"/>
        <v>0</v>
      </c>
      <c r="R2594" s="12">
        <v>1</v>
      </c>
    </row>
    <row r="2595" spans="1:18" ht="25.5" x14ac:dyDescent="0.2">
      <c r="A2595" s="1" t="s">
        <v>4778</v>
      </c>
      <c r="B2595" s="1" t="s">
        <v>243</v>
      </c>
      <c r="C2595" s="2" t="s">
        <v>4779</v>
      </c>
      <c r="D2595" s="3" t="s">
        <v>245</v>
      </c>
      <c r="E2595" s="4">
        <v>6.5</v>
      </c>
      <c r="F2595" s="4">
        <v>22</v>
      </c>
      <c r="I2595" s="7">
        <v>7056609</v>
      </c>
      <c r="J2595" s="7">
        <v>7056600</v>
      </c>
      <c r="K2595" s="7">
        <v>2</v>
      </c>
      <c r="L2595" s="7">
        <v>6</v>
      </c>
      <c r="M2595" s="7">
        <f t="shared" si="262"/>
        <v>0</v>
      </c>
      <c r="N2595" s="8">
        <f t="shared" si="263"/>
        <v>0</v>
      </c>
      <c r="R2595" s="12">
        <v>1</v>
      </c>
    </row>
    <row r="2596" spans="1:18" ht="25.5" x14ac:dyDescent="0.2">
      <c r="A2596" s="1" t="s">
        <v>4780</v>
      </c>
      <c r="B2596" s="1" t="s">
        <v>247</v>
      </c>
      <c r="C2596" s="2" t="s">
        <v>2511</v>
      </c>
      <c r="D2596" s="3" t="s">
        <v>268</v>
      </c>
      <c r="E2596" s="4">
        <v>8</v>
      </c>
      <c r="F2596" s="4">
        <v>22</v>
      </c>
      <c r="I2596" s="7">
        <v>7056610</v>
      </c>
      <c r="J2596" s="7">
        <v>7056600</v>
      </c>
      <c r="K2596" s="7">
        <v>2</v>
      </c>
      <c r="L2596" s="7">
        <v>6</v>
      </c>
      <c r="M2596" s="7">
        <f t="shared" si="262"/>
        <v>0</v>
      </c>
      <c r="N2596" s="8">
        <f t="shared" si="263"/>
        <v>0</v>
      </c>
      <c r="R2596" s="12">
        <v>1</v>
      </c>
    </row>
    <row r="2597" spans="1:18" ht="25.5" x14ac:dyDescent="0.2">
      <c r="A2597" s="1" t="s">
        <v>4781</v>
      </c>
      <c r="B2597" s="1" t="s">
        <v>266</v>
      </c>
      <c r="C2597" s="2" t="s">
        <v>4782</v>
      </c>
      <c r="D2597" s="3" t="s">
        <v>241</v>
      </c>
      <c r="E2597" s="4">
        <v>330</v>
      </c>
      <c r="F2597" s="4">
        <v>22</v>
      </c>
      <c r="I2597" s="7">
        <v>7056611</v>
      </c>
      <c r="J2597" s="7">
        <v>7056600</v>
      </c>
      <c r="K2597" s="7">
        <v>2</v>
      </c>
      <c r="L2597" s="7">
        <v>6</v>
      </c>
      <c r="M2597" s="7">
        <f t="shared" si="262"/>
        <v>0</v>
      </c>
      <c r="N2597" s="8">
        <f t="shared" si="263"/>
        <v>0</v>
      </c>
      <c r="R2597" s="12">
        <v>1</v>
      </c>
    </row>
    <row r="2598" spans="1:18" x14ac:dyDescent="0.2">
      <c r="A2598" s="1" t="s">
        <v>4783</v>
      </c>
      <c r="B2598" s="1" t="s">
        <v>270</v>
      </c>
      <c r="C2598" s="2" t="s">
        <v>2524</v>
      </c>
      <c r="D2598" s="3" t="s">
        <v>241</v>
      </c>
      <c r="E2598" s="4">
        <v>3</v>
      </c>
      <c r="F2598" s="4">
        <v>22</v>
      </c>
      <c r="I2598" s="7">
        <v>7056612</v>
      </c>
      <c r="J2598" s="7">
        <v>7056600</v>
      </c>
      <c r="K2598" s="7">
        <v>2</v>
      </c>
      <c r="L2598" s="7">
        <v>6</v>
      </c>
      <c r="M2598" s="7">
        <f t="shared" si="262"/>
        <v>0</v>
      </c>
      <c r="N2598" s="8">
        <f t="shared" si="263"/>
        <v>0</v>
      </c>
      <c r="R2598" s="12">
        <v>1</v>
      </c>
    </row>
    <row r="2599" spans="1:18" ht="25.5" x14ac:dyDescent="0.2">
      <c r="A2599" s="1" t="s">
        <v>4784</v>
      </c>
      <c r="B2599" s="1" t="s">
        <v>66</v>
      </c>
      <c r="C2599" s="2" t="s">
        <v>4785</v>
      </c>
      <c r="D2599" s="3" t="s">
        <v>245</v>
      </c>
      <c r="E2599" s="4">
        <v>125</v>
      </c>
      <c r="F2599" s="4">
        <v>22</v>
      </c>
      <c r="I2599" s="7">
        <v>7056613</v>
      </c>
      <c r="J2599" s="7">
        <v>7056600</v>
      </c>
      <c r="K2599" s="7">
        <v>2</v>
      </c>
      <c r="L2599" s="7">
        <v>6</v>
      </c>
      <c r="M2599" s="7">
        <f t="shared" si="262"/>
        <v>0</v>
      </c>
      <c r="N2599" s="8">
        <f t="shared" si="263"/>
        <v>0</v>
      </c>
      <c r="R2599" s="12">
        <v>1</v>
      </c>
    </row>
    <row r="2600" spans="1:18" x14ac:dyDescent="0.2">
      <c r="A2600" s="1" t="s">
        <v>4786</v>
      </c>
      <c r="B2600" s="1" t="s">
        <v>69</v>
      </c>
      <c r="C2600" s="2" t="s">
        <v>2531</v>
      </c>
      <c r="D2600" s="3" t="s">
        <v>231</v>
      </c>
      <c r="E2600" s="4">
        <v>24</v>
      </c>
      <c r="F2600" s="4">
        <v>22</v>
      </c>
      <c r="I2600" s="7">
        <v>7056614</v>
      </c>
      <c r="J2600" s="7">
        <v>7056600</v>
      </c>
      <c r="K2600" s="7">
        <v>2</v>
      </c>
      <c r="L2600" s="7">
        <v>6</v>
      </c>
      <c r="M2600" s="7">
        <f t="shared" si="262"/>
        <v>0</v>
      </c>
      <c r="N2600" s="8">
        <f t="shared" si="263"/>
        <v>0</v>
      </c>
      <c r="R2600" s="12">
        <v>1</v>
      </c>
    </row>
    <row r="2601" spans="1:18" x14ac:dyDescent="0.2">
      <c r="A2601" s="1" t="s">
        <v>4787</v>
      </c>
      <c r="B2601" s="1" t="s">
        <v>72</v>
      </c>
      <c r="C2601" s="2" t="s">
        <v>380</v>
      </c>
      <c r="D2601" s="3" t="s">
        <v>231</v>
      </c>
      <c r="E2601" s="4">
        <v>3</v>
      </c>
      <c r="F2601" s="4">
        <v>22</v>
      </c>
      <c r="I2601" s="7">
        <v>7056615</v>
      </c>
      <c r="J2601" s="7">
        <v>7056600</v>
      </c>
      <c r="K2601" s="7">
        <v>2</v>
      </c>
      <c r="L2601" s="7">
        <v>6</v>
      </c>
      <c r="M2601" s="7">
        <f t="shared" si="262"/>
        <v>0</v>
      </c>
      <c r="N2601" s="8">
        <f t="shared" si="263"/>
        <v>0</v>
      </c>
      <c r="R2601" s="12">
        <v>1</v>
      </c>
    </row>
    <row r="2602" spans="1:18" ht="25.5" x14ac:dyDescent="0.2">
      <c r="A2602" s="1" t="s">
        <v>4788</v>
      </c>
      <c r="B2602" s="1" t="s">
        <v>75</v>
      </c>
      <c r="C2602" s="2" t="s">
        <v>4789</v>
      </c>
      <c r="D2602" s="3" t="s">
        <v>245</v>
      </c>
      <c r="E2602" s="4">
        <v>40</v>
      </c>
      <c r="F2602" s="4">
        <v>22</v>
      </c>
      <c r="I2602" s="7">
        <v>7056616</v>
      </c>
      <c r="J2602" s="7">
        <v>7056600</v>
      </c>
      <c r="K2602" s="7">
        <v>2</v>
      </c>
      <c r="L2602" s="7">
        <v>6</v>
      </c>
      <c r="M2602" s="7">
        <f t="shared" si="262"/>
        <v>0</v>
      </c>
      <c r="N2602" s="8">
        <f t="shared" si="263"/>
        <v>0</v>
      </c>
      <c r="R2602" s="12">
        <v>1</v>
      </c>
    </row>
    <row r="2603" spans="1:18" x14ac:dyDescent="0.2">
      <c r="A2603" s="1" t="s">
        <v>4790</v>
      </c>
      <c r="B2603" s="1" t="s">
        <v>78</v>
      </c>
      <c r="C2603" s="2" t="s">
        <v>2534</v>
      </c>
      <c r="D2603" s="3" t="s">
        <v>245</v>
      </c>
      <c r="E2603" s="4">
        <v>5</v>
      </c>
      <c r="F2603" s="4">
        <v>22</v>
      </c>
      <c r="I2603" s="7">
        <v>7056617</v>
      </c>
      <c r="J2603" s="7">
        <v>7056600</v>
      </c>
      <c r="K2603" s="7">
        <v>2</v>
      </c>
      <c r="L2603" s="7">
        <v>6</v>
      </c>
      <c r="M2603" s="7">
        <f t="shared" si="262"/>
        <v>0</v>
      </c>
      <c r="N2603" s="8">
        <f t="shared" si="263"/>
        <v>0</v>
      </c>
      <c r="R2603" s="12">
        <v>1</v>
      </c>
    </row>
    <row r="2604" spans="1:18" x14ac:dyDescent="0.2">
      <c r="A2604" s="1" t="s">
        <v>4791</v>
      </c>
      <c r="B2604" s="1" t="s">
        <v>81</v>
      </c>
      <c r="C2604" s="2" t="s">
        <v>382</v>
      </c>
      <c r="D2604" s="3" t="s">
        <v>245</v>
      </c>
      <c r="E2604" s="4">
        <v>90</v>
      </c>
      <c r="F2604" s="4">
        <v>22</v>
      </c>
      <c r="I2604" s="7">
        <v>7056618</v>
      </c>
      <c r="J2604" s="7">
        <v>7056600</v>
      </c>
      <c r="K2604" s="7">
        <v>2</v>
      </c>
      <c r="L2604" s="7">
        <v>6</v>
      </c>
      <c r="M2604" s="7">
        <f t="shared" si="262"/>
        <v>0</v>
      </c>
      <c r="N2604" s="8">
        <f t="shared" si="263"/>
        <v>0</v>
      </c>
      <c r="R2604" s="12">
        <v>1</v>
      </c>
    </row>
    <row r="2605" spans="1:18" ht="25.5" x14ac:dyDescent="0.2">
      <c r="A2605" s="1" t="s">
        <v>4792</v>
      </c>
      <c r="B2605" s="1" t="s">
        <v>84</v>
      </c>
      <c r="C2605" s="2" t="s">
        <v>384</v>
      </c>
      <c r="D2605" s="3" t="s">
        <v>245</v>
      </c>
      <c r="E2605" s="4">
        <v>22</v>
      </c>
      <c r="F2605" s="4">
        <v>22</v>
      </c>
      <c r="I2605" s="7">
        <v>7056619</v>
      </c>
      <c r="J2605" s="7">
        <v>7056600</v>
      </c>
      <c r="K2605" s="7">
        <v>2</v>
      </c>
      <c r="L2605" s="7">
        <v>6</v>
      </c>
      <c r="M2605" s="7">
        <f t="shared" si="262"/>
        <v>0</v>
      </c>
      <c r="N2605" s="8">
        <f t="shared" si="263"/>
        <v>0</v>
      </c>
      <c r="R2605" s="12">
        <v>1</v>
      </c>
    </row>
    <row r="2606" spans="1:18" ht="25.5" x14ac:dyDescent="0.2">
      <c r="A2606" s="1" t="s">
        <v>4793</v>
      </c>
      <c r="B2606" s="1" t="s">
        <v>87</v>
      </c>
      <c r="C2606" s="2" t="s">
        <v>386</v>
      </c>
      <c r="D2606" s="3" t="s">
        <v>245</v>
      </c>
      <c r="E2606" s="4">
        <v>12</v>
      </c>
      <c r="F2606" s="4">
        <v>22</v>
      </c>
      <c r="I2606" s="7">
        <v>7056620</v>
      </c>
      <c r="J2606" s="7">
        <v>7056600</v>
      </c>
      <c r="K2606" s="7">
        <v>2</v>
      </c>
      <c r="L2606" s="7">
        <v>6</v>
      </c>
      <c r="M2606" s="7">
        <f t="shared" si="262"/>
        <v>0</v>
      </c>
      <c r="N2606" s="8">
        <f t="shared" si="263"/>
        <v>0</v>
      </c>
      <c r="R2606" s="12">
        <v>1</v>
      </c>
    </row>
    <row r="2607" spans="1:18" x14ac:dyDescent="0.2">
      <c r="A2607" s="1" t="s">
        <v>4794</v>
      </c>
      <c r="B2607" s="1" t="s">
        <v>90</v>
      </c>
      <c r="C2607" s="2" t="s">
        <v>4795</v>
      </c>
      <c r="D2607" s="3" t="s">
        <v>35</v>
      </c>
      <c r="E2607" s="4">
        <v>0</v>
      </c>
      <c r="F2607" s="4">
        <v>22</v>
      </c>
      <c r="I2607" s="7">
        <v>7056621</v>
      </c>
      <c r="J2607" s="7">
        <v>7056600</v>
      </c>
      <c r="K2607" s="7">
        <v>2</v>
      </c>
      <c r="L2607" s="7">
        <v>6</v>
      </c>
      <c r="M2607" s="7">
        <f t="shared" si="262"/>
        <v>0</v>
      </c>
      <c r="N2607" s="8">
        <f t="shared" si="263"/>
        <v>0</v>
      </c>
      <c r="R2607" s="12">
        <v>1</v>
      </c>
    </row>
    <row r="2608" spans="1:18" ht="25.5" x14ac:dyDescent="0.2">
      <c r="A2608" s="1" t="s">
        <v>4796</v>
      </c>
      <c r="C2608" s="2" t="s">
        <v>4797</v>
      </c>
      <c r="D2608" s="3" t="s">
        <v>231</v>
      </c>
      <c r="E2608" s="4">
        <v>5</v>
      </c>
      <c r="F2608" s="4">
        <v>22</v>
      </c>
      <c r="I2608" s="7">
        <v>7056622</v>
      </c>
      <c r="J2608" s="7">
        <v>7056600</v>
      </c>
      <c r="K2608" s="7">
        <v>2</v>
      </c>
      <c r="L2608" s="7">
        <v>6</v>
      </c>
      <c r="M2608" s="7">
        <f t="shared" si="262"/>
        <v>0</v>
      </c>
      <c r="N2608" s="8">
        <f t="shared" si="263"/>
        <v>0</v>
      </c>
      <c r="R2608" s="12">
        <v>1</v>
      </c>
    </row>
    <row r="2609" spans="1:18" ht="25.5" x14ac:dyDescent="0.2">
      <c r="A2609" s="1" t="s">
        <v>4798</v>
      </c>
      <c r="C2609" s="2" t="s">
        <v>4799</v>
      </c>
      <c r="D2609" s="3" t="s">
        <v>231</v>
      </c>
      <c r="E2609" s="4">
        <v>4</v>
      </c>
      <c r="F2609" s="4">
        <v>22</v>
      </c>
      <c r="I2609" s="7">
        <v>7056623</v>
      </c>
      <c r="J2609" s="7">
        <v>7056600</v>
      </c>
      <c r="K2609" s="7">
        <v>2</v>
      </c>
      <c r="L2609" s="7">
        <v>6</v>
      </c>
      <c r="M2609" s="7">
        <f t="shared" si="262"/>
        <v>0</v>
      </c>
      <c r="N2609" s="8">
        <f t="shared" si="263"/>
        <v>0</v>
      </c>
      <c r="R2609" s="12">
        <v>1</v>
      </c>
    </row>
    <row r="2610" spans="1:18" x14ac:dyDescent="0.2">
      <c r="A2610" s="1" t="s">
        <v>4800</v>
      </c>
      <c r="B2610" s="1" t="s">
        <v>93</v>
      </c>
      <c r="C2610" s="2" t="s">
        <v>394</v>
      </c>
      <c r="D2610" s="3" t="s">
        <v>35</v>
      </c>
      <c r="E2610" s="4">
        <v>0</v>
      </c>
      <c r="F2610" s="4">
        <v>22</v>
      </c>
      <c r="I2610" s="7">
        <v>7056624</v>
      </c>
      <c r="J2610" s="7">
        <v>7056600</v>
      </c>
      <c r="K2610" s="7">
        <v>2</v>
      </c>
      <c r="L2610" s="7">
        <v>6</v>
      </c>
      <c r="M2610" s="7">
        <f t="shared" si="262"/>
        <v>0</v>
      </c>
      <c r="N2610" s="8">
        <f t="shared" si="263"/>
        <v>0</v>
      </c>
      <c r="R2610" s="12">
        <v>1</v>
      </c>
    </row>
    <row r="2611" spans="1:18" ht="25.5" x14ac:dyDescent="0.2">
      <c r="A2611" s="1" t="s">
        <v>4801</v>
      </c>
      <c r="C2611" s="2" t="s">
        <v>396</v>
      </c>
      <c r="D2611" s="3" t="s">
        <v>397</v>
      </c>
      <c r="E2611" s="4">
        <v>50</v>
      </c>
      <c r="F2611" s="4">
        <v>22</v>
      </c>
      <c r="I2611" s="7">
        <v>7056625</v>
      </c>
      <c r="J2611" s="7">
        <v>7056600</v>
      </c>
      <c r="K2611" s="7">
        <v>2</v>
      </c>
      <c r="L2611" s="7">
        <v>6</v>
      </c>
      <c r="M2611" s="7">
        <f t="shared" si="262"/>
        <v>0</v>
      </c>
      <c r="N2611" s="8">
        <f t="shared" si="263"/>
        <v>0</v>
      </c>
      <c r="R2611" s="12">
        <v>1</v>
      </c>
    </row>
    <row r="2612" spans="1:18" ht="25.5" x14ac:dyDescent="0.2">
      <c r="A2612" s="1" t="s">
        <v>4802</v>
      </c>
      <c r="C2612" s="2" t="s">
        <v>399</v>
      </c>
      <c r="D2612" s="3" t="s">
        <v>397</v>
      </c>
      <c r="E2612" s="4">
        <v>50</v>
      </c>
      <c r="F2612" s="4">
        <v>22</v>
      </c>
      <c r="I2612" s="7">
        <v>7056626</v>
      </c>
      <c r="J2612" s="7">
        <v>7056600</v>
      </c>
      <c r="K2612" s="7">
        <v>2</v>
      </c>
      <c r="L2612" s="7">
        <v>6</v>
      </c>
      <c r="M2612" s="7">
        <f t="shared" si="262"/>
        <v>0</v>
      </c>
      <c r="N2612" s="8">
        <f t="shared" si="263"/>
        <v>0</v>
      </c>
      <c r="R2612" s="12">
        <v>1</v>
      </c>
    </row>
    <row r="2613" spans="1:18" ht="25.5" x14ac:dyDescent="0.2">
      <c r="A2613" s="1" t="s">
        <v>4803</v>
      </c>
      <c r="B2613" s="1" t="s">
        <v>366</v>
      </c>
      <c r="C2613" s="2" t="s">
        <v>4804</v>
      </c>
      <c r="E2613" s="4">
        <v>0</v>
      </c>
      <c r="F2613" s="4">
        <v>22</v>
      </c>
      <c r="H2613" s="167"/>
      <c r="I2613" s="7">
        <v>7056627</v>
      </c>
      <c r="J2613" s="7">
        <v>7056536</v>
      </c>
      <c r="K2613" s="7">
        <v>1</v>
      </c>
      <c r="L2613" s="7">
        <v>5</v>
      </c>
      <c r="M2613" s="7">
        <f>M2614+M2615+M2616+M2617+M2618+M2619+M2620</f>
        <v>0</v>
      </c>
      <c r="N2613" s="8">
        <f>N2614+N2615+N2616+N2617+N2618+N2619+N2620</f>
        <v>0</v>
      </c>
      <c r="R2613" s="12">
        <v>1</v>
      </c>
    </row>
    <row r="2614" spans="1:18" x14ac:dyDescent="0.2">
      <c r="A2614" s="1" t="s">
        <v>4805</v>
      </c>
      <c r="C2614" s="2" t="s">
        <v>205</v>
      </c>
      <c r="D2614" s="3" t="s">
        <v>35</v>
      </c>
      <c r="E2614" s="4">
        <v>0</v>
      </c>
      <c r="F2614" s="4">
        <v>22</v>
      </c>
      <c r="I2614" s="7">
        <v>7056628</v>
      </c>
      <c r="J2614" s="7">
        <v>7056627</v>
      </c>
      <c r="K2614" s="7">
        <v>2</v>
      </c>
      <c r="L2614" s="7">
        <v>6</v>
      </c>
      <c r="M2614" s="7">
        <f t="shared" ref="M2614:M2620" si="264">ROUND(ROUND(H2614,2)*ROUND(E2614,2), 2)</f>
        <v>0</v>
      </c>
      <c r="N2614" s="8">
        <f t="shared" ref="N2614:N2620" si="265">H2614*E2614*(1+F2614/100)</f>
        <v>0</v>
      </c>
      <c r="R2614" s="12">
        <v>1</v>
      </c>
    </row>
    <row r="2615" spans="1:18" ht="25.5" x14ac:dyDescent="0.2">
      <c r="A2615" s="1" t="s">
        <v>4806</v>
      </c>
      <c r="C2615" s="2" t="s">
        <v>884</v>
      </c>
      <c r="D2615" s="3" t="s">
        <v>35</v>
      </c>
      <c r="E2615" s="4">
        <v>0</v>
      </c>
      <c r="F2615" s="4">
        <v>22</v>
      </c>
      <c r="I2615" s="7">
        <v>7056629</v>
      </c>
      <c r="J2615" s="7">
        <v>7056627</v>
      </c>
      <c r="K2615" s="7">
        <v>2</v>
      </c>
      <c r="L2615" s="7">
        <v>6</v>
      </c>
      <c r="M2615" s="7">
        <f t="shared" si="264"/>
        <v>0</v>
      </c>
      <c r="N2615" s="8">
        <f t="shared" si="265"/>
        <v>0</v>
      </c>
      <c r="R2615" s="12">
        <v>1</v>
      </c>
    </row>
    <row r="2616" spans="1:18" ht="51" x14ac:dyDescent="0.2">
      <c r="A2616" s="1" t="s">
        <v>4807</v>
      </c>
      <c r="B2616" s="1" t="s">
        <v>30</v>
      </c>
      <c r="C2616" s="2" t="s">
        <v>2664</v>
      </c>
      <c r="D2616" s="3" t="s">
        <v>35</v>
      </c>
      <c r="E2616" s="4">
        <v>0</v>
      </c>
      <c r="F2616" s="4">
        <v>22</v>
      </c>
      <c r="I2616" s="7">
        <v>7056630</v>
      </c>
      <c r="J2616" s="7">
        <v>7056627</v>
      </c>
      <c r="K2616" s="7">
        <v>2</v>
      </c>
      <c r="L2616" s="7">
        <v>6</v>
      </c>
      <c r="M2616" s="7">
        <f t="shared" si="264"/>
        <v>0</v>
      </c>
      <c r="N2616" s="8">
        <f t="shared" si="265"/>
        <v>0</v>
      </c>
      <c r="R2616" s="12">
        <v>1</v>
      </c>
    </row>
    <row r="2617" spans="1:18" ht="63.75" x14ac:dyDescent="0.2">
      <c r="A2617" s="1" t="s">
        <v>4808</v>
      </c>
      <c r="C2617" s="2" t="s">
        <v>4809</v>
      </c>
      <c r="D2617" s="3" t="s">
        <v>231</v>
      </c>
      <c r="E2617" s="4">
        <v>1</v>
      </c>
      <c r="F2617" s="4">
        <v>22</v>
      </c>
      <c r="I2617" s="7">
        <v>7056631</v>
      </c>
      <c r="J2617" s="7">
        <v>7056627</v>
      </c>
      <c r="K2617" s="7">
        <v>2</v>
      </c>
      <c r="L2617" s="7">
        <v>6</v>
      </c>
      <c r="M2617" s="7">
        <f t="shared" si="264"/>
        <v>0</v>
      </c>
      <c r="N2617" s="8">
        <f t="shared" si="265"/>
        <v>0</v>
      </c>
      <c r="R2617" s="12">
        <v>1</v>
      </c>
    </row>
    <row r="2618" spans="1:18" ht="38.25" x14ac:dyDescent="0.2">
      <c r="A2618" s="1" t="s">
        <v>4810</v>
      </c>
      <c r="B2618" s="1" t="s">
        <v>188</v>
      </c>
      <c r="C2618" s="2" t="s">
        <v>2676</v>
      </c>
      <c r="D2618" s="3" t="s">
        <v>35</v>
      </c>
      <c r="E2618" s="4">
        <v>0</v>
      </c>
      <c r="F2618" s="4">
        <v>22</v>
      </c>
      <c r="I2618" s="7">
        <v>7056632</v>
      </c>
      <c r="J2618" s="7">
        <v>7056627</v>
      </c>
      <c r="K2618" s="7">
        <v>2</v>
      </c>
      <c r="L2618" s="7">
        <v>6</v>
      </c>
      <c r="M2618" s="7">
        <f t="shared" si="264"/>
        <v>0</v>
      </c>
      <c r="N2618" s="8">
        <f t="shared" si="265"/>
        <v>0</v>
      </c>
      <c r="R2618" s="12">
        <v>1</v>
      </c>
    </row>
    <row r="2619" spans="1:18" ht="51" x14ac:dyDescent="0.2">
      <c r="A2619" s="1" t="s">
        <v>4811</v>
      </c>
      <c r="C2619" s="2" t="s">
        <v>2680</v>
      </c>
      <c r="D2619" s="3" t="s">
        <v>245</v>
      </c>
      <c r="E2619" s="4">
        <v>13</v>
      </c>
      <c r="F2619" s="4">
        <v>22</v>
      </c>
      <c r="I2619" s="7">
        <v>7056633</v>
      </c>
      <c r="J2619" s="7">
        <v>7056627</v>
      </c>
      <c r="K2619" s="7">
        <v>2</v>
      </c>
      <c r="L2619" s="7">
        <v>6</v>
      </c>
      <c r="M2619" s="7">
        <f t="shared" si="264"/>
        <v>0</v>
      </c>
      <c r="N2619" s="8">
        <f t="shared" si="265"/>
        <v>0</v>
      </c>
      <c r="R2619" s="12">
        <v>1</v>
      </c>
    </row>
    <row r="2620" spans="1:18" ht="51" x14ac:dyDescent="0.2">
      <c r="A2620" s="1" t="s">
        <v>4812</v>
      </c>
      <c r="C2620" s="2" t="s">
        <v>2682</v>
      </c>
      <c r="D2620" s="3" t="s">
        <v>245</v>
      </c>
      <c r="E2620" s="4">
        <v>20</v>
      </c>
      <c r="F2620" s="4">
        <v>22</v>
      </c>
      <c r="I2620" s="7">
        <v>7056634</v>
      </c>
      <c r="J2620" s="7">
        <v>7056627</v>
      </c>
      <c r="K2620" s="7">
        <v>2</v>
      </c>
      <c r="L2620" s="7">
        <v>6</v>
      </c>
      <c r="M2620" s="7">
        <f t="shared" si="264"/>
        <v>0</v>
      </c>
      <c r="N2620" s="8">
        <f t="shared" si="265"/>
        <v>0</v>
      </c>
      <c r="R2620" s="12">
        <v>1</v>
      </c>
    </row>
    <row r="2621" spans="1:18" x14ac:dyDescent="0.2">
      <c r="A2621" s="1" t="s">
        <v>4813</v>
      </c>
      <c r="B2621" s="1" t="s">
        <v>403</v>
      </c>
      <c r="C2621" s="2" t="s">
        <v>913</v>
      </c>
      <c r="E2621" s="4">
        <v>0</v>
      </c>
      <c r="F2621" s="4">
        <v>22</v>
      </c>
      <c r="H2621" s="167"/>
      <c r="I2621" s="7">
        <v>7056635</v>
      </c>
      <c r="J2621" s="7">
        <v>7056536</v>
      </c>
      <c r="K2621" s="7">
        <v>1</v>
      </c>
      <c r="L2621" s="7">
        <v>5</v>
      </c>
      <c r="M2621" s="7">
        <f>M2622+M2623+M2624+M2625+M2626+M2627+M2628+M2629+M2630+M2631+M2632+M2633+M2634+M2635+M2636+M2637+M2638+M2639+M2640</f>
        <v>0</v>
      </c>
      <c r="N2621" s="8">
        <f>N2622+N2623+N2624+N2625+N2626+N2627+N2628+N2629+N2630+N2631+N2632+N2633+N2634+N2635+N2636+N2637+N2638+N2639+N2640</f>
        <v>0</v>
      </c>
      <c r="R2621" s="12">
        <v>1</v>
      </c>
    </row>
    <row r="2622" spans="1:18" x14ac:dyDescent="0.2">
      <c r="A2622" s="1" t="s">
        <v>4814</v>
      </c>
      <c r="C2622" s="2" t="s">
        <v>205</v>
      </c>
      <c r="D2622" s="3" t="s">
        <v>35</v>
      </c>
      <c r="E2622" s="4">
        <v>0</v>
      </c>
      <c r="F2622" s="4">
        <v>22</v>
      </c>
      <c r="I2622" s="7">
        <v>7056636</v>
      </c>
      <c r="J2622" s="7">
        <v>7056635</v>
      </c>
      <c r="K2622" s="7">
        <v>2</v>
      </c>
      <c r="L2622" s="7">
        <v>6</v>
      </c>
      <c r="M2622" s="7">
        <f t="shared" ref="M2622:M2640" si="266">ROUND(ROUND(H2622,2)*ROUND(E2622,2), 2)</f>
        <v>0</v>
      </c>
      <c r="N2622" s="8">
        <f t="shared" ref="N2622:N2640" si="267">H2622*E2622*(1+F2622/100)</f>
        <v>0</v>
      </c>
      <c r="R2622" s="12">
        <v>1</v>
      </c>
    </row>
    <row r="2623" spans="1:18" x14ac:dyDescent="0.2">
      <c r="A2623" s="1" t="s">
        <v>4815</v>
      </c>
      <c r="C2623" s="2" t="s">
        <v>351</v>
      </c>
      <c r="D2623" s="3" t="s">
        <v>35</v>
      </c>
      <c r="E2623" s="4">
        <v>0</v>
      </c>
      <c r="F2623" s="4">
        <v>22</v>
      </c>
      <c r="I2623" s="7">
        <v>7056637</v>
      </c>
      <c r="J2623" s="7">
        <v>7056635</v>
      </c>
      <c r="K2623" s="7">
        <v>2</v>
      </c>
      <c r="L2623" s="7">
        <v>6</v>
      </c>
      <c r="M2623" s="7">
        <f t="shared" si="266"/>
        <v>0</v>
      </c>
      <c r="N2623" s="8">
        <f t="shared" si="267"/>
        <v>0</v>
      </c>
      <c r="R2623" s="12">
        <v>1</v>
      </c>
    </row>
    <row r="2624" spans="1:18" x14ac:dyDescent="0.2">
      <c r="A2624" s="1" t="s">
        <v>4816</v>
      </c>
      <c r="C2624" s="2" t="s">
        <v>2550</v>
      </c>
      <c r="D2624" s="3" t="s">
        <v>35</v>
      </c>
      <c r="E2624" s="4">
        <v>0</v>
      </c>
      <c r="F2624" s="4">
        <v>22</v>
      </c>
      <c r="I2624" s="7">
        <v>7056638</v>
      </c>
      <c r="J2624" s="7">
        <v>7056635</v>
      </c>
      <c r="K2624" s="7">
        <v>2</v>
      </c>
      <c r="L2624" s="7">
        <v>6</v>
      </c>
      <c r="M2624" s="7">
        <f t="shared" si="266"/>
        <v>0</v>
      </c>
      <c r="N2624" s="8">
        <f t="shared" si="267"/>
        <v>0</v>
      </c>
      <c r="R2624" s="12">
        <v>1</v>
      </c>
    </row>
    <row r="2625" spans="1:18" ht="25.5" x14ac:dyDescent="0.2">
      <c r="A2625" s="1" t="s">
        <v>4817</v>
      </c>
      <c r="C2625" s="2" t="s">
        <v>884</v>
      </c>
      <c r="D2625" s="3" t="s">
        <v>35</v>
      </c>
      <c r="E2625" s="4">
        <v>0</v>
      </c>
      <c r="F2625" s="4">
        <v>22</v>
      </c>
      <c r="I2625" s="7">
        <v>7056639</v>
      </c>
      <c r="J2625" s="7">
        <v>7056635</v>
      </c>
      <c r="K2625" s="7">
        <v>2</v>
      </c>
      <c r="L2625" s="7">
        <v>6</v>
      </c>
      <c r="M2625" s="7">
        <f t="shared" si="266"/>
        <v>0</v>
      </c>
      <c r="N2625" s="8">
        <f t="shared" si="267"/>
        <v>0</v>
      </c>
      <c r="R2625" s="12">
        <v>1</v>
      </c>
    </row>
    <row r="2626" spans="1:18" x14ac:dyDescent="0.2">
      <c r="A2626" s="1" t="s">
        <v>4818</v>
      </c>
      <c r="B2626" s="1" t="s">
        <v>30</v>
      </c>
      <c r="C2626" s="2" t="s">
        <v>4819</v>
      </c>
      <c r="D2626" s="3" t="s">
        <v>241</v>
      </c>
      <c r="E2626" s="4">
        <v>283</v>
      </c>
      <c r="F2626" s="4">
        <v>22</v>
      </c>
      <c r="I2626" s="7">
        <v>7056640</v>
      </c>
      <c r="J2626" s="7">
        <v>7056635</v>
      </c>
      <c r="K2626" s="7">
        <v>2</v>
      </c>
      <c r="L2626" s="7">
        <v>6</v>
      </c>
      <c r="M2626" s="7">
        <f t="shared" si="266"/>
        <v>0</v>
      </c>
      <c r="N2626" s="8">
        <f t="shared" si="267"/>
        <v>0</v>
      </c>
      <c r="R2626" s="12">
        <v>1</v>
      </c>
    </row>
    <row r="2627" spans="1:18" ht="25.5" x14ac:dyDescent="0.2">
      <c r="A2627" s="1" t="s">
        <v>4820</v>
      </c>
      <c r="B2627" s="1" t="s">
        <v>188</v>
      </c>
      <c r="C2627" s="2" t="s">
        <v>2573</v>
      </c>
      <c r="D2627" s="3" t="s">
        <v>241</v>
      </c>
      <c r="E2627" s="4">
        <v>310</v>
      </c>
      <c r="F2627" s="4">
        <v>22</v>
      </c>
      <c r="I2627" s="7">
        <v>7056641</v>
      </c>
      <c r="J2627" s="7">
        <v>7056635</v>
      </c>
      <c r="K2627" s="7">
        <v>2</v>
      </c>
      <c r="L2627" s="7">
        <v>6</v>
      </c>
      <c r="M2627" s="7">
        <f t="shared" si="266"/>
        <v>0</v>
      </c>
      <c r="N2627" s="8">
        <f t="shared" si="267"/>
        <v>0</v>
      </c>
      <c r="R2627" s="12">
        <v>1</v>
      </c>
    </row>
    <row r="2628" spans="1:18" x14ac:dyDescent="0.2">
      <c r="A2628" s="1" t="s">
        <v>4821</v>
      </c>
      <c r="B2628" s="1" t="s">
        <v>233</v>
      </c>
      <c r="C2628" s="2" t="s">
        <v>412</v>
      </c>
      <c r="D2628" s="3" t="s">
        <v>241</v>
      </c>
      <c r="E2628" s="4">
        <v>23</v>
      </c>
      <c r="F2628" s="4">
        <v>22</v>
      </c>
      <c r="I2628" s="7">
        <v>7056642</v>
      </c>
      <c r="J2628" s="7">
        <v>7056635</v>
      </c>
      <c r="K2628" s="7">
        <v>2</v>
      </c>
      <c r="L2628" s="7">
        <v>6</v>
      </c>
      <c r="M2628" s="7">
        <f t="shared" si="266"/>
        <v>0</v>
      </c>
      <c r="N2628" s="8">
        <f t="shared" si="267"/>
        <v>0</v>
      </c>
      <c r="R2628" s="12">
        <v>1</v>
      </c>
    </row>
    <row r="2629" spans="1:18" ht="25.5" x14ac:dyDescent="0.2">
      <c r="A2629" s="1" t="s">
        <v>4822</v>
      </c>
      <c r="B2629" s="1" t="s">
        <v>236</v>
      </c>
      <c r="C2629" s="2" t="s">
        <v>2598</v>
      </c>
      <c r="D2629" s="3" t="s">
        <v>245</v>
      </c>
      <c r="E2629" s="4">
        <v>76</v>
      </c>
      <c r="F2629" s="4">
        <v>22</v>
      </c>
      <c r="I2629" s="7">
        <v>7056643</v>
      </c>
      <c r="J2629" s="7">
        <v>7056635</v>
      </c>
      <c r="K2629" s="7">
        <v>2</v>
      </c>
      <c r="L2629" s="7">
        <v>6</v>
      </c>
      <c r="M2629" s="7">
        <f t="shared" si="266"/>
        <v>0</v>
      </c>
      <c r="N2629" s="8">
        <f t="shared" si="267"/>
        <v>0</v>
      </c>
      <c r="R2629" s="12">
        <v>1</v>
      </c>
    </row>
    <row r="2630" spans="1:18" x14ac:dyDescent="0.2">
      <c r="A2630" s="1" t="s">
        <v>4823</v>
      </c>
      <c r="B2630" s="1" t="s">
        <v>239</v>
      </c>
      <c r="C2630" s="2" t="s">
        <v>2602</v>
      </c>
      <c r="D2630" s="3" t="s">
        <v>241</v>
      </c>
      <c r="E2630" s="4">
        <v>22</v>
      </c>
      <c r="F2630" s="4">
        <v>22</v>
      </c>
      <c r="I2630" s="7">
        <v>7056644</v>
      </c>
      <c r="J2630" s="7">
        <v>7056635</v>
      </c>
      <c r="K2630" s="7">
        <v>2</v>
      </c>
      <c r="L2630" s="7">
        <v>6</v>
      </c>
      <c r="M2630" s="7">
        <f t="shared" si="266"/>
        <v>0</v>
      </c>
      <c r="N2630" s="8">
        <f t="shared" si="267"/>
        <v>0</v>
      </c>
      <c r="R2630" s="12">
        <v>1</v>
      </c>
    </row>
    <row r="2631" spans="1:18" x14ac:dyDescent="0.2">
      <c r="A2631" s="1" t="s">
        <v>4824</v>
      </c>
      <c r="B2631" s="1" t="s">
        <v>243</v>
      </c>
      <c r="C2631" s="2" t="s">
        <v>4825</v>
      </c>
      <c r="D2631" s="3" t="s">
        <v>241</v>
      </c>
      <c r="E2631" s="4">
        <v>8</v>
      </c>
      <c r="F2631" s="4">
        <v>22</v>
      </c>
      <c r="I2631" s="7">
        <v>7056645</v>
      </c>
      <c r="J2631" s="7">
        <v>7056635</v>
      </c>
      <c r="K2631" s="7">
        <v>2</v>
      </c>
      <c r="L2631" s="7">
        <v>6</v>
      </c>
      <c r="M2631" s="7">
        <f t="shared" si="266"/>
        <v>0</v>
      </c>
      <c r="N2631" s="8">
        <f t="shared" si="267"/>
        <v>0</v>
      </c>
      <c r="R2631" s="12">
        <v>1</v>
      </c>
    </row>
    <row r="2632" spans="1:18" x14ac:dyDescent="0.2">
      <c r="A2632" s="1" t="s">
        <v>4826</v>
      </c>
      <c r="B2632" s="1" t="s">
        <v>247</v>
      </c>
      <c r="C2632" s="2" t="s">
        <v>4827</v>
      </c>
      <c r="D2632" s="3" t="s">
        <v>35</v>
      </c>
      <c r="E2632" s="4">
        <v>0</v>
      </c>
      <c r="F2632" s="4">
        <v>22</v>
      </c>
      <c r="I2632" s="7">
        <v>7056646</v>
      </c>
      <c r="J2632" s="7">
        <v>7056635</v>
      </c>
      <c r="K2632" s="7">
        <v>2</v>
      </c>
      <c r="L2632" s="7">
        <v>6</v>
      </c>
      <c r="M2632" s="7">
        <f t="shared" si="266"/>
        <v>0</v>
      </c>
      <c r="N2632" s="8">
        <f t="shared" si="267"/>
        <v>0</v>
      </c>
      <c r="R2632" s="12">
        <v>1</v>
      </c>
    </row>
    <row r="2633" spans="1:18" ht="25.5" x14ac:dyDescent="0.2">
      <c r="A2633" s="1" t="s">
        <v>4828</v>
      </c>
      <c r="C2633" s="2" t="s">
        <v>4829</v>
      </c>
      <c r="D2633" s="3" t="s">
        <v>231</v>
      </c>
      <c r="E2633" s="4">
        <v>1</v>
      </c>
      <c r="F2633" s="4">
        <v>22</v>
      </c>
      <c r="I2633" s="7">
        <v>7056647</v>
      </c>
      <c r="J2633" s="7">
        <v>7056635</v>
      </c>
      <c r="K2633" s="7">
        <v>2</v>
      </c>
      <c r="L2633" s="7">
        <v>6</v>
      </c>
      <c r="M2633" s="7">
        <f t="shared" si="266"/>
        <v>0</v>
      </c>
      <c r="N2633" s="8">
        <f t="shared" si="267"/>
        <v>0</v>
      </c>
      <c r="R2633" s="12">
        <v>1</v>
      </c>
    </row>
    <row r="2634" spans="1:18" ht="25.5" x14ac:dyDescent="0.2">
      <c r="A2634" s="1" t="s">
        <v>4830</v>
      </c>
      <c r="C2634" s="2" t="s">
        <v>4831</v>
      </c>
      <c r="D2634" s="3" t="s">
        <v>231</v>
      </c>
      <c r="E2634" s="4">
        <v>1</v>
      </c>
      <c r="F2634" s="4">
        <v>22</v>
      </c>
      <c r="I2634" s="7">
        <v>7056648</v>
      </c>
      <c r="J2634" s="7">
        <v>7056635</v>
      </c>
      <c r="K2634" s="7">
        <v>2</v>
      </c>
      <c r="L2634" s="7">
        <v>6</v>
      </c>
      <c r="M2634" s="7">
        <f t="shared" si="266"/>
        <v>0</v>
      </c>
      <c r="N2634" s="8">
        <f t="shared" si="267"/>
        <v>0</v>
      </c>
      <c r="R2634" s="12">
        <v>1</v>
      </c>
    </row>
    <row r="2635" spans="1:18" ht="25.5" x14ac:dyDescent="0.2">
      <c r="A2635" s="1" t="s">
        <v>4832</v>
      </c>
      <c r="C2635" s="2" t="s">
        <v>4833</v>
      </c>
      <c r="D2635" s="3" t="s">
        <v>231</v>
      </c>
      <c r="E2635" s="4">
        <v>13</v>
      </c>
      <c r="F2635" s="4">
        <v>22</v>
      </c>
      <c r="I2635" s="7">
        <v>7056649</v>
      </c>
      <c r="J2635" s="7">
        <v>7056635</v>
      </c>
      <c r="K2635" s="7">
        <v>2</v>
      </c>
      <c r="L2635" s="7">
        <v>6</v>
      </c>
      <c r="M2635" s="7">
        <f t="shared" si="266"/>
        <v>0</v>
      </c>
      <c r="N2635" s="8">
        <f t="shared" si="267"/>
        <v>0</v>
      </c>
      <c r="R2635" s="12">
        <v>1</v>
      </c>
    </row>
    <row r="2636" spans="1:18" x14ac:dyDescent="0.2">
      <c r="A2636" s="1" t="s">
        <v>4834</v>
      </c>
      <c r="B2636" s="1" t="s">
        <v>266</v>
      </c>
      <c r="C2636" s="2" t="s">
        <v>4835</v>
      </c>
      <c r="D2636" s="3" t="s">
        <v>35</v>
      </c>
      <c r="E2636" s="4">
        <v>0</v>
      </c>
      <c r="F2636" s="4">
        <v>22</v>
      </c>
      <c r="I2636" s="7">
        <v>7056650</v>
      </c>
      <c r="J2636" s="7">
        <v>7056635</v>
      </c>
      <c r="K2636" s="7">
        <v>2</v>
      </c>
      <c r="L2636" s="7">
        <v>6</v>
      </c>
      <c r="M2636" s="7">
        <f t="shared" si="266"/>
        <v>0</v>
      </c>
      <c r="N2636" s="8">
        <f t="shared" si="267"/>
        <v>0</v>
      </c>
      <c r="R2636" s="12">
        <v>1</v>
      </c>
    </row>
    <row r="2637" spans="1:18" ht="25.5" x14ac:dyDescent="0.2">
      <c r="A2637" s="1" t="s">
        <v>4836</v>
      </c>
      <c r="C2637" s="2" t="s">
        <v>4837</v>
      </c>
      <c r="D2637" s="3" t="s">
        <v>231</v>
      </c>
      <c r="E2637" s="4">
        <v>4</v>
      </c>
      <c r="F2637" s="4">
        <v>22</v>
      </c>
      <c r="I2637" s="7">
        <v>7056651</v>
      </c>
      <c r="J2637" s="7">
        <v>7056635</v>
      </c>
      <c r="K2637" s="7">
        <v>2</v>
      </c>
      <c r="L2637" s="7">
        <v>6</v>
      </c>
      <c r="M2637" s="7">
        <f t="shared" si="266"/>
        <v>0</v>
      </c>
      <c r="N2637" s="8">
        <f t="shared" si="267"/>
        <v>0</v>
      </c>
      <c r="R2637" s="12">
        <v>1</v>
      </c>
    </row>
    <row r="2638" spans="1:18" ht="25.5" x14ac:dyDescent="0.2">
      <c r="A2638" s="1" t="s">
        <v>4838</v>
      </c>
      <c r="C2638" s="2" t="s">
        <v>4839</v>
      </c>
      <c r="D2638" s="3" t="s">
        <v>231</v>
      </c>
      <c r="E2638" s="4">
        <v>2</v>
      </c>
      <c r="F2638" s="4">
        <v>22</v>
      </c>
      <c r="I2638" s="7">
        <v>7056652</v>
      </c>
      <c r="J2638" s="7">
        <v>7056635</v>
      </c>
      <c r="K2638" s="7">
        <v>2</v>
      </c>
      <c r="L2638" s="7">
        <v>6</v>
      </c>
      <c r="M2638" s="7">
        <f t="shared" si="266"/>
        <v>0</v>
      </c>
      <c r="N2638" s="8">
        <f t="shared" si="267"/>
        <v>0</v>
      </c>
      <c r="R2638" s="12">
        <v>1</v>
      </c>
    </row>
    <row r="2639" spans="1:18" ht="25.5" x14ac:dyDescent="0.2">
      <c r="A2639" s="1" t="s">
        <v>4840</v>
      </c>
      <c r="C2639" s="2" t="s">
        <v>4841</v>
      </c>
      <c r="D2639" s="3" t="s">
        <v>231</v>
      </c>
      <c r="E2639" s="4">
        <v>5</v>
      </c>
      <c r="F2639" s="4">
        <v>22</v>
      </c>
      <c r="I2639" s="7">
        <v>7056653</v>
      </c>
      <c r="J2639" s="7">
        <v>7056635</v>
      </c>
      <c r="K2639" s="7">
        <v>2</v>
      </c>
      <c r="L2639" s="7">
        <v>6</v>
      </c>
      <c r="M2639" s="7">
        <f t="shared" si="266"/>
        <v>0</v>
      </c>
      <c r="N2639" s="8">
        <f t="shared" si="267"/>
        <v>0</v>
      </c>
      <c r="R2639" s="12">
        <v>1</v>
      </c>
    </row>
    <row r="2640" spans="1:18" ht="38.25" x14ac:dyDescent="0.2">
      <c r="A2640" s="1" t="s">
        <v>4842</v>
      </c>
      <c r="B2640" s="1" t="s">
        <v>270</v>
      </c>
      <c r="C2640" s="2" t="s">
        <v>4843</v>
      </c>
      <c r="D2640" s="3" t="s">
        <v>241</v>
      </c>
      <c r="E2640" s="4">
        <v>247</v>
      </c>
      <c r="F2640" s="4">
        <v>22</v>
      </c>
      <c r="I2640" s="7">
        <v>7056654</v>
      </c>
      <c r="J2640" s="7">
        <v>7056635</v>
      </c>
      <c r="K2640" s="7">
        <v>2</v>
      </c>
      <c r="L2640" s="7">
        <v>6</v>
      </c>
      <c r="M2640" s="7">
        <f t="shared" si="266"/>
        <v>0</v>
      </c>
      <c r="N2640" s="8">
        <f t="shared" si="267"/>
        <v>0</v>
      </c>
      <c r="R2640" s="12">
        <v>1</v>
      </c>
    </row>
    <row r="2641" spans="1:18" x14ac:dyDescent="0.2">
      <c r="A2641" s="1" t="s">
        <v>4844</v>
      </c>
      <c r="B2641" s="1" t="s">
        <v>488</v>
      </c>
      <c r="C2641" s="2" t="s">
        <v>486</v>
      </c>
      <c r="E2641" s="4">
        <v>0</v>
      </c>
      <c r="F2641" s="4">
        <v>22</v>
      </c>
      <c r="H2641" s="167"/>
      <c r="I2641" s="7">
        <v>7056655</v>
      </c>
      <c r="J2641" s="7">
        <v>7056535</v>
      </c>
      <c r="K2641" s="7">
        <v>1</v>
      </c>
      <c r="L2641" s="7">
        <v>4</v>
      </c>
      <c r="M2641" s="7">
        <f>M2642+M2655+M2665+M2674+M2681+M2695+M2711+M2730+M2747+M2774+M2780+M2795+M2818+M2834</f>
        <v>0</v>
      </c>
      <c r="N2641" s="8">
        <f>N2642+N2655+N2665+N2674+N2681+N2695+N2711+N2730+N2747+N2774+N2780+N2795+N2818+N2834</f>
        <v>0</v>
      </c>
      <c r="R2641" s="12">
        <v>1</v>
      </c>
    </row>
    <row r="2642" spans="1:18" x14ac:dyDescent="0.2">
      <c r="A2642" s="1" t="s">
        <v>4845</v>
      </c>
      <c r="B2642" s="1" t="s">
        <v>202</v>
      </c>
      <c r="C2642" s="2" t="s">
        <v>4846</v>
      </c>
      <c r="E2642" s="4">
        <v>0</v>
      </c>
      <c r="F2642" s="4">
        <v>22</v>
      </c>
      <c r="H2642" s="167"/>
      <c r="I2642" s="7">
        <v>7056656</v>
      </c>
      <c r="J2642" s="7">
        <v>7056655</v>
      </c>
      <c r="K2642" s="7">
        <v>1</v>
      </c>
      <c r="L2642" s="7">
        <v>5</v>
      </c>
      <c r="M2642" s="7">
        <f>M2643+M2644+M2645+M2646+M2647+M2648+M2649+M2650+M2651+M2652+M2653+M2654</f>
        <v>0</v>
      </c>
      <c r="N2642" s="8">
        <f>N2643+N2644+N2645+N2646+N2647+N2648+N2649+N2650+N2651+N2652+N2653+N2654</f>
        <v>0</v>
      </c>
      <c r="R2642" s="12">
        <v>1</v>
      </c>
    </row>
    <row r="2643" spans="1:18" x14ac:dyDescent="0.2">
      <c r="A2643" s="1" t="s">
        <v>4847</v>
      </c>
      <c r="C2643" s="2" t="s">
        <v>205</v>
      </c>
      <c r="D2643" s="3" t="s">
        <v>35</v>
      </c>
      <c r="E2643" s="4">
        <v>0</v>
      </c>
      <c r="F2643" s="4">
        <v>22</v>
      </c>
      <c r="I2643" s="7">
        <v>7056657</v>
      </c>
      <c r="J2643" s="7">
        <v>7056656</v>
      </c>
      <c r="K2643" s="7">
        <v>2</v>
      </c>
      <c r="L2643" s="7">
        <v>6</v>
      </c>
      <c r="M2643" s="7">
        <f t="shared" ref="M2643:M2654" si="268">ROUND(ROUND(H2643,2)*ROUND(E2643,2), 2)</f>
        <v>0</v>
      </c>
      <c r="N2643" s="8">
        <f t="shared" ref="N2643:N2654" si="269">H2643*E2643*(1+F2643/100)</f>
        <v>0</v>
      </c>
      <c r="R2643" s="12">
        <v>1</v>
      </c>
    </row>
    <row r="2644" spans="1:18" x14ac:dyDescent="0.2">
      <c r="A2644" s="1" t="s">
        <v>4848</v>
      </c>
      <c r="C2644" s="2" t="s">
        <v>351</v>
      </c>
      <c r="D2644" s="3" t="s">
        <v>35</v>
      </c>
      <c r="E2644" s="4">
        <v>0</v>
      </c>
      <c r="F2644" s="4">
        <v>22</v>
      </c>
      <c r="I2644" s="7">
        <v>7056658</v>
      </c>
      <c r="J2644" s="7">
        <v>7056656</v>
      </c>
      <c r="K2644" s="7">
        <v>2</v>
      </c>
      <c r="L2644" s="7">
        <v>6</v>
      </c>
      <c r="M2644" s="7">
        <f t="shared" si="268"/>
        <v>0</v>
      </c>
      <c r="N2644" s="8">
        <f t="shared" si="269"/>
        <v>0</v>
      </c>
      <c r="R2644" s="12">
        <v>1</v>
      </c>
    </row>
    <row r="2645" spans="1:18" x14ac:dyDescent="0.2">
      <c r="A2645" s="1" t="s">
        <v>4849</v>
      </c>
      <c r="C2645" s="2" t="s">
        <v>968</v>
      </c>
      <c r="D2645" s="3" t="s">
        <v>35</v>
      </c>
      <c r="E2645" s="4">
        <v>0</v>
      </c>
      <c r="F2645" s="4">
        <v>22</v>
      </c>
      <c r="I2645" s="7">
        <v>7056659</v>
      </c>
      <c r="J2645" s="7">
        <v>7056656</v>
      </c>
      <c r="K2645" s="7">
        <v>2</v>
      </c>
      <c r="L2645" s="7">
        <v>6</v>
      </c>
      <c r="M2645" s="7">
        <f t="shared" si="268"/>
        <v>0</v>
      </c>
      <c r="N2645" s="8">
        <f t="shared" si="269"/>
        <v>0</v>
      </c>
      <c r="R2645" s="12">
        <v>1</v>
      </c>
    </row>
    <row r="2646" spans="1:18" x14ac:dyDescent="0.2">
      <c r="A2646" s="1" t="s">
        <v>4850</v>
      </c>
      <c r="C2646" s="2" t="s">
        <v>4851</v>
      </c>
      <c r="D2646" s="3" t="s">
        <v>35</v>
      </c>
      <c r="E2646" s="4">
        <v>0</v>
      </c>
      <c r="F2646" s="4">
        <v>22</v>
      </c>
      <c r="I2646" s="7">
        <v>7056660</v>
      </c>
      <c r="J2646" s="7">
        <v>7056656</v>
      </c>
      <c r="K2646" s="7">
        <v>2</v>
      </c>
      <c r="L2646" s="7">
        <v>6</v>
      </c>
      <c r="M2646" s="7">
        <f t="shared" si="268"/>
        <v>0</v>
      </c>
      <c r="N2646" s="8">
        <f t="shared" si="269"/>
        <v>0</v>
      </c>
      <c r="R2646" s="12">
        <v>1</v>
      </c>
    </row>
    <row r="2647" spans="1:18" ht="38.25" x14ac:dyDescent="0.2">
      <c r="A2647" s="1" t="s">
        <v>4852</v>
      </c>
      <c r="B2647" s="1" t="s">
        <v>30</v>
      </c>
      <c r="C2647" s="2" t="s">
        <v>4853</v>
      </c>
      <c r="D2647" s="3" t="s">
        <v>241</v>
      </c>
      <c r="E2647" s="4">
        <v>108</v>
      </c>
      <c r="F2647" s="4">
        <v>22</v>
      </c>
      <c r="I2647" s="7">
        <v>7056661</v>
      </c>
      <c r="J2647" s="7">
        <v>7056656</v>
      </c>
      <c r="K2647" s="7">
        <v>2</v>
      </c>
      <c r="L2647" s="7">
        <v>6</v>
      </c>
      <c r="M2647" s="7">
        <f t="shared" si="268"/>
        <v>0</v>
      </c>
      <c r="N2647" s="8">
        <f t="shared" si="269"/>
        <v>0</v>
      </c>
      <c r="R2647" s="12">
        <v>1</v>
      </c>
    </row>
    <row r="2648" spans="1:18" ht="216.75" x14ac:dyDescent="0.2">
      <c r="A2648" s="1" t="s">
        <v>4854</v>
      </c>
      <c r="B2648" s="1" t="s">
        <v>188</v>
      </c>
      <c r="C2648" s="2" t="s">
        <v>4855</v>
      </c>
      <c r="D2648" s="3" t="s">
        <v>241</v>
      </c>
      <c r="E2648" s="4">
        <v>108</v>
      </c>
      <c r="F2648" s="4">
        <v>22</v>
      </c>
      <c r="I2648" s="7">
        <v>7056662</v>
      </c>
      <c r="J2648" s="7">
        <v>7056656</v>
      </c>
      <c r="K2648" s="7">
        <v>2</v>
      </c>
      <c r="L2648" s="7">
        <v>6</v>
      </c>
      <c r="M2648" s="7">
        <f t="shared" si="268"/>
        <v>0</v>
      </c>
      <c r="N2648" s="8">
        <f t="shared" si="269"/>
        <v>0</v>
      </c>
      <c r="R2648" s="12">
        <v>1</v>
      </c>
    </row>
    <row r="2649" spans="1:18" ht="51" x14ac:dyDescent="0.2">
      <c r="A2649" s="1" t="s">
        <v>4856</v>
      </c>
      <c r="B2649" s="1" t="s">
        <v>233</v>
      </c>
      <c r="C2649" s="2" t="s">
        <v>4857</v>
      </c>
      <c r="D2649" s="3" t="s">
        <v>245</v>
      </c>
      <c r="E2649" s="4">
        <v>57</v>
      </c>
      <c r="F2649" s="4">
        <v>22</v>
      </c>
      <c r="I2649" s="7">
        <v>7056663</v>
      </c>
      <c r="J2649" s="7">
        <v>7056656</v>
      </c>
      <c r="K2649" s="7">
        <v>2</v>
      </c>
      <c r="L2649" s="7">
        <v>6</v>
      </c>
      <c r="M2649" s="7">
        <f t="shared" si="268"/>
        <v>0</v>
      </c>
      <c r="N2649" s="8">
        <f t="shared" si="269"/>
        <v>0</v>
      </c>
      <c r="R2649" s="12">
        <v>1</v>
      </c>
    </row>
    <row r="2650" spans="1:18" ht="38.25" x14ac:dyDescent="0.2">
      <c r="A2650" s="1" t="s">
        <v>4858</v>
      </c>
      <c r="B2650" s="1" t="s">
        <v>236</v>
      </c>
      <c r="C2650" s="2" t="s">
        <v>4859</v>
      </c>
      <c r="D2650" s="3" t="s">
        <v>245</v>
      </c>
      <c r="E2650" s="4">
        <v>52</v>
      </c>
      <c r="F2650" s="4">
        <v>22</v>
      </c>
      <c r="I2650" s="7">
        <v>7056664</v>
      </c>
      <c r="J2650" s="7">
        <v>7056656</v>
      </c>
      <c r="K2650" s="7">
        <v>2</v>
      </c>
      <c r="L2650" s="7">
        <v>6</v>
      </c>
      <c r="M2650" s="7">
        <f t="shared" si="268"/>
        <v>0</v>
      </c>
      <c r="N2650" s="8">
        <f t="shared" si="269"/>
        <v>0</v>
      </c>
      <c r="R2650" s="12">
        <v>1</v>
      </c>
    </row>
    <row r="2651" spans="1:18" ht="89.25" x14ac:dyDescent="0.2">
      <c r="A2651" s="1" t="s">
        <v>4860</v>
      </c>
      <c r="B2651" s="1" t="s">
        <v>239</v>
      </c>
      <c r="C2651" s="2" t="s">
        <v>4861</v>
      </c>
      <c r="D2651" s="3" t="s">
        <v>231</v>
      </c>
      <c r="E2651" s="4">
        <v>3</v>
      </c>
      <c r="F2651" s="4">
        <v>22</v>
      </c>
      <c r="I2651" s="7">
        <v>7056665</v>
      </c>
      <c r="J2651" s="7">
        <v>7056656</v>
      </c>
      <c r="K2651" s="7">
        <v>2</v>
      </c>
      <c r="L2651" s="7">
        <v>6</v>
      </c>
      <c r="M2651" s="7">
        <f t="shared" si="268"/>
        <v>0</v>
      </c>
      <c r="N2651" s="8">
        <f t="shared" si="269"/>
        <v>0</v>
      </c>
      <c r="R2651" s="12">
        <v>1</v>
      </c>
    </row>
    <row r="2652" spans="1:18" ht="38.25" x14ac:dyDescent="0.2">
      <c r="A2652" s="1" t="s">
        <v>4862</v>
      </c>
      <c r="B2652" s="1" t="s">
        <v>243</v>
      </c>
      <c r="C2652" s="2" t="s">
        <v>4863</v>
      </c>
      <c r="D2652" s="3" t="s">
        <v>231</v>
      </c>
      <c r="E2652" s="4">
        <v>3</v>
      </c>
      <c r="F2652" s="4">
        <v>22</v>
      </c>
      <c r="I2652" s="7">
        <v>7056666</v>
      </c>
      <c r="J2652" s="7">
        <v>7056656</v>
      </c>
      <c r="K2652" s="7">
        <v>2</v>
      </c>
      <c r="L2652" s="7">
        <v>6</v>
      </c>
      <c r="M2652" s="7">
        <f t="shared" si="268"/>
        <v>0</v>
      </c>
      <c r="N2652" s="8">
        <f t="shared" si="269"/>
        <v>0</v>
      </c>
      <c r="R2652" s="12">
        <v>1</v>
      </c>
    </row>
    <row r="2653" spans="1:18" ht="38.25" x14ac:dyDescent="0.2">
      <c r="A2653" s="1" t="s">
        <v>4864</v>
      </c>
      <c r="B2653" s="1" t="s">
        <v>247</v>
      </c>
      <c r="C2653" s="2" t="s">
        <v>4865</v>
      </c>
      <c r="D2653" s="3" t="s">
        <v>245</v>
      </c>
      <c r="E2653" s="4">
        <v>12</v>
      </c>
      <c r="F2653" s="4">
        <v>22</v>
      </c>
      <c r="I2653" s="7">
        <v>7056667</v>
      </c>
      <c r="J2653" s="7">
        <v>7056656</v>
      </c>
      <c r="K2653" s="7">
        <v>2</v>
      </c>
      <c r="L2653" s="7">
        <v>6</v>
      </c>
      <c r="M2653" s="7">
        <f t="shared" si="268"/>
        <v>0</v>
      </c>
      <c r="N2653" s="8">
        <f t="shared" si="269"/>
        <v>0</v>
      </c>
      <c r="R2653" s="12">
        <v>1</v>
      </c>
    </row>
    <row r="2654" spans="1:18" ht="25.5" x14ac:dyDescent="0.2">
      <c r="A2654" s="1" t="s">
        <v>4866</v>
      </c>
      <c r="B2654" s="1" t="s">
        <v>266</v>
      </c>
      <c r="C2654" s="2" t="s">
        <v>4867</v>
      </c>
      <c r="D2654" s="3" t="s">
        <v>231</v>
      </c>
      <c r="E2654" s="4">
        <v>3</v>
      </c>
      <c r="F2654" s="4">
        <v>22</v>
      </c>
      <c r="I2654" s="7">
        <v>7056668</v>
      </c>
      <c r="J2654" s="7">
        <v>7056656</v>
      </c>
      <c r="K2654" s="7">
        <v>2</v>
      </c>
      <c r="L2654" s="7">
        <v>6</v>
      </c>
      <c r="M2654" s="7">
        <f t="shared" si="268"/>
        <v>0</v>
      </c>
      <c r="N2654" s="8">
        <f t="shared" si="269"/>
        <v>0</v>
      </c>
      <c r="R2654" s="12">
        <v>1</v>
      </c>
    </row>
    <row r="2655" spans="1:18" x14ac:dyDescent="0.2">
      <c r="A2655" s="1" t="s">
        <v>4868</v>
      </c>
      <c r="B2655" s="1" t="s">
        <v>283</v>
      </c>
      <c r="C2655" s="2" t="s">
        <v>1075</v>
      </c>
      <c r="E2655" s="4">
        <v>0</v>
      </c>
      <c r="F2655" s="4">
        <v>22</v>
      </c>
      <c r="H2655" s="167"/>
      <c r="I2655" s="7">
        <v>7056669</v>
      </c>
      <c r="J2655" s="7">
        <v>7056655</v>
      </c>
      <c r="K2655" s="7">
        <v>1</v>
      </c>
      <c r="L2655" s="7">
        <v>5</v>
      </c>
      <c r="M2655" s="7">
        <f>M2656+M2657+M2658+M2659+M2660+M2661+M2662+M2663+M2664</f>
        <v>0</v>
      </c>
      <c r="N2655" s="8">
        <f>N2656+N2657+N2658+N2659+N2660+N2661+N2662+N2663+N2664</f>
        <v>0</v>
      </c>
      <c r="R2655" s="12">
        <v>1</v>
      </c>
    </row>
    <row r="2656" spans="1:18" x14ac:dyDescent="0.2">
      <c r="A2656" s="1" t="s">
        <v>4869</v>
      </c>
      <c r="C2656" s="2" t="s">
        <v>639</v>
      </c>
      <c r="D2656" s="3" t="s">
        <v>35</v>
      </c>
      <c r="E2656" s="4">
        <v>0</v>
      </c>
      <c r="F2656" s="4">
        <v>22</v>
      </c>
      <c r="I2656" s="7">
        <v>7056670</v>
      </c>
      <c r="J2656" s="7">
        <v>7056669</v>
      </c>
      <c r="K2656" s="7">
        <v>2</v>
      </c>
      <c r="L2656" s="7">
        <v>6</v>
      </c>
      <c r="M2656" s="7">
        <f t="shared" ref="M2656:M2664" si="270">ROUND(ROUND(H2656,2)*ROUND(E2656,2), 2)</f>
        <v>0</v>
      </c>
      <c r="N2656" s="8">
        <f t="shared" ref="N2656:N2664" si="271">H2656*E2656*(1+F2656/100)</f>
        <v>0</v>
      </c>
      <c r="R2656" s="12">
        <v>1</v>
      </c>
    </row>
    <row r="2657" spans="1:18" x14ac:dyDescent="0.2">
      <c r="A2657" s="1" t="s">
        <v>4870</v>
      </c>
      <c r="C2657" s="2" t="s">
        <v>1078</v>
      </c>
      <c r="D2657" s="3" t="s">
        <v>35</v>
      </c>
      <c r="E2657" s="4">
        <v>0</v>
      </c>
      <c r="F2657" s="4">
        <v>22</v>
      </c>
      <c r="I2657" s="7">
        <v>7056671</v>
      </c>
      <c r="J2657" s="7">
        <v>7056669</v>
      </c>
      <c r="K2657" s="7">
        <v>2</v>
      </c>
      <c r="L2657" s="7">
        <v>6</v>
      </c>
      <c r="M2657" s="7">
        <f t="shared" si="270"/>
        <v>0</v>
      </c>
      <c r="N2657" s="8">
        <f t="shared" si="271"/>
        <v>0</v>
      </c>
      <c r="R2657" s="12">
        <v>1</v>
      </c>
    </row>
    <row r="2658" spans="1:18" ht="25.5" x14ac:dyDescent="0.2">
      <c r="A2658" s="1" t="s">
        <v>4871</v>
      </c>
      <c r="C2658" s="2" t="s">
        <v>4872</v>
      </c>
      <c r="D2658" s="3" t="s">
        <v>35</v>
      </c>
      <c r="E2658" s="4">
        <v>0</v>
      </c>
      <c r="F2658" s="4">
        <v>22</v>
      </c>
      <c r="I2658" s="7">
        <v>7056672</v>
      </c>
      <c r="J2658" s="7">
        <v>7056669</v>
      </c>
      <c r="K2658" s="7">
        <v>2</v>
      </c>
      <c r="L2658" s="7">
        <v>6</v>
      </c>
      <c r="M2658" s="7">
        <f t="shared" si="270"/>
        <v>0</v>
      </c>
      <c r="N2658" s="8">
        <f t="shared" si="271"/>
        <v>0</v>
      </c>
      <c r="R2658" s="12">
        <v>1</v>
      </c>
    </row>
    <row r="2659" spans="1:18" ht="25.5" x14ac:dyDescent="0.2">
      <c r="A2659" s="1" t="s">
        <v>4873</v>
      </c>
      <c r="C2659" s="2" t="s">
        <v>970</v>
      </c>
      <c r="D2659" s="3" t="s">
        <v>35</v>
      </c>
      <c r="E2659" s="4">
        <v>0</v>
      </c>
      <c r="F2659" s="4">
        <v>22</v>
      </c>
      <c r="I2659" s="7">
        <v>7056673</v>
      </c>
      <c r="J2659" s="7">
        <v>7056669</v>
      </c>
      <c r="K2659" s="7">
        <v>2</v>
      </c>
      <c r="L2659" s="7">
        <v>6</v>
      </c>
      <c r="M2659" s="7">
        <f t="shared" si="270"/>
        <v>0</v>
      </c>
      <c r="N2659" s="8">
        <f t="shared" si="271"/>
        <v>0</v>
      </c>
      <c r="R2659" s="12">
        <v>1</v>
      </c>
    </row>
    <row r="2660" spans="1:18" x14ac:dyDescent="0.2">
      <c r="A2660" s="1" t="s">
        <v>4874</v>
      </c>
      <c r="C2660" s="2" t="s">
        <v>974</v>
      </c>
      <c r="D2660" s="3" t="s">
        <v>35</v>
      </c>
      <c r="E2660" s="4">
        <v>0</v>
      </c>
      <c r="F2660" s="4">
        <v>22</v>
      </c>
      <c r="I2660" s="7">
        <v>7056674</v>
      </c>
      <c r="J2660" s="7">
        <v>7056669</v>
      </c>
      <c r="K2660" s="7">
        <v>2</v>
      </c>
      <c r="L2660" s="7">
        <v>6</v>
      </c>
      <c r="M2660" s="7">
        <f t="shared" si="270"/>
        <v>0</v>
      </c>
      <c r="N2660" s="8">
        <f t="shared" si="271"/>
        <v>0</v>
      </c>
      <c r="R2660" s="12">
        <v>1</v>
      </c>
    </row>
    <row r="2661" spans="1:18" x14ac:dyDescent="0.2">
      <c r="A2661" s="1" t="s">
        <v>4875</v>
      </c>
      <c r="C2661" s="2" t="s">
        <v>2891</v>
      </c>
      <c r="D2661" s="3" t="s">
        <v>35</v>
      </c>
      <c r="E2661" s="4">
        <v>0</v>
      </c>
      <c r="F2661" s="4">
        <v>22</v>
      </c>
      <c r="I2661" s="7">
        <v>7056675</v>
      </c>
      <c r="J2661" s="7">
        <v>7056669</v>
      </c>
      <c r="K2661" s="7">
        <v>2</v>
      </c>
      <c r="L2661" s="7">
        <v>6</v>
      </c>
      <c r="M2661" s="7">
        <f t="shared" si="270"/>
        <v>0</v>
      </c>
      <c r="N2661" s="8">
        <f t="shared" si="271"/>
        <v>0</v>
      </c>
      <c r="R2661" s="12">
        <v>1</v>
      </c>
    </row>
    <row r="2662" spans="1:18" ht="114.75" x14ac:dyDescent="0.2">
      <c r="A2662" s="1" t="s">
        <v>4876</v>
      </c>
      <c r="B2662" s="1" t="s">
        <v>30</v>
      </c>
      <c r="C2662" s="2" t="s">
        <v>4877</v>
      </c>
      <c r="D2662" s="3" t="s">
        <v>241</v>
      </c>
      <c r="E2662" s="4">
        <v>25</v>
      </c>
      <c r="F2662" s="4">
        <v>22</v>
      </c>
      <c r="I2662" s="7">
        <v>7056676</v>
      </c>
      <c r="J2662" s="7">
        <v>7056669</v>
      </c>
      <c r="K2662" s="7">
        <v>2</v>
      </c>
      <c r="L2662" s="7">
        <v>6</v>
      </c>
      <c r="M2662" s="7">
        <f t="shared" si="270"/>
        <v>0</v>
      </c>
      <c r="N2662" s="8">
        <f t="shared" si="271"/>
        <v>0</v>
      </c>
      <c r="R2662" s="12">
        <v>1</v>
      </c>
    </row>
    <row r="2663" spans="1:18" ht="76.5" x14ac:dyDescent="0.2">
      <c r="A2663" s="1" t="s">
        <v>4878</v>
      </c>
      <c r="B2663" s="1" t="s">
        <v>188</v>
      </c>
      <c r="C2663" s="2" t="s">
        <v>4879</v>
      </c>
      <c r="D2663" s="3" t="s">
        <v>241</v>
      </c>
      <c r="E2663" s="4">
        <v>10</v>
      </c>
      <c r="F2663" s="4">
        <v>22</v>
      </c>
      <c r="I2663" s="7">
        <v>7056677</v>
      </c>
      <c r="J2663" s="7">
        <v>7056669</v>
      </c>
      <c r="K2663" s="7">
        <v>2</v>
      </c>
      <c r="L2663" s="7">
        <v>6</v>
      </c>
      <c r="M2663" s="7">
        <f t="shared" si="270"/>
        <v>0</v>
      </c>
      <c r="N2663" s="8">
        <f t="shared" si="271"/>
        <v>0</v>
      </c>
      <c r="R2663" s="12">
        <v>1</v>
      </c>
    </row>
    <row r="2664" spans="1:18" ht="38.25" x14ac:dyDescent="0.2">
      <c r="A2664" s="1" t="s">
        <v>4880</v>
      </c>
      <c r="B2664" s="1" t="s">
        <v>233</v>
      </c>
      <c r="C2664" s="2" t="s">
        <v>4881</v>
      </c>
      <c r="D2664" s="3" t="s">
        <v>241</v>
      </c>
      <c r="E2664" s="4">
        <v>2</v>
      </c>
      <c r="F2664" s="4">
        <v>22</v>
      </c>
      <c r="I2664" s="7">
        <v>7056678</v>
      </c>
      <c r="J2664" s="7">
        <v>7056669</v>
      </c>
      <c r="K2664" s="7">
        <v>2</v>
      </c>
      <c r="L2664" s="7">
        <v>6</v>
      </c>
      <c r="M2664" s="7">
        <f t="shared" si="270"/>
        <v>0</v>
      </c>
      <c r="N2664" s="8">
        <f t="shared" si="271"/>
        <v>0</v>
      </c>
      <c r="R2664" s="12">
        <v>1</v>
      </c>
    </row>
    <row r="2665" spans="1:18" x14ac:dyDescent="0.2">
      <c r="A2665" s="1" t="s">
        <v>4882</v>
      </c>
      <c r="B2665" s="1" t="s">
        <v>308</v>
      </c>
      <c r="C2665" s="2" t="s">
        <v>1100</v>
      </c>
      <c r="E2665" s="4">
        <v>0</v>
      </c>
      <c r="F2665" s="4">
        <v>22</v>
      </c>
      <c r="H2665" s="167"/>
      <c r="I2665" s="7">
        <v>7056679</v>
      </c>
      <c r="J2665" s="7">
        <v>7056655</v>
      </c>
      <c r="K2665" s="7">
        <v>1</v>
      </c>
      <c r="L2665" s="7">
        <v>5</v>
      </c>
      <c r="M2665" s="7">
        <f>M2666+M2667+M2668+M2669+M2670+M2671+M2672+M2673</f>
        <v>0</v>
      </c>
      <c r="N2665" s="8">
        <f>N2666+N2667+N2668+N2669+N2670+N2671+N2672+N2673</f>
        <v>0</v>
      </c>
      <c r="R2665" s="12">
        <v>1</v>
      </c>
    </row>
    <row r="2666" spans="1:18" x14ac:dyDescent="0.2">
      <c r="A2666" s="1" t="s">
        <v>4883</v>
      </c>
      <c r="C2666" s="2" t="s">
        <v>639</v>
      </c>
      <c r="D2666" s="3" t="s">
        <v>35</v>
      </c>
      <c r="E2666" s="4">
        <v>0</v>
      </c>
      <c r="F2666" s="4">
        <v>22</v>
      </c>
      <c r="I2666" s="7">
        <v>7056680</v>
      </c>
      <c r="J2666" s="7">
        <v>7056679</v>
      </c>
      <c r="K2666" s="7">
        <v>2</v>
      </c>
      <c r="L2666" s="7">
        <v>6</v>
      </c>
      <c r="M2666" s="7">
        <f t="shared" ref="M2666:M2673" si="272">ROUND(ROUND(H2666,2)*ROUND(E2666,2), 2)</f>
        <v>0</v>
      </c>
      <c r="N2666" s="8">
        <f t="shared" ref="N2666:N2673" si="273">H2666*E2666*(1+F2666/100)</f>
        <v>0</v>
      </c>
      <c r="R2666" s="12">
        <v>1</v>
      </c>
    </row>
    <row r="2667" spans="1:18" x14ac:dyDescent="0.2">
      <c r="A2667" s="1" t="s">
        <v>4884</v>
      </c>
      <c r="C2667" s="2" t="s">
        <v>4885</v>
      </c>
      <c r="D2667" s="3" t="s">
        <v>35</v>
      </c>
      <c r="E2667" s="4">
        <v>0</v>
      </c>
      <c r="F2667" s="4">
        <v>22</v>
      </c>
      <c r="I2667" s="7">
        <v>7056681</v>
      </c>
      <c r="J2667" s="7">
        <v>7056679</v>
      </c>
      <c r="K2667" s="7">
        <v>2</v>
      </c>
      <c r="L2667" s="7">
        <v>6</v>
      </c>
      <c r="M2667" s="7">
        <f t="shared" si="272"/>
        <v>0</v>
      </c>
      <c r="N2667" s="8">
        <f t="shared" si="273"/>
        <v>0</v>
      </c>
      <c r="R2667" s="12">
        <v>1</v>
      </c>
    </row>
    <row r="2668" spans="1:18" ht="25.5" x14ac:dyDescent="0.2">
      <c r="A2668" s="1" t="s">
        <v>4886</v>
      </c>
      <c r="C2668" s="2" t="s">
        <v>970</v>
      </c>
      <c r="D2668" s="3" t="s">
        <v>35</v>
      </c>
      <c r="E2668" s="4">
        <v>0</v>
      </c>
      <c r="F2668" s="4">
        <v>22</v>
      </c>
      <c r="I2668" s="7">
        <v>7056682</v>
      </c>
      <c r="J2668" s="7">
        <v>7056679</v>
      </c>
      <c r="K2668" s="7">
        <v>2</v>
      </c>
      <c r="L2668" s="7">
        <v>6</v>
      </c>
      <c r="M2668" s="7">
        <f t="shared" si="272"/>
        <v>0</v>
      </c>
      <c r="N2668" s="8">
        <f t="shared" si="273"/>
        <v>0</v>
      </c>
      <c r="R2668" s="12">
        <v>1</v>
      </c>
    </row>
    <row r="2669" spans="1:18" x14ac:dyDescent="0.2">
      <c r="A2669" s="1" t="s">
        <v>4887</v>
      </c>
      <c r="C2669" s="2" t="s">
        <v>2920</v>
      </c>
      <c r="D2669" s="3" t="s">
        <v>35</v>
      </c>
      <c r="E2669" s="4">
        <v>0</v>
      </c>
      <c r="F2669" s="4">
        <v>22</v>
      </c>
      <c r="I2669" s="7">
        <v>7056683</v>
      </c>
      <c r="J2669" s="7">
        <v>7056679</v>
      </c>
      <c r="K2669" s="7">
        <v>2</v>
      </c>
      <c r="L2669" s="7">
        <v>6</v>
      </c>
      <c r="M2669" s="7">
        <f t="shared" si="272"/>
        <v>0</v>
      </c>
      <c r="N2669" s="8">
        <f t="shared" si="273"/>
        <v>0</v>
      </c>
      <c r="R2669" s="12">
        <v>1</v>
      </c>
    </row>
    <row r="2670" spans="1:18" ht="25.5" x14ac:dyDescent="0.2">
      <c r="A2670" s="1" t="s">
        <v>4888</v>
      </c>
      <c r="C2670" s="2" t="s">
        <v>2922</v>
      </c>
      <c r="D2670" s="3" t="s">
        <v>35</v>
      </c>
      <c r="E2670" s="4">
        <v>0</v>
      </c>
      <c r="F2670" s="4">
        <v>22</v>
      </c>
      <c r="I2670" s="7">
        <v>7056684</v>
      </c>
      <c r="J2670" s="7">
        <v>7056679</v>
      </c>
      <c r="K2670" s="7">
        <v>2</v>
      </c>
      <c r="L2670" s="7">
        <v>6</v>
      </c>
      <c r="M2670" s="7">
        <f t="shared" si="272"/>
        <v>0</v>
      </c>
      <c r="N2670" s="8">
        <f t="shared" si="273"/>
        <v>0</v>
      </c>
      <c r="R2670" s="12">
        <v>1</v>
      </c>
    </row>
    <row r="2671" spans="1:18" ht="178.5" x14ac:dyDescent="0.2">
      <c r="A2671" s="1" t="s">
        <v>4889</v>
      </c>
      <c r="B2671" s="1" t="s">
        <v>30</v>
      </c>
      <c r="C2671" s="2" t="s">
        <v>4890</v>
      </c>
      <c r="D2671" s="3" t="s">
        <v>241</v>
      </c>
      <c r="E2671" s="4">
        <v>235</v>
      </c>
      <c r="F2671" s="4">
        <v>22</v>
      </c>
      <c r="I2671" s="7">
        <v>7056685</v>
      </c>
      <c r="J2671" s="7">
        <v>7056679</v>
      </c>
      <c r="K2671" s="7">
        <v>2</v>
      </c>
      <c r="L2671" s="7">
        <v>6</v>
      </c>
      <c r="M2671" s="7">
        <f t="shared" si="272"/>
        <v>0</v>
      </c>
      <c r="N2671" s="8">
        <f t="shared" si="273"/>
        <v>0</v>
      </c>
      <c r="R2671" s="12">
        <v>1</v>
      </c>
    </row>
    <row r="2672" spans="1:18" ht="38.25" x14ac:dyDescent="0.2">
      <c r="A2672" s="1" t="s">
        <v>4891</v>
      </c>
      <c r="B2672" s="1" t="s">
        <v>188</v>
      </c>
      <c r="C2672" s="2" t="s">
        <v>4892</v>
      </c>
      <c r="D2672" s="3" t="s">
        <v>245</v>
      </c>
      <c r="E2672" s="4">
        <v>218</v>
      </c>
      <c r="F2672" s="4">
        <v>22</v>
      </c>
      <c r="I2672" s="7">
        <v>7056686</v>
      </c>
      <c r="J2672" s="7">
        <v>7056679</v>
      </c>
      <c r="K2672" s="7">
        <v>2</v>
      </c>
      <c r="L2672" s="7">
        <v>6</v>
      </c>
      <c r="M2672" s="7">
        <f t="shared" si="272"/>
        <v>0</v>
      </c>
      <c r="N2672" s="8">
        <f t="shared" si="273"/>
        <v>0</v>
      </c>
      <c r="R2672" s="12">
        <v>1</v>
      </c>
    </row>
    <row r="2673" spans="1:18" ht="38.25" x14ac:dyDescent="0.2">
      <c r="A2673" s="1" t="s">
        <v>4893</v>
      </c>
      <c r="B2673" s="1" t="s">
        <v>233</v>
      </c>
      <c r="C2673" s="2" t="s">
        <v>4894</v>
      </c>
      <c r="D2673" s="3" t="s">
        <v>245</v>
      </c>
      <c r="E2673" s="4">
        <v>121</v>
      </c>
      <c r="F2673" s="4">
        <v>22</v>
      </c>
      <c r="I2673" s="7">
        <v>7056687</v>
      </c>
      <c r="J2673" s="7">
        <v>7056679</v>
      </c>
      <c r="K2673" s="7">
        <v>2</v>
      </c>
      <c r="L2673" s="7">
        <v>6</v>
      </c>
      <c r="M2673" s="7">
        <f t="shared" si="272"/>
        <v>0</v>
      </c>
      <c r="N2673" s="8">
        <f t="shared" si="273"/>
        <v>0</v>
      </c>
      <c r="R2673" s="12">
        <v>1</v>
      </c>
    </row>
    <row r="2674" spans="1:18" x14ac:dyDescent="0.2">
      <c r="A2674" s="1" t="s">
        <v>4895</v>
      </c>
      <c r="B2674" s="1" t="s">
        <v>345</v>
      </c>
      <c r="C2674" s="2" t="s">
        <v>491</v>
      </c>
      <c r="E2674" s="4">
        <v>0</v>
      </c>
      <c r="F2674" s="4">
        <v>22</v>
      </c>
      <c r="H2674" s="167"/>
      <c r="I2674" s="7">
        <v>7056688</v>
      </c>
      <c r="J2674" s="7">
        <v>7056655</v>
      </c>
      <c r="K2674" s="7">
        <v>1</v>
      </c>
      <c r="L2674" s="7">
        <v>5</v>
      </c>
      <c r="M2674" s="7">
        <f>M2675+M2676+M2677+M2678+M2679+M2680</f>
        <v>0</v>
      </c>
      <c r="N2674" s="8">
        <f>N2675+N2676+N2677+N2678+N2679+N2680</f>
        <v>0</v>
      </c>
      <c r="R2674" s="12">
        <v>1</v>
      </c>
    </row>
    <row r="2675" spans="1:18" x14ac:dyDescent="0.2">
      <c r="A2675" s="1" t="s">
        <v>4896</v>
      </c>
      <c r="C2675" s="2" t="s">
        <v>205</v>
      </c>
      <c r="D2675" s="3" t="s">
        <v>35</v>
      </c>
      <c r="E2675" s="4">
        <v>0</v>
      </c>
      <c r="F2675" s="4">
        <v>22</v>
      </c>
      <c r="I2675" s="7">
        <v>7056689</v>
      </c>
      <c r="J2675" s="7">
        <v>7056688</v>
      </c>
      <c r="K2675" s="7">
        <v>2</v>
      </c>
      <c r="L2675" s="7">
        <v>6</v>
      </c>
      <c r="M2675" s="7">
        <f t="shared" ref="M2675:M2680" si="274">ROUND(ROUND(H2675,2)*ROUND(E2675,2), 2)</f>
        <v>0</v>
      </c>
      <c r="N2675" s="8">
        <f t="shared" ref="N2675:N2680" si="275">H2675*E2675*(1+F2675/100)</f>
        <v>0</v>
      </c>
      <c r="R2675" s="12">
        <v>1</v>
      </c>
    </row>
    <row r="2676" spans="1:18" ht="51" x14ac:dyDescent="0.2">
      <c r="A2676" s="1" t="s">
        <v>4897</v>
      </c>
      <c r="C2676" s="2" t="s">
        <v>2928</v>
      </c>
      <c r="D2676" s="3" t="s">
        <v>35</v>
      </c>
      <c r="E2676" s="4">
        <v>0</v>
      </c>
      <c r="F2676" s="4">
        <v>22</v>
      </c>
      <c r="I2676" s="7">
        <v>7056690</v>
      </c>
      <c r="J2676" s="7">
        <v>7056688</v>
      </c>
      <c r="K2676" s="7">
        <v>2</v>
      </c>
      <c r="L2676" s="7">
        <v>6</v>
      </c>
      <c r="M2676" s="7">
        <f t="shared" si="274"/>
        <v>0</v>
      </c>
      <c r="N2676" s="8">
        <f t="shared" si="275"/>
        <v>0</v>
      </c>
      <c r="R2676" s="12">
        <v>1</v>
      </c>
    </row>
    <row r="2677" spans="1:18" x14ac:dyDescent="0.2">
      <c r="A2677" s="1" t="s">
        <v>4898</v>
      </c>
      <c r="C2677" s="2" t="s">
        <v>2930</v>
      </c>
      <c r="D2677" s="3" t="s">
        <v>35</v>
      </c>
      <c r="E2677" s="4">
        <v>0</v>
      </c>
      <c r="F2677" s="4">
        <v>22</v>
      </c>
      <c r="I2677" s="7">
        <v>7056691</v>
      </c>
      <c r="J2677" s="7">
        <v>7056688</v>
      </c>
      <c r="K2677" s="7">
        <v>2</v>
      </c>
      <c r="L2677" s="7">
        <v>6</v>
      </c>
      <c r="M2677" s="7">
        <f t="shared" si="274"/>
        <v>0</v>
      </c>
      <c r="N2677" s="8">
        <f t="shared" si="275"/>
        <v>0</v>
      </c>
      <c r="R2677" s="12">
        <v>1</v>
      </c>
    </row>
    <row r="2678" spans="1:18" ht="25.5" x14ac:dyDescent="0.2">
      <c r="A2678" s="1" t="s">
        <v>4899</v>
      </c>
      <c r="C2678" s="2" t="s">
        <v>970</v>
      </c>
      <c r="D2678" s="3" t="s">
        <v>35</v>
      </c>
      <c r="E2678" s="4">
        <v>0</v>
      </c>
      <c r="F2678" s="4">
        <v>22</v>
      </c>
      <c r="I2678" s="7">
        <v>7056692</v>
      </c>
      <c r="J2678" s="7">
        <v>7056688</v>
      </c>
      <c r="K2678" s="7">
        <v>2</v>
      </c>
      <c r="L2678" s="7">
        <v>6</v>
      </c>
      <c r="M2678" s="7">
        <f t="shared" si="274"/>
        <v>0</v>
      </c>
      <c r="N2678" s="8">
        <f t="shared" si="275"/>
        <v>0</v>
      </c>
      <c r="R2678" s="12">
        <v>1</v>
      </c>
    </row>
    <row r="2679" spans="1:18" ht="89.25" x14ac:dyDescent="0.2">
      <c r="A2679" s="1" t="s">
        <v>4900</v>
      </c>
      <c r="B2679" s="1" t="s">
        <v>30</v>
      </c>
      <c r="C2679" s="2" t="s">
        <v>4901</v>
      </c>
      <c r="D2679" s="3" t="s">
        <v>241</v>
      </c>
      <c r="E2679" s="4">
        <v>108</v>
      </c>
      <c r="F2679" s="4">
        <v>22</v>
      </c>
      <c r="I2679" s="7">
        <v>7056693</v>
      </c>
      <c r="J2679" s="7">
        <v>7056688</v>
      </c>
      <c r="K2679" s="7">
        <v>2</v>
      </c>
      <c r="L2679" s="7">
        <v>6</v>
      </c>
      <c r="M2679" s="7">
        <f t="shared" si="274"/>
        <v>0</v>
      </c>
      <c r="N2679" s="8">
        <f t="shared" si="275"/>
        <v>0</v>
      </c>
      <c r="R2679" s="12">
        <v>1</v>
      </c>
    </row>
    <row r="2680" spans="1:18" ht="89.25" x14ac:dyDescent="0.2">
      <c r="A2680" s="1" t="s">
        <v>4902</v>
      </c>
      <c r="B2680" s="1" t="s">
        <v>188</v>
      </c>
      <c r="C2680" s="2" t="s">
        <v>4903</v>
      </c>
      <c r="D2680" s="3" t="s">
        <v>241</v>
      </c>
      <c r="E2680" s="4">
        <v>9</v>
      </c>
      <c r="F2680" s="4">
        <v>22</v>
      </c>
      <c r="I2680" s="7">
        <v>7056694</v>
      </c>
      <c r="J2680" s="7">
        <v>7056688</v>
      </c>
      <c r="K2680" s="7">
        <v>2</v>
      </c>
      <c r="L2680" s="7">
        <v>6</v>
      </c>
      <c r="M2680" s="7">
        <f t="shared" si="274"/>
        <v>0</v>
      </c>
      <c r="N2680" s="8">
        <f t="shared" si="275"/>
        <v>0</v>
      </c>
      <c r="R2680" s="12">
        <v>1</v>
      </c>
    </row>
    <row r="2681" spans="1:18" x14ac:dyDescent="0.2">
      <c r="A2681" s="1" t="s">
        <v>4904</v>
      </c>
      <c r="B2681" s="1" t="s">
        <v>366</v>
      </c>
      <c r="C2681" s="2" t="s">
        <v>502</v>
      </c>
      <c r="E2681" s="4">
        <v>0</v>
      </c>
      <c r="F2681" s="4">
        <v>22</v>
      </c>
      <c r="H2681" s="167"/>
      <c r="I2681" s="7">
        <v>7056695</v>
      </c>
      <c r="J2681" s="7">
        <v>7056655</v>
      </c>
      <c r="K2681" s="7">
        <v>1</v>
      </c>
      <c r="L2681" s="7">
        <v>5</v>
      </c>
      <c r="M2681" s="7">
        <f>M2682+M2683+M2684+M2685+M2686+M2687+M2688+M2689+M2690+M2691+M2692+M2693+M2694</f>
        <v>0</v>
      </c>
      <c r="N2681" s="8">
        <f>N2682+N2683+N2684+N2685+N2686+N2687+N2688+N2689+N2690+N2691+N2692+N2693+N2694</f>
        <v>0</v>
      </c>
      <c r="R2681" s="12">
        <v>1</v>
      </c>
    </row>
    <row r="2682" spans="1:18" x14ac:dyDescent="0.2">
      <c r="A2682" s="1" t="s">
        <v>4905</v>
      </c>
      <c r="C2682" s="2" t="s">
        <v>286</v>
      </c>
      <c r="D2682" s="3" t="s">
        <v>35</v>
      </c>
      <c r="E2682" s="4">
        <v>0</v>
      </c>
      <c r="F2682" s="4">
        <v>22</v>
      </c>
      <c r="I2682" s="7">
        <v>7056696</v>
      </c>
      <c r="J2682" s="7">
        <v>7056695</v>
      </c>
      <c r="K2682" s="7">
        <v>2</v>
      </c>
      <c r="L2682" s="7">
        <v>6</v>
      </c>
      <c r="M2682" s="7">
        <f t="shared" ref="M2682:M2694" si="276">ROUND(ROUND(H2682,2)*ROUND(E2682,2), 2)</f>
        <v>0</v>
      </c>
      <c r="N2682" s="8">
        <f t="shared" ref="N2682:N2694" si="277">H2682*E2682*(1+F2682/100)</f>
        <v>0</v>
      </c>
      <c r="R2682" s="12">
        <v>1</v>
      </c>
    </row>
    <row r="2683" spans="1:18" ht="25.5" x14ac:dyDescent="0.2">
      <c r="A2683" s="1" t="s">
        <v>4906</v>
      </c>
      <c r="C2683" s="2" t="s">
        <v>4907</v>
      </c>
      <c r="D2683" s="3" t="s">
        <v>35</v>
      </c>
      <c r="E2683" s="4">
        <v>0</v>
      </c>
      <c r="F2683" s="4">
        <v>22</v>
      </c>
      <c r="I2683" s="7">
        <v>7056697</v>
      </c>
      <c r="J2683" s="7">
        <v>7056695</v>
      </c>
      <c r="K2683" s="7">
        <v>2</v>
      </c>
      <c r="L2683" s="7">
        <v>6</v>
      </c>
      <c r="M2683" s="7">
        <f t="shared" si="276"/>
        <v>0</v>
      </c>
      <c r="N2683" s="8">
        <f t="shared" si="277"/>
        <v>0</v>
      </c>
      <c r="R2683" s="12">
        <v>1</v>
      </c>
    </row>
    <row r="2684" spans="1:18" x14ac:dyDescent="0.2">
      <c r="A2684" s="1" t="s">
        <v>4908</v>
      </c>
      <c r="C2684" s="2" t="s">
        <v>507</v>
      </c>
      <c r="D2684" s="3" t="s">
        <v>35</v>
      </c>
      <c r="E2684" s="4">
        <v>0</v>
      </c>
      <c r="F2684" s="4">
        <v>22</v>
      </c>
      <c r="I2684" s="7">
        <v>7056698</v>
      </c>
      <c r="J2684" s="7">
        <v>7056695</v>
      </c>
      <c r="K2684" s="7">
        <v>2</v>
      </c>
      <c r="L2684" s="7">
        <v>6</v>
      </c>
      <c r="M2684" s="7">
        <f t="shared" si="276"/>
        <v>0</v>
      </c>
      <c r="N2684" s="8">
        <f t="shared" si="277"/>
        <v>0</v>
      </c>
      <c r="R2684" s="12">
        <v>1</v>
      </c>
    </row>
    <row r="2685" spans="1:18" ht="25.5" x14ac:dyDescent="0.2">
      <c r="A2685" s="1" t="s">
        <v>4909</v>
      </c>
      <c r="C2685" s="2" t="s">
        <v>2982</v>
      </c>
      <c r="D2685" s="3" t="s">
        <v>35</v>
      </c>
      <c r="E2685" s="4">
        <v>0</v>
      </c>
      <c r="F2685" s="4">
        <v>22</v>
      </c>
      <c r="I2685" s="7">
        <v>7056699</v>
      </c>
      <c r="J2685" s="7">
        <v>7056695</v>
      </c>
      <c r="K2685" s="7">
        <v>2</v>
      </c>
      <c r="L2685" s="7">
        <v>6</v>
      </c>
      <c r="M2685" s="7">
        <f t="shared" si="276"/>
        <v>0</v>
      </c>
      <c r="N2685" s="8">
        <f t="shared" si="277"/>
        <v>0</v>
      </c>
      <c r="R2685" s="12">
        <v>1</v>
      </c>
    </row>
    <row r="2686" spans="1:18" ht="25.5" x14ac:dyDescent="0.2">
      <c r="A2686" s="1" t="s">
        <v>4910</v>
      </c>
      <c r="C2686" s="2" t="s">
        <v>2984</v>
      </c>
      <c r="D2686" s="3" t="s">
        <v>35</v>
      </c>
      <c r="E2686" s="4">
        <v>0</v>
      </c>
      <c r="F2686" s="4">
        <v>22</v>
      </c>
      <c r="I2686" s="7">
        <v>7056700</v>
      </c>
      <c r="J2686" s="7">
        <v>7056695</v>
      </c>
      <c r="K2686" s="7">
        <v>2</v>
      </c>
      <c r="L2686" s="7">
        <v>6</v>
      </c>
      <c r="M2686" s="7">
        <f t="shared" si="276"/>
        <v>0</v>
      </c>
      <c r="N2686" s="8">
        <f t="shared" si="277"/>
        <v>0</v>
      </c>
      <c r="R2686" s="12">
        <v>1</v>
      </c>
    </row>
    <row r="2687" spans="1:18" ht="25.5" x14ac:dyDescent="0.2">
      <c r="A2687" s="1" t="s">
        <v>4911</v>
      </c>
      <c r="C2687" s="2" t="s">
        <v>970</v>
      </c>
      <c r="D2687" s="3" t="s">
        <v>35</v>
      </c>
      <c r="E2687" s="4">
        <v>0</v>
      </c>
      <c r="F2687" s="4">
        <v>22</v>
      </c>
      <c r="I2687" s="7">
        <v>7056701</v>
      </c>
      <c r="J2687" s="7">
        <v>7056695</v>
      </c>
      <c r="K2687" s="7">
        <v>2</v>
      </c>
      <c r="L2687" s="7">
        <v>6</v>
      </c>
      <c r="M2687" s="7">
        <f t="shared" si="276"/>
        <v>0</v>
      </c>
      <c r="N2687" s="8">
        <f t="shared" si="277"/>
        <v>0</v>
      </c>
      <c r="R2687" s="12">
        <v>1</v>
      </c>
    </row>
    <row r="2688" spans="1:18" x14ac:dyDescent="0.2">
      <c r="A2688" s="1" t="s">
        <v>4912</v>
      </c>
      <c r="C2688" s="2" t="s">
        <v>1122</v>
      </c>
      <c r="D2688" s="3" t="s">
        <v>35</v>
      </c>
      <c r="E2688" s="4">
        <v>0</v>
      </c>
      <c r="F2688" s="4">
        <v>22</v>
      </c>
      <c r="I2688" s="7">
        <v>7056702</v>
      </c>
      <c r="J2688" s="7">
        <v>7056695</v>
      </c>
      <c r="K2688" s="7">
        <v>2</v>
      </c>
      <c r="L2688" s="7">
        <v>6</v>
      </c>
      <c r="M2688" s="7">
        <f t="shared" si="276"/>
        <v>0</v>
      </c>
      <c r="N2688" s="8">
        <f t="shared" si="277"/>
        <v>0</v>
      </c>
      <c r="R2688" s="12">
        <v>1</v>
      </c>
    </row>
    <row r="2689" spans="1:18" x14ac:dyDescent="0.2">
      <c r="A2689" s="1" t="s">
        <v>4913</v>
      </c>
      <c r="C2689" s="2" t="s">
        <v>1124</v>
      </c>
      <c r="D2689" s="3" t="s">
        <v>35</v>
      </c>
      <c r="E2689" s="4">
        <v>0</v>
      </c>
      <c r="F2689" s="4">
        <v>22</v>
      </c>
      <c r="I2689" s="7">
        <v>7056703</v>
      </c>
      <c r="J2689" s="7">
        <v>7056695</v>
      </c>
      <c r="K2689" s="7">
        <v>2</v>
      </c>
      <c r="L2689" s="7">
        <v>6</v>
      </c>
      <c r="M2689" s="7">
        <f t="shared" si="276"/>
        <v>0</v>
      </c>
      <c r="N2689" s="8">
        <f t="shared" si="277"/>
        <v>0</v>
      </c>
      <c r="R2689" s="12">
        <v>1</v>
      </c>
    </row>
    <row r="2690" spans="1:18" ht="127.5" x14ac:dyDescent="0.2">
      <c r="A2690" s="1" t="s">
        <v>4914</v>
      </c>
      <c r="B2690" s="1" t="s">
        <v>30</v>
      </c>
      <c r="C2690" s="2" t="s">
        <v>4915</v>
      </c>
      <c r="D2690" s="3" t="s">
        <v>343</v>
      </c>
      <c r="E2690" s="4">
        <v>2600</v>
      </c>
      <c r="F2690" s="4">
        <v>22</v>
      </c>
      <c r="I2690" s="7">
        <v>7056704</v>
      </c>
      <c r="J2690" s="7">
        <v>7056695</v>
      </c>
      <c r="K2690" s="7">
        <v>2</v>
      </c>
      <c r="L2690" s="7">
        <v>6</v>
      </c>
      <c r="M2690" s="7">
        <f t="shared" si="276"/>
        <v>0</v>
      </c>
      <c r="N2690" s="8">
        <f t="shared" si="277"/>
        <v>0</v>
      </c>
      <c r="R2690" s="12">
        <v>1</v>
      </c>
    </row>
    <row r="2691" spans="1:18" ht="76.5" x14ac:dyDescent="0.2">
      <c r="A2691" s="1" t="s">
        <v>4916</v>
      </c>
      <c r="B2691" s="1" t="s">
        <v>188</v>
      </c>
      <c r="C2691" s="2" t="s">
        <v>3047</v>
      </c>
      <c r="D2691" s="3" t="s">
        <v>231</v>
      </c>
      <c r="E2691" s="4">
        <v>40</v>
      </c>
      <c r="F2691" s="4">
        <v>22</v>
      </c>
      <c r="I2691" s="7">
        <v>7056705</v>
      </c>
      <c r="J2691" s="7">
        <v>7056695</v>
      </c>
      <c r="K2691" s="7">
        <v>2</v>
      </c>
      <c r="L2691" s="7">
        <v>6</v>
      </c>
      <c r="M2691" s="7">
        <f t="shared" si="276"/>
        <v>0</v>
      </c>
      <c r="N2691" s="8">
        <f t="shared" si="277"/>
        <v>0</v>
      </c>
      <c r="R2691" s="12">
        <v>1</v>
      </c>
    </row>
    <row r="2692" spans="1:18" ht="127.5" x14ac:dyDescent="0.2">
      <c r="A2692" s="1" t="s">
        <v>4917</v>
      </c>
      <c r="B2692" s="1" t="s">
        <v>233</v>
      </c>
      <c r="C2692" s="2" t="s">
        <v>4918</v>
      </c>
      <c r="D2692" s="3" t="s">
        <v>245</v>
      </c>
      <c r="E2692" s="4">
        <v>3.5</v>
      </c>
      <c r="F2692" s="4">
        <v>22</v>
      </c>
      <c r="I2692" s="7">
        <v>7056706</v>
      </c>
      <c r="J2692" s="7">
        <v>7056695</v>
      </c>
      <c r="K2692" s="7">
        <v>2</v>
      </c>
      <c r="L2692" s="7">
        <v>6</v>
      </c>
      <c r="M2692" s="7">
        <f t="shared" si="276"/>
        <v>0</v>
      </c>
      <c r="N2692" s="8">
        <f t="shared" si="277"/>
        <v>0</v>
      </c>
      <c r="R2692" s="12">
        <v>1</v>
      </c>
    </row>
    <row r="2693" spans="1:18" ht="127.5" x14ac:dyDescent="0.2">
      <c r="A2693" s="1" t="s">
        <v>4919</v>
      </c>
      <c r="B2693" s="1" t="s">
        <v>236</v>
      </c>
      <c r="C2693" s="2" t="s">
        <v>4920</v>
      </c>
      <c r="D2693" s="3" t="s">
        <v>245</v>
      </c>
      <c r="E2693" s="4">
        <v>2.2000000000000002</v>
      </c>
      <c r="F2693" s="4">
        <v>22</v>
      </c>
      <c r="I2693" s="7">
        <v>7056707</v>
      </c>
      <c r="J2693" s="7">
        <v>7056695</v>
      </c>
      <c r="K2693" s="7">
        <v>2</v>
      </c>
      <c r="L2693" s="7">
        <v>6</v>
      </c>
      <c r="M2693" s="7">
        <f t="shared" si="276"/>
        <v>0</v>
      </c>
      <c r="N2693" s="8">
        <f t="shared" si="277"/>
        <v>0</v>
      </c>
      <c r="R2693" s="12">
        <v>1</v>
      </c>
    </row>
    <row r="2694" spans="1:18" ht="38.25" x14ac:dyDescent="0.2">
      <c r="A2694" s="1" t="s">
        <v>4921</v>
      </c>
      <c r="C2694" s="2" t="s">
        <v>4922</v>
      </c>
      <c r="D2694" s="3" t="s">
        <v>228</v>
      </c>
      <c r="E2694" s="4">
        <v>1</v>
      </c>
      <c r="F2694" s="4">
        <v>22</v>
      </c>
      <c r="I2694" s="7">
        <v>7228492</v>
      </c>
      <c r="J2694" s="7">
        <v>7056695</v>
      </c>
      <c r="K2694" s="7">
        <v>2</v>
      </c>
      <c r="L2694" s="7">
        <v>6</v>
      </c>
      <c r="M2694" s="7">
        <f t="shared" si="276"/>
        <v>0</v>
      </c>
      <c r="N2694" s="8">
        <f t="shared" si="277"/>
        <v>0</v>
      </c>
      <c r="R2694" s="12">
        <v>1</v>
      </c>
    </row>
    <row r="2695" spans="1:18" x14ac:dyDescent="0.2">
      <c r="A2695" s="1" t="s">
        <v>4923</v>
      </c>
      <c r="B2695" s="1" t="s">
        <v>403</v>
      </c>
      <c r="C2695" s="2" t="s">
        <v>4924</v>
      </c>
      <c r="E2695" s="4">
        <v>0</v>
      </c>
      <c r="F2695" s="4">
        <v>22</v>
      </c>
      <c r="H2695" s="167"/>
      <c r="I2695" s="7">
        <v>7056708</v>
      </c>
      <c r="J2695" s="7">
        <v>7056655</v>
      </c>
      <c r="K2695" s="7">
        <v>1</v>
      </c>
      <c r="L2695" s="7">
        <v>5</v>
      </c>
      <c r="M2695" s="7">
        <f>M2696+M2697+M2698+M2699+M2700+M2701+M2702+M2703+M2704+M2705+M2706+M2707+M2708+M2709+M2710</f>
        <v>0</v>
      </c>
      <c r="N2695" s="8">
        <f>N2696+N2697+N2698+N2699+N2700+N2701+N2702+N2703+N2704+N2705+N2706+N2707+N2708+N2709+N2710</f>
        <v>0</v>
      </c>
      <c r="R2695" s="12">
        <v>1</v>
      </c>
    </row>
    <row r="2696" spans="1:18" x14ac:dyDescent="0.2">
      <c r="A2696" s="1" t="s">
        <v>4925</v>
      </c>
      <c r="C2696" s="2" t="s">
        <v>286</v>
      </c>
      <c r="D2696" s="3" t="s">
        <v>35</v>
      </c>
      <c r="E2696" s="4">
        <v>0</v>
      </c>
      <c r="F2696" s="4">
        <v>22</v>
      </c>
      <c r="I2696" s="7">
        <v>7056709</v>
      </c>
      <c r="J2696" s="7">
        <v>7056708</v>
      </c>
      <c r="K2696" s="7">
        <v>2</v>
      </c>
      <c r="L2696" s="7">
        <v>6</v>
      </c>
      <c r="M2696" s="7">
        <f t="shared" ref="M2696:M2710" si="278">ROUND(ROUND(H2696,2)*ROUND(E2696,2), 2)</f>
        <v>0</v>
      </c>
      <c r="N2696" s="8">
        <f t="shared" ref="N2696:N2710" si="279">H2696*E2696*(1+F2696/100)</f>
        <v>0</v>
      </c>
      <c r="R2696" s="12">
        <v>1</v>
      </c>
    </row>
    <row r="2697" spans="1:18" ht="25.5" x14ac:dyDescent="0.2">
      <c r="A2697" s="1" t="s">
        <v>4926</v>
      </c>
      <c r="C2697" s="2" t="s">
        <v>4907</v>
      </c>
      <c r="D2697" s="3" t="s">
        <v>35</v>
      </c>
      <c r="E2697" s="4">
        <v>0</v>
      </c>
      <c r="F2697" s="4">
        <v>22</v>
      </c>
      <c r="I2697" s="7">
        <v>7056710</v>
      </c>
      <c r="J2697" s="7">
        <v>7056708</v>
      </c>
      <c r="K2697" s="7">
        <v>2</v>
      </c>
      <c r="L2697" s="7">
        <v>6</v>
      </c>
      <c r="M2697" s="7">
        <f t="shared" si="278"/>
        <v>0</v>
      </c>
      <c r="N2697" s="8">
        <f t="shared" si="279"/>
        <v>0</v>
      </c>
      <c r="R2697" s="12">
        <v>1</v>
      </c>
    </row>
    <row r="2698" spans="1:18" x14ac:dyDescent="0.2">
      <c r="A2698" s="1" t="s">
        <v>4927</v>
      </c>
      <c r="C2698" s="2" t="s">
        <v>639</v>
      </c>
      <c r="D2698" s="3" t="s">
        <v>35</v>
      </c>
      <c r="E2698" s="4">
        <v>0</v>
      </c>
      <c r="F2698" s="4">
        <v>22</v>
      </c>
      <c r="I2698" s="7">
        <v>7056711</v>
      </c>
      <c r="J2698" s="7">
        <v>7056708</v>
      </c>
      <c r="K2698" s="7">
        <v>2</v>
      </c>
      <c r="L2698" s="7">
        <v>6</v>
      </c>
      <c r="M2698" s="7">
        <f t="shared" si="278"/>
        <v>0</v>
      </c>
      <c r="N2698" s="8">
        <f t="shared" si="279"/>
        <v>0</v>
      </c>
      <c r="R2698" s="12">
        <v>1</v>
      </c>
    </row>
    <row r="2699" spans="1:18" x14ac:dyDescent="0.2">
      <c r="A2699" s="1" t="s">
        <v>4928</v>
      </c>
      <c r="C2699" s="2" t="s">
        <v>3078</v>
      </c>
      <c r="D2699" s="3" t="s">
        <v>35</v>
      </c>
      <c r="E2699" s="4">
        <v>0</v>
      </c>
      <c r="F2699" s="4">
        <v>22</v>
      </c>
      <c r="I2699" s="7">
        <v>7056712</v>
      </c>
      <c r="J2699" s="7">
        <v>7056708</v>
      </c>
      <c r="K2699" s="7">
        <v>2</v>
      </c>
      <c r="L2699" s="7">
        <v>6</v>
      </c>
      <c r="M2699" s="7">
        <f t="shared" si="278"/>
        <v>0</v>
      </c>
      <c r="N2699" s="8">
        <f t="shared" si="279"/>
        <v>0</v>
      </c>
      <c r="R2699" s="12">
        <v>1</v>
      </c>
    </row>
    <row r="2700" spans="1:18" ht="25.5" x14ac:dyDescent="0.2">
      <c r="A2700" s="1" t="s">
        <v>4929</v>
      </c>
      <c r="C2700" s="2" t="s">
        <v>970</v>
      </c>
      <c r="D2700" s="3" t="s">
        <v>35</v>
      </c>
      <c r="E2700" s="4">
        <v>0</v>
      </c>
      <c r="F2700" s="4">
        <v>22</v>
      </c>
      <c r="I2700" s="7">
        <v>7056713</v>
      </c>
      <c r="J2700" s="7">
        <v>7056708</v>
      </c>
      <c r="K2700" s="7">
        <v>2</v>
      </c>
      <c r="L2700" s="7">
        <v>6</v>
      </c>
      <c r="M2700" s="7">
        <f t="shared" si="278"/>
        <v>0</v>
      </c>
      <c r="N2700" s="8">
        <f t="shared" si="279"/>
        <v>0</v>
      </c>
      <c r="R2700" s="12">
        <v>1</v>
      </c>
    </row>
    <row r="2701" spans="1:18" ht="25.5" x14ac:dyDescent="0.2">
      <c r="A2701" s="1" t="s">
        <v>4930</v>
      </c>
      <c r="B2701" s="1" t="s">
        <v>30</v>
      </c>
      <c r="C2701" s="2" t="s">
        <v>4931</v>
      </c>
      <c r="D2701" s="3" t="s">
        <v>35</v>
      </c>
      <c r="E2701" s="4">
        <v>0</v>
      </c>
      <c r="F2701" s="4">
        <v>22</v>
      </c>
      <c r="I2701" s="7">
        <v>7056714</v>
      </c>
      <c r="J2701" s="7">
        <v>7056708</v>
      </c>
      <c r="K2701" s="7">
        <v>2</v>
      </c>
      <c r="L2701" s="7">
        <v>6</v>
      </c>
      <c r="M2701" s="7">
        <f t="shared" si="278"/>
        <v>0</v>
      </c>
      <c r="N2701" s="8">
        <f t="shared" si="279"/>
        <v>0</v>
      </c>
      <c r="R2701" s="12">
        <v>1</v>
      </c>
    </row>
    <row r="2702" spans="1:18" ht="63.75" x14ac:dyDescent="0.2">
      <c r="A2702" s="1" t="s">
        <v>4932</v>
      </c>
      <c r="C2702" s="2" t="s">
        <v>4933</v>
      </c>
      <c r="D2702" s="3" t="s">
        <v>245</v>
      </c>
      <c r="E2702" s="4">
        <v>2</v>
      </c>
      <c r="F2702" s="4">
        <v>22</v>
      </c>
      <c r="I2702" s="7">
        <v>7056715</v>
      </c>
      <c r="J2702" s="7">
        <v>7056708</v>
      </c>
      <c r="K2702" s="7">
        <v>2</v>
      </c>
      <c r="L2702" s="7">
        <v>6</v>
      </c>
      <c r="M2702" s="7">
        <f t="shared" si="278"/>
        <v>0</v>
      </c>
      <c r="N2702" s="8">
        <f t="shared" si="279"/>
        <v>0</v>
      </c>
      <c r="R2702" s="12">
        <v>1</v>
      </c>
    </row>
    <row r="2703" spans="1:18" ht="63.75" x14ac:dyDescent="0.2">
      <c r="A2703" s="1" t="s">
        <v>4934</v>
      </c>
      <c r="C2703" s="2" t="s">
        <v>4935</v>
      </c>
      <c r="D2703" s="3" t="s">
        <v>245</v>
      </c>
      <c r="E2703" s="4">
        <v>2</v>
      </c>
      <c r="F2703" s="4">
        <v>22</v>
      </c>
      <c r="I2703" s="7">
        <v>7056716</v>
      </c>
      <c r="J2703" s="7">
        <v>7056708</v>
      </c>
      <c r="K2703" s="7">
        <v>2</v>
      </c>
      <c r="L2703" s="7">
        <v>6</v>
      </c>
      <c r="M2703" s="7">
        <f t="shared" si="278"/>
        <v>0</v>
      </c>
      <c r="N2703" s="8">
        <f t="shared" si="279"/>
        <v>0</v>
      </c>
      <c r="R2703" s="12">
        <v>1</v>
      </c>
    </row>
    <row r="2704" spans="1:18" ht="25.5" x14ac:dyDescent="0.2">
      <c r="A2704" s="1" t="s">
        <v>4936</v>
      </c>
      <c r="B2704" s="1" t="s">
        <v>188</v>
      </c>
      <c r="C2704" s="2" t="s">
        <v>4937</v>
      </c>
      <c r="D2704" s="3" t="s">
        <v>35</v>
      </c>
      <c r="E2704" s="4">
        <v>0</v>
      </c>
      <c r="F2704" s="4">
        <v>22</v>
      </c>
      <c r="I2704" s="7">
        <v>7056717</v>
      </c>
      <c r="J2704" s="7">
        <v>7056708</v>
      </c>
      <c r="K2704" s="7">
        <v>2</v>
      </c>
      <c r="L2704" s="7">
        <v>6</v>
      </c>
      <c r="M2704" s="7">
        <f t="shared" si="278"/>
        <v>0</v>
      </c>
      <c r="N2704" s="8">
        <f t="shared" si="279"/>
        <v>0</v>
      </c>
      <c r="R2704" s="12">
        <v>1</v>
      </c>
    </row>
    <row r="2705" spans="1:18" ht="63.75" x14ac:dyDescent="0.2">
      <c r="A2705" s="1" t="s">
        <v>4938</v>
      </c>
      <c r="C2705" s="2" t="s">
        <v>4939</v>
      </c>
      <c r="D2705" s="3" t="s">
        <v>245</v>
      </c>
      <c r="E2705" s="4">
        <v>2.2000000000000002</v>
      </c>
      <c r="F2705" s="4">
        <v>22</v>
      </c>
      <c r="I2705" s="7">
        <v>7056718</v>
      </c>
      <c r="J2705" s="7">
        <v>7056708</v>
      </c>
      <c r="K2705" s="7">
        <v>2</v>
      </c>
      <c r="L2705" s="7">
        <v>6</v>
      </c>
      <c r="M2705" s="7">
        <f t="shared" si="278"/>
        <v>0</v>
      </c>
      <c r="N2705" s="8">
        <f t="shared" si="279"/>
        <v>0</v>
      </c>
      <c r="R2705" s="12">
        <v>1</v>
      </c>
    </row>
    <row r="2706" spans="1:18" ht="63.75" x14ac:dyDescent="0.2">
      <c r="A2706" s="1" t="s">
        <v>4940</v>
      </c>
      <c r="C2706" s="2" t="s">
        <v>4941</v>
      </c>
      <c r="D2706" s="3" t="s">
        <v>245</v>
      </c>
      <c r="E2706" s="4">
        <v>2.2000000000000002</v>
      </c>
      <c r="F2706" s="4">
        <v>22</v>
      </c>
      <c r="I2706" s="7">
        <v>7056719</v>
      </c>
      <c r="J2706" s="7">
        <v>7056708</v>
      </c>
      <c r="K2706" s="7">
        <v>2</v>
      </c>
      <c r="L2706" s="7">
        <v>6</v>
      </c>
      <c r="M2706" s="7">
        <f t="shared" si="278"/>
        <v>0</v>
      </c>
      <c r="N2706" s="8">
        <f t="shared" si="279"/>
        <v>0</v>
      </c>
      <c r="R2706" s="12">
        <v>1</v>
      </c>
    </row>
    <row r="2707" spans="1:18" x14ac:dyDescent="0.2">
      <c r="A2707" s="1" t="s">
        <v>4942</v>
      </c>
      <c r="B2707" s="1" t="s">
        <v>233</v>
      </c>
      <c r="C2707" s="2" t="s">
        <v>521</v>
      </c>
      <c r="D2707" s="3" t="s">
        <v>245</v>
      </c>
      <c r="E2707" s="4">
        <v>1.2</v>
      </c>
      <c r="F2707" s="4">
        <v>22</v>
      </c>
      <c r="I2707" s="7">
        <v>7056720</v>
      </c>
      <c r="J2707" s="7">
        <v>7056708</v>
      </c>
      <c r="K2707" s="7">
        <v>2</v>
      </c>
      <c r="L2707" s="7">
        <v>6</v>
      </c>
      <c r="M2707" s="7">
        <f t="shared" si="278"/>
        <v>0</v>
      </c>
      <c r="N2707" s="8">
        <f t="shared" si="279"/>
        <v>0</v>
      </c>
      <c r="R2707" s="12">
        <v>1</v>
      </c>
    </row>
    <row r="2708" spans="1:18" ht="25.5" x14ac:dyDescent="0.2">
      <c r="A2708" s="1" t="s">
        <v>4943</v>
      </c>
      <c r="B2708" s="1" t="s">
        <v>236</v>
      </c>
      <c r="C2708" s="2" t="s">
        <v>3108</v>
      </c>
      <c r="D2708" s="3" t="s">
        <v>35</v>
      </c>
      <c r="E2708" s="4">
        <v>0</v>
      </c>
      <c r="F2708" s="4">
        <v>22</v>
      </c>
      <c r="I2708" s="7">
        <v>7056721</v>
      </c>
      <c r="J2708" s="7">
        <v>7056708</v>
      </c>
      <c r="K2708" s="7">
        <v>2</v>
      </c>
      <c r="L2708" s="7">
        <v>6</v>
      </c>
      <c r="M2708" s="7">
        <f t="shared" si="278"/>
        <v>0</v>
      </c>
      <c r="N2708" s="8">
        <f t="shared" si="279"/>
        <v>0</v>
      </c>
      <c r="R2708" s="12">
        <v>1</v>
      </c>
    </row>
    <row r="2709" spans="1:18" ht="38.25" x14ac:dyDescent="0.2">
      <c r="A2709" s="1" t="s">
        <v>4944</v>
      </c>
      <c r="C2709" s="2" t="s">
        <v>4945</v>
      </c>
      <c r="D2709" s="3" t="s">
        <v>231</v>
      </c>
      <c r="E2709" s="4">
        <v>1</v>
      </c>
      <c r="F2709" s="4">
        <v>22</v>
      </c>
      <c r="I2709" s="7">
        <v>7056722</v>
      </c>
      <c r="J2709" s="7">
        <v>7056708</v>
      </c>
      <c r="K2709" s="7">
        <v>2</v>
      </c>
      <c r="L2709" s="7">
        <v>6</v>
      </c>
      <c r="M2709" s="7">
        <f t="shared" si="278"/>
        <v>0</v>
      </c>
      <c r="N2709" s="8">
        <f t="shared" si="279"/>
        <v>0</v>
      </c>
      <c r="R2709" s="12">
        <v>1</v>
      </c>
    </row>
    <row r="2710" spans="1:18" ht="38.25" x14ac:dyDescent="0.2">
      <c r="A2710" s="1" t="s">
        <v>4946</v>
      </c>
      <c r="C2710" s="2" t="s">
        <v>4947</v>
      </c>
      <c r="D2710" s="3" t="s">
        <v>231</v>
      </c>
      <c r="E2710" s="4">
        <v>1</v>
      </c>
      <c r="F2710" s="4">
        <v>22</v>
      </c>
      <c r="I2710" s="7">
        <v>7056723</v>
      </c>
      <c r="J2710" s="7">
        <v>7056708</v>
      </c>
      <c r="K2710" s="7">
        <v>2</v>
      </c>
      <c r="L2710" s="7">
        <v>6</v>
      </c>
      <c r="M2710" s="7">
        <f t="shared" si="278"/>
        <v>0</v>
      </c>
      <c r="N2710" s="8">
        <f t="shared" si="279"/>
        <v>0</v>
      </c>
      <c r="R2710" s="12">
        <v>1</v>
      </c>
    </row>
    <row r="2711" spans="1:18" x14ac:dyDescent="0.2">
      <c r="A2711" s="1" t="s">
        <v>4948</v>
      </c>
      <c r="B2711" s="1" t="s">
        <v>416</v>
      </c>
      <c r="C2711" s="2" t="s">
        <v>784</v>
      </c>
      <c r="E2711" s="4">
        <v>0</v>
      </c>
      <c r="F2711" s="4">
        <v>22</v>
      </c>
      <c r="H2711" s="167"/>
      <c r="I2711" s="7">
        <v>7056724</v>
      </c>
      <c r="J2711" s="7">
        <v>7056655</v>
      </c>
      <c r="K2711" s="7">
        <v>1</v>
      </c>
      <c r="L2711" s="7">
        <v>5</v>
      </c>
      <c r="M2711" s="7">
        <f>M2712+M2713+M2714+M2715+M2716+M2717+M2718+M2719+M2720+M2721+M2722+M2723+M2724+M2725+M2726+M2727+M2728+M2729</f>
        <v>0</v>
      </c>
      <c r="N2711" s="8">
        <f>N2712+N2713+N2714+N2715+N2716+N2717+N2718+N2719+N2720+N2721+N2722+N2723+N2724+N2725+N2726+N2727+N2728+N2729</f>
        <v>0</v>
      </c>
      <c r="R2711" s="12">
        <v>1</v>
      </c>
    </row>
    <row r="2712" spans="1:18" x14ac:dyDescent="0.2">
      <c r="A2712" s="1" t="s">
        <v>4949</v>
      </c>
      <c r="C2712" s="2" t="s">
        <v>205</v>
      </c>
      <c r="D2712" s="3" t="s">
        <v>35</v>
      </c>
      <c r="E2712" s="4">
        <v>0</v>
      </c>
      <c r="F2712" s="4">
        <v>22</v>
      </c>
      <c r="I2712" s="7">
        <v>7056725</v>
      </c>
      <c r="J2712" s="7">
        <v>7056724</v>
      </c>
      <c r="K2712" s="7">
        <v>2</v>
      </c>
      <c r="L2712" s="7">
        <v>6</v>
      </c>
      <c r="M2712" s="7">
        <f t="shared" ref="M2712:M2729" si="280">ROUND(ROUND(H2712,2)*ROUND(E2712,2), 2)</f>
        <v>0</v>
      </c>
      <c r="N2712" s="8">
        <f t="shared" ref="N2712:N2729" si="281">H2712*E2712*(1+F2712/100)</f>
        <v>0</v>
      </c>
      <c r="R2712" s="12">
        <v>1</v>
      </c>
    </row>
    <row r="2713" spans="1:18" ht="25.5" x14ac:dyDescent="0.2">
      <c r="A2713" s="1" t="s">
        <v>4950</v>
      </c>
      <c r="C2713" s="2" t="s">
        <v>3120</v>
      </c>
      <c r="D2713" s="3" t="s">
        <v>35</v>
      </c>
      <c r="E2713" s="4">
        <v>0</v>
      </c>
      <c r="F2713" s="4">
        <v>22</v>
      </c>
      <c r="I2713" s="7">
        <v>7056726</v>
      </c>
      <c r="J2713" s="7">
        <v>7056724</v>
      </c>
      <c r="K2713" s="7">
        <v>2</v>
      </c>
      <c r="L2713" s="7">
        <v>6</v>
      </c>
      <c r="M2713" s="7">
        <f t="shared" si="280"/>
        <v>0</v>
      </c>
      <c r="N2713" s="8">
        <f t="shared" si="281"/>
        <v>0</v>
      </c>
      <c r="R2713" s="12">
        <v>1</v>
      </c>
    </row>
    <row r="2714" spans="1:18" ht="25.5" x14ac:dyDescent="0.2">
      <c r="A2714" s="1" t="s">
        <v>4951</v>
      </c>
      <c r="C2714" s="2" t="s">
        <v>3122</v>
      </c>
      <c r="D2714" s="3" t="s">
        <v>35</v>
      </c>
      <c r="E2714" s="4">
        <v>0</v>
      </c>
      <c r="F2714" s="4">
        <v>22</v>
      </c>
      <c r="I2714" s="7">
        <v>7056727</v>
      </c>
      <c r="J2714" s="7">
        <v>7056724</v>
      </c>
      <c r="K2714" s="7">
        <v>2</v>
      </c>
      <c r="L2714" s="7">
        <v>6</v>
      </c>
      <c r="M2714" s="7">
        <f t="shared" si="280"/>
        <v>0</v>
      </c>
      <c r="N2714" s="8">
        <f t="shared" si="281"/>
        <v>0</v>
      </c>
      <c r="R2714" s="12">
        <v>1</v>
      </c>
    </row>
    <row r="2715" spans="1:18" ht="25.5" x14ac:dyDescent="0.2">
      <c r="A2715" s="1" t="s">
        <v>4952</v>
      </c>
      <c r="C2715" s="2" t="s">
        <v>1305</v>
      </c>
      <c r="D2715" s="3" t="s">
        <v>35</v>
      </c>
      <c r="E2715" s="4">
        <v>0</v>
      </c>
      <c r="F2715" s="4">
        <v>22</v>
      </c>
      <c r="I2715" s="7">
        <v>7056728</v>
      </c>
      <c r="J2715" s="7">
        <v>7056724</v>
      </c>
      <c r="K2715" s="7">
        <v>2</v>
      </c>
      <c r="L2715" s="7">
        <v>6</v>
      </c>
      <c r="M2715" s="7">
        <f t="shared" si="280"/>
        <v>0</v>
      </c>
      <c r="N2715" s="8">
        <f t="shared" si="281"/>
        <v>0</v>
      </c>
      <c r="R2715" s="12">
        <v>1</v>
      </c>
    </row>
    <row r="2716" spans="1:18" x14ac:dyDescent="0.2">
      <c r="A2716" s="1" t="s">
        <v>4953</v>
      </c>
      <c r="C2716" s="2" t="s">
        <v>3125</v>
      </c>
      <c r="D2716" s="3" t="s">
        <v>35</v>
      </c>
      <c r="E2716" s="4">
        <v>0</v>
      </c>
      <c r="F2716" s="4">
        <v>22</v>
      </c>
      <c r="I2716" s="7">
        <v>7056729</v>
      </c>
      <c r="J2716" s="7">
        <v>7056724</v>
      </c>
      <c r="K2716" s="7">
        <v>2</v>
      </c>
      <c r="L2716" s="7">
        <v>6</v>
      </c>
      <c r="M2716" s="7">
        <f t="shared" si="280"/>
        <v>0</v>
      </c>
      <c r="N2716" s="8">
        <f t="shared" si="281"/>
        <v>0</v>
      </c>
      <c r="R2716" s="12">
        <v>1</v>
      </c>
    </row>
    <row r="2717" spans="1:18" x14ac:dyDescent="0.2">
      <c r="A2717" s="1" t="s">
        <v>4954</v>
      </c>
      <c r="C2717" s="2" t="s">
        <v>3127</v>
      </c>
      <c r="D2717" s="3" t="s">
        <v>35</v>
      </c>
      <c r="E2717" s="4">
        <v>0</v>
      </c>
      <c r="F2717" s="4">
        <v>22</v>
      </c>
      <c r="I2717" s="7">
        <v>7056730</v>
      </c>
      <c r="J2717" s="7">
        <v>7056724</v>
      </c>
      <c r="K2717" s="7">
        <v>2</v>
      </c>
      <c r="L2717" s="7">
        <v>6</v>
      </c>
      <c r="M2717" s="7">
        <f t="shared" si="280"/>
        <v>0</v>
      </c>
      <c r="N2717" s="8">
        <f t="shared" si="281"/>
        <v>0</v>
      </c>
      <c r="R2717" s="12">
        <v>1</v>
      </c>
    </row>
    <row r="2718" spans="1:18" ht="25.5" x14ac:dyDescent="0.2">
      <c r="A2718" s="1" t="s">
        <v>4955</v>
      </c>
      <c r="C2718" s="2" t="s">
        <v>536</v>
      </c>
      <c r="D2718" s="3" t="s">
        <v>35</v>
      </c>
      <c r="E2718" s="4">
        <v>0</v>
      </c>
      <c r="F2718" s="4">
        <v>22</v>
      </c>
      <c r="I2718" s="7">
        <v>7060148</v>
      </c>
      <c r="J2718" s="7">
        <v>7056724</v>
      </c>
      <c r="K2718" s="7">
        <v>2</v>
      </c>
      <c r="L2718" s="7">
        <v>6</v>
      </c>
      <c r="M2718" s="7">
        <f t="shared" si="280"/>
        <v>0</v>
      </c>
      <c r="N2718" s="8">
        <f t="shared" si="281"/>
        <v>0</v>
      </c>
      <c r="R2718" s="12">
        <v>1</v>
      </c>
    </row>
    <row r="2719" spans="1:18" ht="63.75" x14ac:dyDescent="0.2">
      <c r="A2719" s="1" t="s">
        <v>4956</v>
      </c>
      <c r="B2719" s="1" t="s">
        <v>30</v>
      </c>
      <c r="C2719" s="2" t="s">
        <v>4957</v>
      </c>
      <c r="D2719" s="3" t="s">
        <v>241</v>
      </c>
      <c r="E2719" s="4">
        <v>17</v>
      </c>
      <c r="F2719" s="4">
        <v>22</v>
      </c>
      <c r="I2719" s="7">
        <v>7056731</v>
      </c>
      <c r="J2719" s="7">
        <v>7056724</v>
      </c>
      <c r="K2719" s="7">
        <v>2</v>
      </c>
      <c r="L2719" s="7">
        <v>6</v>
      </c>
      <c r="M2719" s="7">
        <f t="shared" si="280"/>
        <v>0</v>
      </c>
      <c r="N2719" s="8">
        <f t="shared" si="281"/>
        <v>0</v>
      </c>
      <c r="R2719" s="12">
        <v>1</v>
      </c>
    </row>
    <row r="2720" spans="1:18" ht="63.75" x14ac:dyDescent="0.2">
      <c r="A2720" s="1" t="s">
        <v>4958</v>
      </c>
      <c r="B2720" s="1" t="s">
        <v>188</v>
      </c>
      <c r="C2720" s="2" t="s">
        <v>3144</v>
      </c>
      <c r="D2720" s="3" t="s">
        <v>241</v>
      </c>
      <c r="E2720" s="4">
        <v>27</v>
      </c>
      <c r="F2720" s="4">
        <v>22</v>
      </c>
      <c r="I2720" s="7">
        <v>7056732</v>
      </c>
      <c r="J2720" s="7">
        <v>7056724</v>
      </c>
      <c r="K2720" s="7">
        <v>2</v>
      </c>
      <c r="L2720" s="7">
        <v>6</v>
      </c>
      <c r="M2720" s="7">
        <f t="shared" si="280"/>
        <v>0</v>
      </c>
      <c r="N2720" s="8">
        <f t="shared" si="281"/>
        <v>0</v>
      </c>
      <c r="R2720" s="12">
        <v>1</v>
      </c>
    </row>
    <row r="2721" spans="1:18" x14ac:dyDescent="0.2">
      <c r="A2721" s="1" t="s">
        <v>4959</v>
      </c>
      <c r="B2721" s="1" t="s">
        <v>233</v>
      </c>
      <c r="C2721" s="2" t="s">
        <v>542</v>
      </c>
      <c r="D2721" s="3" t="s">
        <v>241</v>
      </c>
      <c r="E2721" s="4">
        <v>5</v>
      </c>
      <c r="F2721" s="4">
        <v>22</v>
      </c>
      <c r="I2721" s="7">
        <v>7056733</v>
      </c>
      <c r="J2721" s="7">
        <v>7056724</v>
      </c>
      <c r="K2721" s="7">
        <v>2</v>
      </c>
      <c r="L2721" s="7">
        <v>6</v>
      </c>
      <c r="M2721" s="7">
        <f t="shared" si="280"/>
        <v>0</v>
      </c>
      <c r="N2721" s="8">
        <f t="shared" si="281"/>
        <v>0</v>
      </c>
      <c r="R2721" s="12">
        <v>1</v>
      </c>
    </row>
    <row r="2722" spans="1:18" x14ac:dyDescent="0.2">
      <c r="A2722" s="1" t="s">
        <v>4960</v>
      </c>
      <c r="B2722" s="1" t="s">
        <v>236</v>
      </c>
      <c r="C2722" s="2" t="s">
        <v>544</v>
      </c>
      <c r="D2722" s="3" t="s">
        <v>35</v>
      </c>
      <c r="E2722" s="4">
        <v>0</v>
      </c>
      <c r="F2722" s="4">
        <v>22</v>
      </c>
      <c r="I2722" s="7">
        <v>7056734</v>
      </c>
      <c r="J2722" s="7">
        <v>7056724</v>
      </c>
      <c r="K2722" s="7">
        <v>2</v>
      </c>
      <c r="L2722" s="7">
        <v>6</v>
      </c>
      <c r="M2722" s="7">
        <f t="shared" si="280"/>
        <v>0</v>
      </c>
      <c r="N2722" s="8">
        <f t="shared" si="281"/>
        <v>0</v>
      </c>
      <c r="R2722" s="12">
        <v>1</v>
      </c>
    </row>
    <row r="2723" spans="1:18" ht="25.5" x14ac:dyDescent="0.2">
      <c r="A2723" s="1" t="s">
        <v>4961</v>
      </c>
      <c r="C2723" s="2" t="s">
        <v>3158</v>
      </c>
      <c r="D2723" s="3" t="s">
        <v>231</v>
      </c>
      <c r="E2723" s="4">
        <v>2</v>
      </c>
      <c r="F2723" s="4">
        <v>22</v>
      </c>
      <c r="I2723" s="7">
        <v>7056735</v>
      </c>
      <c r="J2723" s="7">
        <v>7056724</v>
      </c>
      <c r="K2723" s="7">
        <v>2</v>
      </c>
      <c r="L2723" s="7">
        <v>6</v>
      </c>
      <c r="M2723" s="7">
        <f t="shared" si="280"/>
        <v>0</v>
      </c>
      <c r="N2723" s="8">
        <f t="shared" si="281"/>
        <v>0</v>
      </c>
      <c r="R2723" s="12">
        <v>1</v>
      </c>
    </row>
    <row r="2724" spans="1:18" ht="25.5" x14ac:dyDescent="0.2">
      <c r="A2724" s="1" t="s">
        <v>4962</v>
      </c>
      <c r="C2724" s="2" t="s">
        <v>4963</v>
      </c>
      <c r="D2724" s="3" t="s">
        <v>231</v>
      </c>
      <c r="E2724" s="4">
        <v>1</v>
      </c>
      <c r="F2724" s="4">
        <v>22</v>
      </c>
      <c r="I2724" s="7">
        <v>7056736</v>
      </c>
      <c r="J2724" s="7">
        <v>7056724</v>
      </c>
      <c r="K2724" s="7">
        <v>2</v>
      </c>
      <c r="L2724" s="7">
        <v>6</v>
      </c>
      <c r="M2724" s="7">
        <f t="shared" si="280"/>
        <v>0</v>
      </c>
      <c r="N2724" s="8">
        <f t="shared" si="281"/>
        <v>0</v>
      </c>
      <c r="R2724" s="12">
        <v>1</v>
      </c>
    </row>
    <row r="2725" spans="1:18" ht="51" x14ac:dyDescent="0.2">
      <c r="A2725" s="1" t="s">
        <v>4964</v>
      </c>
      <c r="B2725" s="1" t="s">
        <v>239</v>
      </c>
      <c r="C2725" s="2" t="s">
        <v>3150</v>
      </c>
      <c r="D2725" s="3" t="s">
        <v>241</v>
      </c>
      <c r="E2725" s="4">
        <v>8</v>
      </c>
      <c r="F2725" s="4">
        <v>22</v>
      </c>
      <c r="I2725" s="7">
        <v>7056737</v>
      </c>
      <c r="J2725" s="7">
        <v>7056724</v>
      </c>
      <c r="K2725" s="7">
        <v>2</v>
      </c>
      <c r="L2725" s="7">
        <v>6</v>
      </c>
      <c r="M2725" s="7">
        <f t="shared" si="280"/>
        <v>0</v>
      </c>
      <c r="N2725" s="8">
        <f t="shared" si="281"/>
        <v>0</v>
      </c>
      <c r="R2725" s="12">
        <v>1</v>
      </c>
    </row>
    <row r="2726" spans="1:18" ht="38.25" x14ac:dyDescent="0.2">
      <c r="A2726" s="1" t="s">
        <v>4965</v>
      </c>
      <c r="B2726" s="1" t="s">
        <v>243</v>
      </c>
      <c r="C2726" s="2" t="s">
        <v>4966</v>
      </c>
      <c r="D2726" s="3" t="s">
        <v>241</v>
      </c>
      <c r="E2726" s="4">
        <v>115</v>
      </c>
      <c r="F2726" s="4">
        <v>22</v>
      </c>
      <c r="I2726" s="7">
        <v>7056738</v>
      </c>
      <c r="J2726" s="7">
        <v>7056724</v>
      </c>
      <c r="K2726" s="7">
        <v>2</v>
      </c>
      <c r="L2726" s="7">
        <v>6</v>
      </c>
      <c r="M2726" s="7">
        <f t="shared" si="280"/>
        <v>0</v>
      </c>
      <c r="N2726" s="8">
        <f t="shared" si="281"/>
        <v>0</v>
      </c>
      <c r="R2726" s="12">
        <v>1</v>
      </c>
    </row>
    <row r="2727" spans="1:18" ht="165.75" x14ac:dyDescent="0.2">
      <c r="A2727" s="1" t="s">
        <v>4967</v>
      </c>
      <c r="B2727" s="1" t="s">
        <v>247</v>
      </c>
      <c r="C2727" s="2" t="s">
        <v>3171</v>
      </c>
      <c r="D2727" s="3" t="s">
        <v>241</v>
      </c>
      <c r="E2727" s="4">
        <v>7.5</v>
      </c>
      <c r="F2727" s="4">
        <v>22</v>
      </c>
      <c r="I2727" s="7">
        <v>7056739</v>
      </c>
      <c r="J2727" s="7">
        <v>7056724</v>
      </c>
      <c r="K2727" s="7">
        <v>2</v>
      </c>
      <c r="L2727" s="7">
        <v>6</v>
      </c>
      <c r="M2727" s="7">
        <f t="shared" si="280"/>
        <v>0</v>
      </c>
      <c r="N2727" s="8">
        <f t="shared" si="281"/>
        <v>0</v>
      </c>
      <c r="R2727" s="12">
        <v>1</v>
      </c>
    </row>
    <row r="2728" spans="1:18" ht="25.5" x14ac:dyDescent="0.2">
      <c r="A2728" s="1" t="s">
        <v>4968</v>
      </c>
      <c r="B2728" s="1" t="s">
        <v>266</v>
      </c>
      <c r="C2728" s="2" t="s">
        <v>4969</v>
      </c>
      <c r="D2728" s="3" t="s">
        <v>231</v>
      </c>
      <c r="E2728" s="4">
        <v>4</v>
      </c>
      <c r="F2728" s="4">
        <v>22</v>
      </c>
      <c r="I2728" s="7">
        <v>7056740</v>
      </c>
      <c r="J2728" s="7">
        <v>7056724</v>
      </c>
      <c r="K2728" s="7">
        <v>2</v>
      </c>
      <c r="L2728" s="7">
        <v>6</v>
      </c>
      <c r="M2728" s="7">
        <f t="shared" si="280"/>
        <v>0</v>
      </c>
      <c r="N2728" s="8">
        <f t="shared" si="281"/>
        <v>0</v>
      </c>
      <c r="R2728" s="12">
        <v>1</v>
      </c>
    </row>
    <row r="2729" spans="1:18" ht="25.5" x14ac:dyDescent="0.2">
      <c r="A2729" s="1" t="s">
        <v>4970</v>
      </c>
      <c r="B2729" s="1" t="s">
        <v>270</v>
      </c>
      <c r="C2729" s="2" t="s">
        <v>4971</v>
      </c>
      <c r="D2729" s="3" t="s">
        <v>231</v>
      </c>
      <c r="E2729" s="4">
        <v>4</v>
      </c>
      <c r="F2729" s="4">
        <v>22</v>
      </c>
      <c r="I2729" s="7">
        <v>7056741</v>
      </c>
      <c r="J2729" s="7">
        <v>7056724</v>
      </c>
      <c r="K2729" s="7">
        <v>2</v>
      </c>
      <c r="L2729" s="7">
        <v>6</v>
      </c>
      <c r="M2729" s="7">
        <f t="shared" si="280"/>
        <v>0</v>
      </c>
      <c r="N2729" s="8">
        <f t="shared" si="281"/>
        <v>0</v>
      </c>
      <c r="R2729" s="12">
        <v>1</v>
      </c>
    </row>
    <row r="2730" spans="1:18" x14ac:dyDescent="0.2">
      <c r="A2730" s="1" t="s">
        <v>4972</v>
      </c>
      <c r="B2730" s="1" t="s">
        <v>717</v>
      </c>
      <c r="C2730" s="2" t="s">
        <v>558</v>
      </c>
      <c r="E2730" s="4">
        <v>0</v>
      </c>
      <c r="F2730" s="4">
        <v>22</v>
      </c>
      <c r="H2730" s="167"/>
      <c r="I2730" s="7">
        <v>7056742</v>
      </c>
      <c r="J2730" s="7">
        <v>7056655</v>
      </c>
      <c r="K2730" s="7">
        <v>1</v>
      </c>
      <c r="L2730" s="7">
        <v>5</v>
      </c>
      <c r="M2730" s="7">
        <f>M2731+M2732+M2733+M2734+M2735+M2736+M2737+M2738+M2739+M2740+M2741+M2742+M2743+M2744+M2745+M2746</f>
        <v>0</v>
      </c>
      <c r="N2730" s="8">
        <f>N2731+N2732+N2733+N2734+N2735+N2736+N2737+N2738+N2739+N2740+N2741+N2742+N2743+N2744+N2745+N2746</f>
        <v>0</v>
      </c>
      <c r="R2730" s="12">
        <v>1</v>
      </c>
    </row>
    <row r="2731" spans="1:18" x14ac:dyDescent="0.2">
      <c r="A2731" s="1" t="s">
        <v>4973</v>
      </c>
      <c r="C2731" s="2" t="s">
        <v>286</v>
      </c>
      <c r="D2731" s="3" t="s">
        <v>35</v>
      </c>
      <c r="E2731" s="4">
        <v>0</v>
      </c>
      <c r="F2731" s="4">
        <v>22</v>
      </c>
      <c r="I2731" s="7">
        <v>7056743</v>
      </c>
      <c r="J2731" s="7">
        <v>7056742</v>
      </c>
      <c r="K2731" s="7">
        <v>2</v>
      </c>
      <c r="L2731" s="7">
        <v>6</v>
      </c>
      <c r="M2731" s="7">
        <f t="shared" ref="M2731:M2746" si="282">ROUND(ROUND(H2731,2)*ROUND(E2731,2), 2)</f>
        <v>0</v>
      </c>
      <c r="N2731" s="8">
        <f t="shared" ref="N2731:N2746" si="283">H2731*E2731*(1+F2731/100)</f>
        <v>0</v>
      </c>
      <c r="R2731" s="12">
        <v>1</v>
      </c>
    </row>
    <row r="2732" spans="1:18" x14ac:dyDescent="0.2">
      <c r="A2732" s="1" t="s">
        <v>4974</v>
      </c>
      <c r="C2732" s="2" t="s">
        <v>3199</v>
      </c>
      <c r="D2732" s="3" t="s">
        <v>35</v>
      </c>
      <c r="E2732" s="4">
        <v>0</v>
      </c>
      <c r="F2732" s="4">
        <v>22</v>
      </c>
      <c r="I2732" s="7">
        <v>7056744</v>
      </c>
      <c r="J2732" s="7">
        <v>7056742</v>
      </c>
      <c r="K2732" s="7">
        <v>2</v>
      </c>
      <c r="L2732" s="7">
        <v>6</v>
      </c>
      <c r="M2732" s="7">
        <f t="shared" si="282"/>
        <v>0</v>
      </c>
      <c r="N2732" s="8">
        <f t="shared" si="283"/>
        <v>0</v>
      </c>
      <c r="R2732" s="12">
        <v>1</v>
      </c>
    </row>
    <row r="2733" spans="1:18" x14ac:dyDescent="0.2">
      <c r="A2733" s="1" t="s">
        <v>4975</v>
      </c>
      <c r="C2733" s="2" t="s">
        <v>3201</v>
      </c>
      <c r="D2733" s="3" t="s">
        <v>35</v>
      </c>
      <c r="E2733" s="4">
        <v>0</v>
      </c>
      <c r="F2733" s="4">
        <v>22</v>
      </c>
      <c r="I2733" s="7">
        <v>7056745</v>
      </c>
      <c r="J2733" s="7">
        <v>7056742</v>
      </c>
      <c r="K2733" s="7">
        <v>2</v>
      </c>
      <c r="L2733" s="7">
        <v>6</v>
      </c>
      <c r="M2733" s="7">
        <f t="shared" si="282"/>
        <v>0</v>
      </c>
      <c r="N2733" s="8">
        <f t="shared" si="283"/>
        <v>0</v>
      </c>
      <c r="R2733" s="12">
        <v>1</v>
      </c>
    </row>
    <row r="2734" spans="1:18" ht="25.5" x14ac:dyDescent="0.2">
      <c r="A2734" s="1" t="s">
        <v>4976</v>
      </c>
      <c r="C2734" s="2" t="s">
        <v>3203</v>
      </c>
      <c r="D2734" s="3" t="s">
        <v>35</v>
      </c>
      <c r="E2734" s="4">
        <v>0</v>
      </c>
      <c r="F2734" s="4">
        <v>22</v>
      </c>
      <c r="I2734" s="7">
        <v>7056746</v>
      </c>
      <c r="J2734" s="7">
        <v>7056742</v>
      </c>
      <c r="K2734" s="7">
        <v>2</v>
      </c>
      <c r="L2734" s="7">
        <v>6</v>
      </c>
      <c r="M2734" s="7">
        <f t="shared" si="282"/>
        <v>0</v>
      </c>
      <c r="N2734" s="8">
        <f t="shared" si="283"/>
        <v>0</v>
      </c>
      <c r="R2734" s="12">
        <v>1</v>
      </c>
    </row>
    <row r="2735" spans="1:18" x14ac:dyDescent="0.2">
      <c r="A2735" s="1" t="s">
        <v>4977</v>
      </c>
      <c r="C2735" s="2" t="s">
        <v>3205</v>
      </c>
      <c r="D2735" s="3" t="s">
        <v>35</v>
      </c>
      <c r="E2735" s="4">
        <v>0</v>
      </c>
      <c r="F2735" s="4">
        <v>22</v>
      </c>
      <c r="I2735" s="7">
        <v>7056747</v>
      </c>
      <c r="J2735" s="7">
        <v>7056742</v>
      </c>
      <c r="K2735" s="7">
        <v>2</v>
      </c>
      <c r="L2735" s="7">
        <v>6</v>
      </c>
      <c r="M2735" s="7">
        <f t="shared" si="282"/>
        <v>0</v>
      </c>
      <c r="N2735" s="8">
        <f t="shared" si="283"/>
        <v>0</v>
      </c>
      <c r="R2735" s="12">
        <v>1</v>
      </c>
    </row>
    <row r="2736" spans="1:18" ht="25.5" x14ac:dyDescent="0.2">
      <c r="A2736" s="1" t="s">
        <v>4978</v>
      </c>
      <c r="C2736" s="2" t="s">
        <v>1305</v>
      </c>
      <c r="D2736" s="3" t="s">
        <v>35</v>
      </c>
      <c r="E2736" s="4">
        <v>0</v>
      </c>
      <c r="F2736" s="4">
        <v>22</v>
      </c>
      <c r="I2736" s="7">
        <v>7056748</v>
      </c>
      <c r="J2736" s="7">
        <v>7056742</v>
      </c>
      <c r="K2736" s="7">
        <v>2</v>
      </c>
      <c r="L2736" s="7">
        <v>6</v>
      </c>
      <c r="M2736" s="7">
        <f t="shared" si="282"/>
        <v>0</v>
      </c>
      <c r="N2736" s="8">
        <f t="shared" si="283"/>
        <v>0</v>
      </c>
      <c r="R2736" s="12">
        <v>1</v>
      </c>
    </row>
    <row r="2737" spans="1:18" ht="25.5" x14ac:dyDescent="0.2">
      <c r="A2737" s="1" t="s">
        <v>4979</v>
      </c>
      <c r="C2737" s="2" t="s">
        <v>3208</v>
      </c>
      <c r="D2737" s="3" t="s">
        <v>35</v>
      </c>
      <c r="E2737" s="4">
        <v>0</v>
      </c>
      <c r="F2737" s="4">
        <v>22</v>
      </c>
      <c r="I2737" s="7">
        <v>7056749</v>
      </c>
      <c r="J2737" s="7">
        <v>7056742</v>
      </c>
      <c r="K2737" s="7">
        <v>2</v>
      </c>
      <c r="L2737" s="7">
        <v>6</v>
      </c>
      <c r="M2737" s="7">
        <f t="shared" si="282"/>
        <v>0</v>
      </c>
      <c r="N2737" s="8">
        <f t="shared" si="283"/>
        <v>0</v>
      </c>
      <c r="R2737" s="12">
        <v>1</v>
      </c>
    </row>
    <row r="2738" spans="1:18" x14ac:dyDescent="0.2">
      <c r="A2738" s="1" t="s">
        <v>4980</v>
      </c>
      <c r="C2738" s="2" t="s">
        <v>3210</v>
      </c>
      <c r="D2738" s="3" t="s">
        <v>35</v>
      </c>
      <c r="E2738" s="4">
        <v>0</v>
      </c>
      <c r="F2738" s="4">
        <v>22</v>
      </c>
      <c r="I2738" s="7">
        <v>7056750</v>
      </c>
      <c r="J2738" s="7">
        <v>7056742</v>
      </c>
      <c r="K2738" s="7">
        <v>2</v>
      </c>
      <c r="L2738" s="7">
        <v>6</v>
      </c>
      <c r="M2738" s="7">
        <f t="shared" si="282"/>
        <v>0</v>
      </c>
      <c r="N2738" s="8">
        <f t="shared" si="283"/>
        <v>0</v>
      </c>
      <c r="R2738" s="12">
        <v>1</v>
      </c>
    </row>
    <row r="2739" spans="1:18" ht="51" x14ac:dyDescent="0.2">
      <c r="A2739" s="1" t="s">
        <v>4981</v>
      </c>
      <c r="B2739" s="1" t="s">
        <v>30</v>
      </c>
      <c r="C2739" s="2" t="s">
        <v>4982</v>
      </c>
      <c r="D2739" s="3" t="s">
        <v>241</v>
      </c>
      <c r="E2739" s="4">
        <v>8</v>
      </c>
      <c r="F2739" s="4">
        <v>22</v>
      </c>
      <c r="I2739" s="7">
        <v>7056751</v>
      </c>
      <c r="J2739" s="7">
        <v>7056742</v>
      </c>
      <c r="K2739" s="7">
        <v>2</v>
      </c>
      <c r="L2739" s="7">
        <v>6</v>
      </c>
      <c r="M2739" s="7">
        <f t="shared" si="282"/>
        <v>0</v>
      </c>
      <c r="N2739" s="8">
        <f t="shared" si="283"/>
        <v>0</v>
      </c>
      <c r="R2739" s="12">
        <v>1</v>
      </c>
    </row>
    <row r="2740" spans="1:18" ht="25.5" x14ac:dyDescent="0.2">
      <c r="A2740" s="1" t="s">
        <v>4983</v>
      </c>
      <c r="B2740" s="1" t="s">
        <v>188</v>
      </c>
      <c r="C2740" s="2" t="s">
        <v>581</v>
      </c>
      <c r="D2740" s="3" t="s">
        <v>245</v>
      </c>
      <c r="E2740" s="4">
        <v>15</v>
      </c>
      <c r="F2740" s="4">
        <v>22</v>
      </c>
      <c r="I2740" s="7">
        <v>7056752</v>
      </c>
      <c r="J2740" s="7">
        <v>7056742</v>
      </c>
      <c r="K2740" s="7">
        <v>2</v>
      </c>
      <c r="L2740" s="7">
        <v>6</v>
      </c>
      <c r="M2740" s="7">
        <f t="shared" si="282"/>
        <v>0</v>
      </c>
      <c r="N2740" s="8">
        <f t="shared" si="283"/>
        <v>0</v>
      </c>
      <c r="R2740" s="12">
        <v>1</v>
      </c>
    </row>
    <row r="2741" spans="1:18" ht="51" x14ac:dyDescent="0.2">
      <c r="A2741" s="1" t="s">
        <v>4984</v>
      </c>
      <c r="B2741" s="1" t="s">
        <v>233</v>
      </c>
      <c r="C2741" s="2" t="s">
        <v>4985</v>
      </c>
      <c r="D2741" s="3" t="s">
        <v>241</v>
      </c>
      <c r="E2741" s="4">
        <v>19</v>
      </c>
      <c r="F2741" s="4">
        <v>22</v>
      </c>
      <c r="I2741" s="7">
        <v>7056753</v>
      </c>
      <c r="J2741" s="7">
        <v>7056742</v>
      </c>
      <c r="K2741" s="7">
        <v>2</v>
      </c>
      <c r="L2741" s="7">
        <v>6</v>
      </c>
      <c r="M2741" s="7">
        <f t="shared" si="282"/>
        <v>0</v>
      </c>
      <c r="N2741" s="8">
        <f t="shared" si="283"/>
        <v>0</v>
      </c>
      <c r="R2741" s="12">
        <v>1</v>
      </c>
    </row>
    <row r="2742" spans="1:18" ht="63.75" x14ac:dyDescent="0.2">
      <c r="A2742" s="1" t="s">
        <v>4986</v>
      </c>
      <c r="B2742" s="1" t="s">
        <v>236</v>
      </c>
      <c r="C2742" s="2" t="s">
        <v>3248</v>
      </c>
      <c r="D2742" s="3" t="s">
        <v>231</v>
      </c>
      <c r="E2742" s="4">
        <v>11</v>
      </c>
      <c r="F2742" s="4">
        <v>22</v>
      </c>
      <c r="I2742" s="7">
        <v>7056754</v>
      </c>
      <c r="J2742" s="7">
        <v>7056742</v>
      </c>
      <c r="K2742" s="7">
        <v>2</v>
      </c>
      <c r="L2742" s="7">
        <v>6</v>
      </c>
      <c r="M2742" s="7">
        <f t="shared" si="282"/>
        <v>0</v>
      </c>
      <c r="N2742" s="8">
        <f t="shared" si="283"/>
        <v>0</v>
      </c>
      <c r="R2742" s="12">
        <v>1</v>
      </c>
    </row>
    <row r="2743" spans="1:18" x14ac:dyDescent="0.2">
      <c r="A2743" s="1" t="s">
        <v>4987</v>
      </c>
      <c r="B2743" s="1" t="s">
        <v>239</v>
      </c>
      <c r="C2743" s="2" t="s">
        <v>589</v>
      </c>
      <c r="D2743" s="3" t="s">
        <v>231</v>
      </c>
      <c r="E2743" s="4">
        <v>1</v>
      </c>
      <c r="F2743" s="4">
        <v>22</v>
      </c>
      <c r="I2743" s="7">
        <v>7056755</v>
      </c>
      <c r="J2743" s="7">
        <v>7056742</v>
      </c>
      <c r="K2743" s="7">
        <v>2</v>
      </c>
      <c r="L2743" s="7">
        <v>6</v>
      </c>
      <c r="M2743" s="7">
        <f t="shared" si="282"/>
        <v>0</v>
      </c>
      <c r="N2743" s="8">
        <f t="shared" si="283"/>
        <v>0</v>
      </c>
      <c r="R2743" s="12">
        <v>1</v>
      </c>
    </row>
    <row r="2744" spans="1:18" x14ac:dyDescent="0.2">
      <c r="A2744" s="1" t="s">
        <v>4988</v>
      </c>
      <c r="B2744" s="1" t="s">
        <v>243</v>
      </c>
      <c r="C2744" s="2" t="s">
        <v>595</v>
      </c>
      <c r="D2744" s="3" t="s">
        <v>245</v>
      </c>
      <c r="E2744" s="4">
        <v>2</v>
      </c>
      <c r="F2744" s="4">
        <v>22</v>
      </c>
      <c r="I2744" s="7">
        <v>7056756</v>
      </c>
      <c r="J2744" s="7">
        <v>7056742</v>
      </c>
      <c r="K2744" s="7">
        <v>2</v>
      </c>
      <c r="L2744" s="7">
        <v>6</v>
      </c>
      <c r="M2744" s="7">
        <f t="shared" si="282"/>
        <v>0</v>
      </c>
      <c r="N2744" s="8">
        <f t="shared" si="283"/>
        <v>0</v>
      </c>
      <c r="R2744" s="12">
        <v>1</v>
      </c>
    </row>
    <row r="2745" spans="1:18" ht="25.5" x14ac:dyDescent="0.2">
      <c r="A2745" s="1" t="s">
        <v>4989</v>
      </c>
      <c r="B2745" s="1" t="s">
        <v>247</v>
      </c>
      <c r="C2745" s="2" t="s">
        <v>597</v>
      </c>
      <c r="D2745" s="3" t="s">
        <v>35</v>
      </c>
      <c r="E2745" s="4">
        <v>0</v>
      </c>
      <c r="F2745" s="4">
        <v>22</v>
      </c>
      <c r="I2745" s="7">
        <v>7056757</v>
      </c>
      <c r="J2745" s="7">
        <v>7056742</v>
      </c>
      <c r="K2745" s="7">
        <v>2</v>
      </c>
      <c r="L2745" s="7">
        <v>6</v>
      </c>
      <c r="M2745" s="7">
        <f t="shared" si="282"/>
        <v>0</v>
      </c>
      <c r="N2745" s="8">
        <f t="shared" si="283"/>
        <v>0</v>
      </c>
      <c r="R2745" s="12">
        <v>1</v>
      </c>
    </row>
    <row r="2746" spans="1:18" ht="51" x14ac:dyDescent="0.2">
      <c r="A2746" s="1" t="s">
        <v>4990</v>
      </c>
      <c r="C2746" s="2" t="s">
        <v>4991</v>
      </c>
      <c r="D2746" s="3" t="s">
        <v>231</v>
      </c>
      <c r="E2746" s="4">
        <v>1</v>
      </c>
      <c r="F2746" s="4">
        <v>22</v>
      </c>
      <c r="I2746" s="7">
        <v>7056758</v>
      </c>
      <c r="J2746" s="7">
        <v>7056742</v>
      </c>
      <c r="K2746" s="7">
        <v>2</v>
      </c>
      <c r="L2746" s="7">
        <v>6</v>
      </c>
      <c r="M2746" s="7">
        <f t="shared" si="282"/>
        <v>0</v>
      </c>
      <c r="N2746" s="8">
        <f t="shared" si="283"/>
        <v>0</v>
      </c>
      <c r="R2746" s="12">
        <v>1</v>
      </c>
    </row>
    <row r="2747" spans="1:18" x14ac:dyDescent="0.2">
      <c r="A2747" s="1" t="s">
        <v>4992</v>
      </c>
      <c r="B2747" s="1" t="s">
        <v>739</v>
      </c>
      <c r="C2747" s="2" t="s">
        <v>1136</v>
      </c>
      <c r="E2747" s="4">
        <v>0</v>
      </c>
      <c r="F2747" s="4">
        <v>22</v>
      </c>
      <c r="H2747" s="167"/>
      <c r="I2747" s="7">
        <v>7056759</v>
      </c>
      <c r="J2747" s="7">
        <v>7056655</v>
      </c>
      <c r="K2747" s="7">
        <v>1</v>
      </c>
      <c r="L2747" s="7">
        <v>5</v>
      </c>
      <c r="M2747" s="7">
        <f>M2748+M2749+M2750+M2751+M2752+M2753+M2754+M2755+M2756+M2757+M2758+M2759+M2760+M2761+M2762+M2763+M2764+M2765+M2766+M2767+M2768+M2769+M2770+M2771+M2772+M2773</f>
        <v>0</v>
      </c>
      <c r="N2747" s="8">
        <f>N2748+N2749+N2750+N2751+N2752+N2753+N2754+N2755+N2756+N2757+N2758+N2759+N2760+N2761+N2762+N2763+N2764+N2765+N2766+N2767+N2768+N2769+N2770+N2771+N2772+N2773</f>
        <v>0</v>
      </c>
      <c r="R2747" s="12">
        <v>1</v>
      </c>
    </row>
    <row r="2748" spans="1:18" x14ac:dyDescent="0.2">
      <c r="A2748" s="1" t="s">
        <v>4993</v>
      </c>
      <c r="C2748" s="2" t="s">
        <v>286</v>
      </c>
      <c r="D2748" s="3" t="s">
        <v>35</v>
      </c>
      <c r="E2748" s="4">
        <v>0</v>
      </c>
      <c r="F2748" s="4">
        <v>22</v>
      </c>
      <c r="I2748" s="7">
        <v>7056760</v>
      </c>
      <c r="J2748" s="7">
        <v>7056759</v>
      </c>
      <c r="K2748" s="7">
        <v>2</v>
      </c>
      <c r="L2748" s="7">
        <v>6</v>
      </c>
      <c r="M2748" s="7">
        <f t="shared" ref="M2748:M2773" si="284">ROUND(ROUND(H2748,2)*ROUND(E2748,2), 2)</f>
        <v>0</v>
      </c>
      <c r="N2748" s="8">
        <f t="shared" ref="N2748:N2773" si="285">H2748*E2748*(1+F2748/100)</f>
        <v>0</v>
      </c>
      <c r="R2748" s="12">
        <v>1</v>
      </c>
    </row>
    <row r="2749" spans="1:18" ht="25.5" x14ac:dyDescent="0.2">
      <c r="A2749" s="1" t="s">
        <v>4994</v>
      </c>
      <c r="C2749" s="2" t="s">
        <v>3271</v>
      </c>
      <c r="D2749" s="3" t="s">
        <v>35</v>
      </c>
      <c r="E2749" s="4">
        <v>0</v>
      </c>
      <c r="F2749" s="4">
        <v>22</v>
      </c>
      <c r="I2749" s="7">
        <v>7056761</v>
      </c>
      <c r="J2749" s="7">
        <v>7056759</v>
      </c>
      <c r="K2749" s="7">
        <v>2</v>
      </c>
      <c r="L2749" s="7">
        <v>6</v>
      </c>
      <c r="M2749" s="7">
        <f t="shared" si="284"/>
        <v>0</v>
      </c>
      <c r="N2749" s="8">
        <f t="shared" si="285"/>
        <v>0</v>
      </c>
      <c r="R2749" s="12">
        <v>1</v>
      </c>
    </row>
    <row r="2750" spans="1:18" x14ac:dyDescent="0.2">
      <c r="A2750" s="1" t="s">
        <v>4995</v>
      </c>
      <c r="C2750" s="2" t="s">
        <v>1139</v>
      </c>
      <c r="D2750" s="3" t="s">
        <v>35</v>
      </c>
      <c r="E2750" s="4">
        <v>0</v>
      </c>
      <c r="F2750" s="4">
        <v>22</v>
      </c>
      <c r="I2750" s="7">
        <v>7056762</v>
      </c>
      <c r="J2750" s="7">
        <v>7056759</v>
      </c>
      <c r="K2750" s="7">
        <v>2</v>
      </c>
      <c r="L2750" s="7">
        <v>6</v>
      </c>
      <c r="M2750" s="7">
        <f t="shared" si="284"/>
        <v>0</v>
      </c>
      <c r="N2750" s="8">
        <f t="shared" si="285"/>
        <v>0</v>
      </c>
      <c r="R2750" s="12">
        <v>1</v>
      </c>
    </row>
    <row r="2751" spans="1:18" ht="25.5" x14ac:dyDescent="0.2">
      <c r="A2751" s="1" t="s">
        <v>4996</v>
      </c>
      <c r="C2751" s="2" t="s">
        <v>1141</v>
      </c>
      <c r="D2751" s="3" t="s">
        <v>35</v>
      </c>
      <c r="E2751" s="4">
        <v>0</v>
      </c>
      <c r="F2751" s="4">
        <v>22</v>
      </c>
      <c r="I2751" s="7">
        <v>7056763</v>
      </c>
      <c r="J2751" s="7">
        <v>7056759</v>
      </c>
      <c r="K2751" s="7">
        <v>2</v>
      </c>
      <c r="L2751" s="7">
        <v>6</v>
      </c>
      <c r="M2751" s="7">
        <f t="shared" si="284"/>
        <v>0</v>
      </c>
      <c r="N2751" s="8">
        <f t="shared" si="285"/>
        <v>0</v>
      </c>
      <c r="R2751" s="12">
        <v>1</v>
      </c>
    </row>
    <row r="2752" spans="1:18" x14ac:dyDescent="0.2">
      <c r="A2752" s="1" t="s">
        <v>4997</v>
      </c>
      <c r="C2752" s="2" t="s">
        <v>1143</v>
      </c>
      <c r="D2752" s="3" t="s">
        <v>35</v>
      </c>
      <c r="E2752" s="4">
        <v>0</v>
      </c>
      <c r="F2752" s="4">
        <v>22</v>
      </c>
      <c r="I2752" s="7">
        <v>7056764</v>
      </c>
      <c r="J2752" s="7">
        <v>7056759</v>
      </c>
      <c r="K2752" s="7">
        <v>2</v>
      </c>
      <c r="L2752" s="7">
        <v>6</v>
      </c>
      <c r="M2752" s="7">
        <f t="shared" si="284"/>
        <v>0</v>
      </c>
      <c r="N2752" s="8">
        <f t="shared" si="285"/>
        <v>0</v>
      </c>
      <c r="R2752" s="12">
        <v>1</v>
      </c>
    </row>
    <row r="2753" spans="1:18" ht="25.5" x14ac:dyDescent="0.2">
      <c r="A2753" s="1" t="s">
        <v>4998</v>
      </c>
      <c r="C2753" s="2" t="s">
        <v>970</v>
      </c>
      <c r="D2753" s="3" t="s">
        <v>35</v>
      </c>
      <c r="E2753" s="4">
        <v>0</v>
      </c>
      <c r="F2753" s="4">
        <v>22</v>
      </c>
      <c r="I2753" s="7">
        <v>7056765</v>
      </c>
      <c r="J2753" s="7">
        <v>7056759</v>
      </c>
      <c r="K2753" s="7">
        <v>2</v>
      </c>
      <c r="L2753" s="7">
        <v>6</v>
      </c>
      <c r="M2753" s="7">
        <f t="shared" si="284"/>
        <v>0</v>
      </c>
      <c r="N2753" s="8">
        <f t="shared" si="285"/>
        <v>0</v>
      </c>
      <c r="R2753" s="12">
        <v>1</v>
      </c>
    </row>
    <row r="2754" spans="1:18" x14ac:dyDescent="0.2">
      <c r="A2754" s="1" t="s">
        <v>4999</v>
      </c>
      <c r="C2754" s="2" t="s">
        <v>1146</v>
      </c>
      <c r="D2754" s="3" t="s">
        <v>35</v>
      </c>
      <c r="E2754" s="4">
        <v>0</v>
      </c>
      <c r="F2754" s="4">
        <v>22</v>
      </c>
      <c r="I2754" s="7">
        <v>7056766</v>
      </c>
      <c r="J2754" s="7">
        <v>7056759</v>
      </c>
      <c r="K2754" s="7">
        <v>2</v>
      </c>
      <c r="L2754" s="7">
        <v>6</v>
      </c>
      <c r="M2754" s="7">
        <f t="shared" si="284"/>
        <v>0</v>
      </c>
      <c r="N2754" s="8">
        <f t="shared" si="285"/>
        <v>0</v>
      </c>
      <c r="R2754" s="12">
        <v>1</v>
      </c>
    </row>
    <row r="2755" spans="1:18" x14ac:dyDescent="0.2">
      <c r="A2755" s="1" t="s">
        <v>5000</v>
      </c>
      <c r="C2755" s="2" t="s">
        <v>1148</v>
      </c>
      <c r="D2755" s="3" t="s">
        <v>35</v>
      </c>
      <c r="E2755" s="4">
        <v>0</v>
      </c>
      <c r="F2755" s="4">
        <v>22</v>
      </c>
      <c r="I2755" s="7">
        <v>7056767</v>
      </c>
      <c r="J2755" s="7">
        <v>7056759</v>
      </c>
      <c r="K2755" s="7">
        <v>2</v>
      </c>
      <c r="L2755" s="7">
        <v>6</v>
      </c>
      <c r="M2755" s="7">
        <f t="shared" si="284"/>
        <v>0</v>
      </c>
      <c r="N2755" s="8">
        <f t="shared" si="285"/>
        <v>0</v>
      </c>
      <c r="R2755" s="12">
        <v>1</v>
      </c>
    </row>
    <row r="2756" spans="1:18" ht="25.5" x14ac:dyDescent="0.2">
      <c r="A2756" s="1" t="s">
        <v>5001</v>
      </c>
      <c r="C2756" s="2" t="s">
        <v>3279</v>
      </c>
      <c r="D2756" s="3" t="s">
        <v>35</v>
      </c>
      <c r="E2756" s="4">
        <v>0</v>
      </c>
      <c r="F2756" s="4">
        <v>22</v>
      </c>
      <c r="I2756" s="7">
        <v>7056768</v>
      </c>
      <c r="J2756" s="7">
        <v>7056759</v>
      </c>
      <c r="K2756" s="7">
        <v>2</v>
      </c>
      <c r="L2756" s="7">
        <v>6</v>
      </c>
      <c r="M2756" s="7">
        <f t="shared" si="284"/>
        <v>0</v>
      </c>
      <c r="N2756" s="8">
        <f t="shared" si="285"/>
        <v>0</v>
      </c>
      <c r="R2756" s="12">
        <v>1</v>
      </c>
    </row>
    <row r="2757" spans="1:18" x14ac:dyDescent="0.2">
      <c r="A2757" s="1" t="s">
        <v>5002</v>
      </c>
      <c r="C2757" s="2" t="s">
        <v>1150</v>
      </c>
      <c r="D2757" s="3" t="s">
        <v>35</v>
      </c>
      <c r="E2757" s="4">
        <v>0</v>
      </c>
      <c r="F2757" s="4">
        <v>22</v>
      </c>
      <c r="I2757" s="7">
        <v>7056769</v>
      </c>
      <c r="J2757" s="7">
        <v>7056759</v>
      </c>
      <c r="K2757" s="7">
        <v>2</v>
      </c>
      <c r="L2757" s="7">
        <v>6</v>
      </c>
      <c r="M2757" s="7">
        <f t="shared" si="284"/>
        <v>0</v>
      </c>
      <c r="N2757" s="8">
        <f t="shared" si="285"/>
        <v>0</v>
      </c>
      <c r="R2757" s="12">
        <v>1</v>
      </c>
    </row>
    <row r="2758" spans="1:18" x14ac:dyDescent="0.2">
      <c r="A2758" s="1" t="s">
        <v>5003</v>
      </c>
      <c r="C2758" s="2" t="s">
        <v>3286</v>
      </c>
      <c r="D2758" s="3" t="s">
        <v>35</v>
      </c>
      <c r="E2758" s="4">
        <v>0</v>
      </c>
      <c r="F2758" s="4">
        <v>22</v>
      </c>
      <c r="I2758" s="7">
        <v>7056770</v>
      </c>
      <c r="J2758" s="7">
        <v>7056759</v>
      </c>
      <c r="K2758" s="7">
        <v>2</v>
      </c>
      <c r="L2758" s="7">
        <v>6</v>
      </c>
      <c r="M2758" s="7">
        <f t="shared" si="284"/>
        <v>0</v>
      </c>
      <c r="N2758" s="8">
        <f t="shared" si="285"/>
        <v>0</v>
      </c>
      <c r="R2758" s="12">
        <v>1</v>
      </c>
    </row>
    <row r="2759" spans="1:18" ht="51" x14ac:dyDescent="0.2">
      <c r="A2759" s="1" t="s">
        <v>5004</v>
      </c>
      <c r="B2759" s="1" t="s">
        <v>30</v>
      </c>
      <c r="C2759" s="2" t="s">
        <v>5005</v>
      </c>
      <c r="D2759" s="3" t="s">
        <v>245</v>
      </c>
      <c r="E2759" s="4">
        <v>24</v>
      </c>
      <c r="F2759" s="4">
        <v>22</v>
      </c>
      <c r="I2759" s="7">
        <v>7056771</v>
      </c>
      <c r="J2759" s="7">
        <v>7056759</v>
      </c>
      <c r="K2759" s="7">
        <v>2</v>
      </c>
      <c r="L2759" s="7">
        <v>6</v>
      </c>
      <c r="M2759" s="7">
        <f t="shared" si="284"/>
        <v>0</v>
      </c>
      <c r="N2759" s="8">
        <f t="shared" si="285"/>
        <v>0</v>
      </c>
      <c r="R2759" s="12">
        <v>1</v>
      </c>
    </row>
    <row r="2760" spans="1:18" x14ac:dyDescent="0.2">
      <c r="A2760" s="1" t="s">
        <v>5006</v>
      </c>
      <c r="C2760" s="2" t="s">
        <v>5007</v>
      </c>
      <c r="D2760" s="3" t="s">
        <v>35</v>
      </c>
      <c r="E2760" s="4">
        <v>0</v>
      </c>
      <c r="F2760" s="4">
        <v>22</v>
      </c>
      <c r="I2760" s="7">
        <v>7056772</v>
      </c>
      <c r="J2760" s="7">
        <v>7056759</v>
      </c>
      <c r="K2760" s="7">
        <v>2</v>
      </c>
      <c r="L2760" s="7">
        <v>6</v>
      </c>
      <c r="M2760" s="7">
        <f t="shared" si="284"/>
        <v>0</v>
      </c>
      <c r="N2760" s="8">
        <f t="shared" si="285"/>
        <v>0</v>
      </c>
      <c r="R2760" s="12">
        <v>1</v>
      </c>
    </row>
    <row r="2761" spans="1:18" ht="51" x14ac:dyDescent="0.2">
      <c r="A2761" s="1" t="s">
        <v>5008</v>
      </c>
      <c r="B2761" s="1" t="s">
        <v>188</v>
      </c>
      <c r="C2761" s="2" t="s">
        <v>5009</v>
      </c>
      <c r="D2761" s="3" t="s">
        <v>241</v>
      </c>
      <c r="E2761" s="4">
        <v>5</v>
      </c>
      <c r="F2761" s="4">
        <v>22</v>
      </c>
      <c r="I2761" s="7">
        <v>7056773</v>
      </c>
      <c r="J2761" s="7">
        <v>7056759</v>
      </c>
      <c r="K2761" s="7">
        <v>2</v>
      </c>
      <c r="L2761" s="7">
        <v>6</v>
      </c>
      <c r="M2761" s="7">
        <f t="shared" si="284"/>
        <v>0</v>
      </c>
      <c r="N2761" s="8">
        <f t="shared" si="285"/>
        <v>0</v>
      </c>
      <c r="R2761" s="12">
        <v>1</v>
      </c>
    </row>
    <row r="2762" spans="1:18" ht="38.25" x14ac:dyDescent="0.2">
      <c r="A2762" s="1" t="s">
        <v>5010</v>
      </c>
      <c r="B2762" s="1" t="s">
        <v>233</v>
      </c>
      <c r="C2762" s="2" t="s">
        <v>3350</v>
      </c>
      <c r="D2762" s="3" t="s">
        <v>35</v>
      </c>
      <c r="E2762" s="4">
        <v>0</v>
      </c>
      <c r="F2762" s="4">
        <v>22</v>
      </c>
      <c r="I2762" s="7">
        <v>7056774</v>
      </c>
      <c r="J2762" s="7">
        <v>7056759</v>
      </c>
      <c r="K2762" s="7">
        <v>2</v>
      </c>
      <c r="L2762" s="7">
        <v>6</v>
      </c>
      <c r="M2762" s="7">
        <f t="shared" si="284"/>
        <v>0</v>
      </c>
      <c r="N2762" s="8">
        <f t="shared" si="285"/>
        <v>0</v>
      </c>
      <c r="R2762" s="12">
        <v>1</v>
      </c>
    </row>
    <row r="2763" spans="1:18" ht="63.75" x14ac:dyDescent="0.2">
      <c r="A2763" s="1" t="s">
        <v>5011</v>
      </c>
      <c r="C2763" s="2" t="s">
        <v>3352</v>
      </c>
      <c r="D2763" s="3" t="s">
        <v>245</v>
      </c>
      <c r="E2763" s="4">
        <v>7.5</v>
      </c>
      <c r="F2763" s="4">
        <v>22</v>
      </c>
      <c r="I2763" s="7">
        <v>7056775</v>
      </c>
      <c r="J2763" s="7">
        <v>7056759</v>
      </c>
      <c r="K2763" s="7">
        <v>2</v>
      </c>
      <c r="L2763" s="7">
        <v>6</v>
      </c>
      <c r="M2763" s="7">
        <f t="shared" si="284"/>
        <v>0</v>
      </c>
      <c r="N2763" s="8">
        <f t="shared" si="285"/>
        <v>0</v>
      </c>
      <c r="R2763" s="12">
        <v>1</v>
      </c>
    </row>
    <row r="2764" spans="1:18" ht="51" x14ac:dyDescent="0.2">
      <c r="A2764" s="1" t="s">
        <v>5012</v>
      </c>
      <c r="C2764" s="2" t="s">
        <v>5013</v>
      </c>
      <c r="D2764" s="3" t="s">
        <v>245</v>
      </c>
      <c r="E2764" s="4">
        <v>7.5</v>
      </c>
      <c r="F2764" s="4">
        <v>22</v>
      </c>
      <c r="I2764" s="7">
        <v>7056776</v>
      </c>
      <c r="J2764" s="7">
        <v>7056759</v>
      </c>
      <c r="K2764" s="7">
        <v>2</v>
      </c>
      <c r="L2764" s="7">
        <v>6</v>
      </c>
      <c r="M2764" s="7">
        <f t="shared" si="284"/>
        <v>0</v>
      </c>
      <c r="N2764" s="8">
        <f t="shared" si="285"/>
        <v>0</v>
      </c>
      <c r="R2764" s="12">
        <v>1</v>
      </c>
    </row>
    <row r="2765" spans="1:18" x14ac:dyDescent="0.2">
      <c r="A2765" s="1" t="s">
        <v>5014</v>
      </c>
      <c r="B2765" s="1" t="s">
        <v>236</v>
      </c>
      <c r="C2765" s="2" t="s">
        <v>3324</v>
      </c>
      <c r="D2765" s="3" t="s">
        <v>35</v>
      </c>
      <c r="E2765" s="4">
        <v>0</v>
      </c>
      <c r="F2765" s="4">
        <v>22</v>
      </c>
      <c r="I2765" s="7">
        <v>7056777</v>
      </c>
      <c r="J2765" s="7">
        <v>7056759</v>
      </c>
      <c r="K2765" s="7">
        <v>2</v>
      </c>
      <c r="L2765" s="7">
        <v>6</v>
      </c>
      <c r="M2765" s="7">
        <f t="shared" si="284"/>
        <v>0</v>
      </c>
      <c r="N2765" s="8">
        <f t="shared" si="285"/>
        <v>0</v>
      </c>
      <c r="R2765" s="12">
        <v>1</v>
      </c>
    </row>
    <row r="2766" spans="1:18" ht="25.5" x14ac:dyDescent="0.2">
      <c r="A2766" s="1" t="s">
        <v>5015</v>
      </c>
      <c r="C2766" s="2" t="s">
        <v>5016</v>
      </c>
      <c r="D2766" s="3" t="s">
        <v>231</v>
      </c>
      <c r="E2766" s="4">
        <v>1</v>
      </c>
      <c r="F2766" s="4">
        <v>22</v>
      </c>
      <c r="I2766" s="7">
        <v>7056778</v>
      </c>
      <c r="J2766" s="7">
        <v>7056759</v>
      </c>
      <c r="K2766" s="7">
        <v>2</v>
      </c>
      <c r="L2766" s="7">
        <v>6</v>
      </c>
      <c r="M2766" s="7">
        <f t="shared" si="284"/>
        <v>0</v>
      </c>
      <c r="N2766" s="8">
        <f t="shared" si="285"/>
        <v>0</v>
      </c>
      <c r="R2766" s="12">
        <v>1</v>
      </c>
    </row>
    <row r="2767" spans="1:18" x14ac:dyDescent="0.2">
      <c r="A2767" s="1" t="s">
        <v>5017</v>
      </c>
      <c r="C2767" s="2" t="s">
        <v>5018</v>
      </c>
      <c r="D2767" s="3" t="s">
        <v>35</v>
      </c>
      <c r="E2767" s="4">
        <v>0</v>
      </c>
      <c r="F2767" s="4">
        <v>22</v>
      </c>
      <c r="I2767" s="7">
        <v>7056779</v>
      </c>
      <c r="J2767" s="7">
        <v>7056759</v>
      </c>
      <c r="K2767" s="7">
        <v>2</v>
      </c>
      <c r="L2767" s="7">
        <v>6</v>
      </c>
      <c r="M2767" s="7">
        <f t="shared" si="284"/>
        <v>0</v>
      </c>
      <c r="N2767" s="8">
        <f t="shared" si="285"/>
        <v>0</v>
      </c>
      <c r="R2767" s="12">
        <v>1</v>
      </c>
    </row>
    <row r="2768" spans="1:18" ht="51" x14ac:dyDescent="0.2">
      <c r="A2768" s="1" t="s">
        <v>5019</v>
      </c>
      <c r="B2768" s="1" t="s">
        <v>239</v>
      </c>
      <c r="C2768" s="2" t="s">
        <v>5020</v>
      </c>
      <c r="D2768" s="3" t="s">
        <v>241</v>
      </c>
      <c r="E2768" s="4">
        <v>3.5</v>
      </c>
      <c r="F2768" s="4">
        <v>22</v>
      </c>
      <c r="I2768" s="7">
        <v>7056780</v>
      </c>
      <c r="J2768" s="7">
        <v>7056759</v>
      </c>
      <c r="K2768" s="7">
        <v>2</v>
      </c>
      <c r="L2768" s="7">
        <v>6</v>
      </c>
      <c r="M2768" s="7">
        <f t="shared" si="284"/>
        <v>0</v>
      </c>
      <c r="N2768" s="8">
        <f t="shared" si="285"/>
        <v>0</v>
      </c>
      <c r="R2768" s="12">
        <v>1</v>
      </c>
    </row>
    <row r="2769" spans="1:18" ht="38.25" x14ac:dyDescent="0.2">
      <c r="A2769" s="1" t="s">
        <v>5021</v>
      </c>
      <c r="B2769" s="1" t="s">
        <v>243</v>
      </c>
      <c r="C2769" s="2" t="s">
        <v>3350</v>
      </c>
      <c r="D2769" s="3" t="s">
        <v>35</v>
      </c>
      <c r="E2769" s="4">
        <v>0</v>
      </c>
      <c r="F2769" s="4">
        <v>22</v>
      </c>
      <c r="I2769" s="7">
        <v>7056781</v>
      </c>
      <c r="J2769" s="7">
        <v>7056759</v>
      </c>
      <c r="K2769" s="7">
        <v>2</v>
      </c>
      <c r="L2769" s="7">
        <v>6</v>
      </c>
      <c r="M2769" s="7">
        <f t="shared" si="284"/>
        <v>0</v>
      </c>
      <c r="N2769" s="8">
        <f t="shared" si="285"/>
        <v>0</v>
      </c>
      <c r="R2769" s="12">
        <v>1</v>
      </c>
    </row>
    <row r="2770" spans="1:18" ht="63.75" x14ac:dyDescent="0.2">
      <c r="A2770" s="1" t="s">
        <v>5022</v>
      </c>
      <c r="C2770" s="2" t="s">
        <v>5023</v>
      </c>
      <c r="D2770" s="3" t="s">
        <v>245</v>
      </c>
      <c r="E2770" s="4">
        <v>19</v>
      </c>
      <c r="F2770" s="4">
        <v>22</v>
      </c>
      <c r="I2770" s="7">
        <v>7056782</v>
      </c>
      <c r="J2770" s="7">
        <v>7056759</v>
      </c>
      <c r="K2770" s="7">
        <v>2</v>
      </c>
      <c r="L2770" s="7">
        <v>6</v>
      </c>
      <c r="M2770" s="7">
        <f t="shared" si="284"/>
        <v>0</v>
      </c>
      <c r="N2770" s="8">
        <f t="shared" si="285"/>
        <v>0</v>
      </c>
      <c r="R2770" s="12">
        <v>1</v>
      </c>
    </row>
    <row r="2771" spans="1:18" ht="51" x14ac:dyDescent="0.2">
      <c r="A2771" s="1" t="s">
        <v>5024</v>
      </c>
      <c r="C2771" s="2" t="s">
        <v>3354</v>
      </c>
      <c r="D2771" s="3" t="s">
        <v>245</v>
      </c>
      <c r="E2771" s="4">
        <v>19</v>
      </c>
      <c r="F2771" s="4">
        <v>22</v>
      </c>
      <c r="I2771" s="7">
        <v>7056783</v>
      </c>
      <c r="J2771" s="7">
        <v>7056759</v>
      </c>
      <c r="K2771" s="7">
        <v>2</v>
      </c>
      <c r="L2771" s="7">
        <v>6</v>
      </c>
      <c r="M2771" s="7">
        <f t="shared" si="284"/>
        <v>0</v>
      </c>
      <c r="N2771" s="8">
        <f t="shared" si="285"/>
        <v>0</v>
      </c>
      <c r="R2771" s="12">
        <v>1</v>
      </c>
    </row>
    <row r="2772" spans="1:18" x14ac:dyDescent="0.2">
      <c r="A2772" s="1" t="s">
        <v>5025</v>
      </c>
      <c r="B2772" s="1" t="s">
        <v>247</v>
      </c>
      <c r="C2772" s="2" t="s">
        <v>3324</v>
      </c>
      <c r="D2772" s="3" t="s">
        <v>35</v>
      </c>
      <c r="E2772" s="4">
        <v>0</v>
      </c>
      <c r="F2772" s="4">
        <v>22</v>
      </c>
      <c r="I2772" s="7">
        <v>7056784</v>
      </c>
      <c r="J2772" s="7">
        <v>7056759</v>
      </c>
      <c r="K2772" s="7">
        <v>2</v>
      </c>
      <c r="L2772" s="7">
        <v>6</v>
      </c>
      <c r="M2772" s="7">
        <f t="shared" si="284"/>
        <v>0</v>
      </c>
      <c r="N2772" s="8">
        <f t="shared" si="285"/>
        <v>0</v>
      </c>
      <c r="R2772" s="12">
        <v>1</v>
      </c>
    </row>
    <row r="2773" spans="1:18" ht="25.5" x14ac:dyDescent="0.2">
      <c r="A2773" s="1" t="s">
        <v>5026</v>
      </c>
      <c r="C2773" s="2" t="s">
        <v>5027</v>
      </c>
      <c r="D2773" s="3" t="s">
        <v>231</v>
      </c>
      <c r="E2773" s="4">
        <v>1</v>
      </c>
      <c r="F2773" s="4">
        <v>22</v>
      </c>
      <c r="I2773" s="7">
        <v>7056785</v>
      </c>
      <c r="J2773" s="7">
        <v>7056759</v>
      </c>
      <c r="K2773" s="7">
        <v>2</v>
      </c>
      <c r="L2773" s="7">
        <v>6</v>
      </c>
      <c r="M2773" s="7">
        <f t="shared" si="284"/>
        <v>0</v>
      </c>
      <c r="N2773" s="8">
        <f t="shared" si="285"/>
        <v>0</v>
      </c>
      <c r="R2773" s="12">
        <v>1</v>
      </c>
    </row>
    <row r="2774" spans="1:18" x14ac:dyDescent="0.2">
      <c r="A2774" s="1" t="s">
        <v>5028</v>
      </c>
      <c r="B2774" s="1" t="s">
        <v>770</v>
      </c>
      <c r="C2774" s="2" t="s">
        <v>603</v>
      </c>
      <c r="E2774" s="4">
        <v>0</v>
      </c>
      <c r="F2774" s="4">
        <v>22</v>
      </c>
      <c r="H2774" s="167"/>
      <c r="I2774" s="7">
        <v>7056786</v>
      </c>
      <c r="J2774" s="7">
        <v>7056655</v>
      </c>
      <c r="K2774" s="7">
        <v>1</v>
      </c>
      <c r="L2774" s="7">
        <v>5</v>
      </c>
      <c r="M2774" s="7">
        <f>M2775+M2776+M2777+M2778+M2779</f>
        <v>0</v>
      </c>
      <c r="N2774" s="8">
        <f>N2775+N2776+N2777+N2778+N2779</f>
        <v>0</v>
      </c>
      <c r="R2774" s="12">
        <v>1</v>
      </c>
    </row>
    <row r="2775" spans="1:18" x14ac:dyDescent="0.2">
      <c r="A2775" s="1" t="s">
        <v>5029</v>
      </c>
      <c r="C2775" s="2" t="s">
        <v>286</v>
      </c>
      <c r="D2775" s="3" t="s">
        <v>35</v>
      </c>
      <c r="E2775" s="4">
        <v>0</v>
      </c>
      <c r="F2775" s="4">
        <v>22</v>
      </c>
      <c r="I2775" s="7">
        <v>7056787</v>
      </c>
      <c r="J2775" s="7">
        <v>7056786</v>
      </c>
      <c r="K2775" s="7">
        <v>2</v>
      </c>
      <c r="L2775" s="7">
        <v>6</v>
      </c>
      <c r="M2775" s="7">
        <f>ROUND(ROUND(H2775,2)*ROUND(E2775,2), 2)</f>
        <v>0</v>
      </c>
      <c r="N2775" s="8">
        <f>H2775*E2775*(1+F2775/100)</f>
        <v>0</v>
      </c>
      <c r="R2775" s="12">
        <v>1</v>
      </c>
    </row>
    <row r="2776" spans="1:18" x14ac:dyDescent="0.2">
      <c r="A2776" s="1" t="s">
        <v>5030</v>
      </c>
      <c r="C2776" s="2" t="s">
        <v>3417</v>
      </c>
      <c r="D2776" s="3" t="s">
        <v>35</v>
      </c>
      <c r="E2776" s="4">
        <v>0</v>
      </c>
      <c r="F2776" s="4">
        <v>22</v>
      </c>
      <c r="I2776" s="7">
        <v>7056788</v>
      </c>
      <c r="J2776" s="7">
        <v>7056786</v>
      </c>
      <c r="K2776" s="7">
        <v>2</v>
      </c>
      <c r="L2776" s="7">
        <v>6</v>
      </c>
      <c r="M2776" s="7">
        <f>ROUND(ROUND(H2776,2)*ROUND(E2776,2), 2)</f>
        <v>0</v>
      </c>
      <c r="N2776" s="8">
        <f>H2776*E2776*(1+F2776/100)</f>
        <v>0</v>
      </c>
      <c r="R2776" s="12">
        <v>1</v>
      </c>
    </row>
    <row r="2777" spans="1:18" ht="25.5" x14ac:dyDescent="0.2">
      <c r="A2777" s="1" t="s">
        <v>5031</v>
      </c>
      <c r="C2777" s="2" t="s">
        <v>970</v>
      </c>
      <c r="D2777" s="3" t="s">
        <v>35</v>
      </c>
      <c r="E2777" s="4">
        <v>0</v>
      </c>
      <c r="F2777" s="4">
        <v>22</v>
      </c>
      <c r="I2777" s="7">
        <v>7056789</v>
      </c>
      <c r="J2777" s="7">
        <v>7056786</v>
      </c>
      <c r="K2777" s="7">
        <v>2</v>
      </c>
      <c r="L2777" s="7">
        <v>6</v>
      </c>
      <c r="M2777" s="7">
        <f>ROUND(ROUND(H2777,2)*ROUND(E2777,2), 2)</f>
        <v>0</v>
      </c>
      <c r="N2777" s="8">
        <f>H2777*E2777*(1+F2777/100)</f>
        <v>0</v>
      </c>
      <c r="R2777" s="12">
        <v>1</v>
      </c>
    </row>
    <row r="2778" spans="1:18" ht="89.25" x14ac:dyDescent="0.2">
      <c r="A2778" s="1" t="s">
        <v>5032</v>
      </c>
      <c r="B2778" s="1" t="s">
        <v>30</v>
      </c>
      <c r="C2778" s="2" t="s">
        <v>3420</v>
      </c>
      <c r="D2778" s="3" t="s">
        <v>241</v>
      </c>
      <c r="E2778" s="4">
        <v>108</v>
      </c>
      <c r="F2778" s="4">
        <v>22</v>
      </c>
      <c r="I2778" s="7">
        <v>7056790</v>
      </c>
      <c r="J2778" s="7">
        <v>7056786</v>
      </c>
      <c r="K2778" s="7">
        <v>2</v>
      </c>
      <c r="L2778" s="7">
        <v>6</v>
      </c>
      <c r="M2778" s="7">
        <f>ROUND(ROUND(H2778,2)*ROUND(E2778,2), 2)</f>
        <v>0</v>
      </c>
      <c r="N2778" s="8">
        <f>H2778*E2778*(1+F2778/100)</f>
        <v>0</v>
      </c>
      <c r="R2778" s="12">
        <v>1</v>
      </c>
    </row>
    <row r="2779" spans="1:18" ht="25.5" x14ac:dyDescent="0.2">
      <c r="A2779" s="1" t="s">
        <v>5033</v>
      </c>
      <c r="B2779" s="1" t="s">
        <v>188</v>
      </c>
      <c r="C2779" s="2" t="s">
        <v>5034</v>
      </c>
      <c r="D2779" s="3" t="s">
        <v>245</v>
      </c>
      <c r="E2779" s="4">
        <v>40</v>
      </c>
      <c r="F2779" s="4">
        <v>22</v>
      </c>
      <c r="I2779" s="7">
        <v>7056791</v>
      </c>
      <c r="J2779" s="7">
        <v>7056786</v>
      </c>
      <c r="K2779" s="7">
        <v>2</v>
      </c>
      <c r="L2779" s="7">
        <v>6</v>
      </c>
      <c r="M2779" s="7">
        <f>ROUND(ROUND(H2779,2)*ROUND(E2779,2), 2)</f>
        <v>0</v>
      </c>
      <c r="N2779" s="8">
        <f>H2779*E2779*(1+F2779/100)</f>
        <v>0</v>
      </c>
      <c r="R2779" s="12">
        <v>1</v>
      </c>
    </row>
    <row r="2780" spans="1:18" x14ac:dyDescent="0.2">
      <c r="A2780" s="1" t="s">
        <v>5035</v>
      </c>
      <c r="B2780" s="1" t="s">
        <v>3414</v>
      </c>
      <c r="C2780" s="2" t="s">
        <v>632</v>
      </c>
      <c r="E2780" s="4">
        <v>0</v>
      </c>
      <c r="F2780" s="4">
        <v>22</v>
      </c>
      <c r="H2780" s="167"/>
      <c r="I2780" s="7">
        <v>7056792</v>
      </c>
      <c r="J2780" s="7">
        <v>7056655</v>
      </c>
      <c r="K2780" s="7">
        <v>1</v>
      </c>
      <c r="L2780" s="7">
        <v>5</v>
      </c>
      <c r="M2780" s="7">
        <f>M2781+M2782+M2783+M2784+M2785+M2786+M2787+M2788+M2789+M2790+M2791+M2792+M2793+M2794</f>
        <v>0</v>
      </c>
      <c r="N2780" s="8">
        <f>N2781+N2782+N2783+N2784+N2785+N2786+N2787+N2788+N2789+N2790+N2791+N2792+N2793+N2794</f>
        <v>0</v>
      </c>
      <c r="R2780" s="12">
        <v>1</v>
      </c>
    </row>
    <row r="2781" spans="1:18" x14ac:dyDescent="0.2">
      <c r="A2781" s="1" t="s">
        <v>5036</v>
      </c>
      <c r="C2781" s="2" t="s">
        <v>286</v>
      </c>
      <c r="D2781" s="3" t="s">
        <v>35</v>
      </c>
      <c r="E2781" s="4">
        <v>0</v>
      </c>
      <c r="F2781" s="4">
        <v>22</v>
      </c>
      <c r="I2781" s="7">
        <v>7056793</v>
      </c>
      <c r="J2781" s="7">
        <v>7056792</v>
      </c>
      <c r="K2781" s="7">
        <v>2</v>
      </c>
      <c r="L2781" s="7">
        <v>6</v>
      </c>
      <c r="M2781" s="7">
        <f t="shared" ref="M2781:M2794" si="286">ROUND(ROUND(H2781,2)*ROUND(E2781,2), 2)</f>
        <v>0</v>
      </c>
      <c r="N2781" s="8">
        <f t="shared" ref="N2781:N2794" si="287">H2781*E2781*(1+F2781/100)</f>
        <v>0</v>
      </c>
      <c r="R2781" s="12">
        <v>1</v>
      </c>
    </row>
    <row r="2782" spans="1:18" x14ac:dyDescent="0.2">
      <c r="A2782" s="1" t="s">
        <v>5037</v>
      </c>
      <c r="C2782" s="2" t="s">
        <v>1224</v>
      </c>
      <c r="D2782" s="3" t="s">
        <v>35</v>
      </c>
      <c r="E2782" s="4">
        <v>0</v>
      </c>
      <c r="F2782" s="4">
        <v>22</v>
      </c>
      <c r="I2782" s="7">
        <v>7056794</v>
      </c>
      <c r="J2782" s="7">
        <v>7056792</v>
      </c>
      <c r="K2782" s="7">
        <v>2</v>
      </c>
      <c r="L2782" s="7">
        <v>6</v>
      </c>
      <c r="M2782" s="7">
        <f t="shared" si="286"/>
        <v>0</v>
      </c>
      <c r="N2782" s="8">
        <f t="shared" si="287"/>
        <v>0</v>
      </c>
      <c r="R2782" s="12">
        <v>1</v>
      </c>
    </row>
    <row r="2783" spans="1:18" ht="25.5" x14ac:dyDescent="0.2">
      <c r="A2783" s="1" t="s">
        <v>5038</v>
      </c>
      <c r="C2783" s="2" t="s">
        <v>1213</v>
      </c>
      <c r="D2783" s="3" t="s">
        <v>35</v>
      </c>
      <c r="E2783" s="4">
        <v>0</v>
      </c>
      <c r="F2783" s="4">
        <v>22</v>
      </c>
      <c r="I2783" s="7">
        <v>7056795</v>
      </c>
      <c r="J2783" s="7">
        <v>7056792</v>
      </c>
      <c r="K2783" s="7">
        <v>2</v>
      </c>
      <c r="L2783" s="7">
        <v>6</v>
      </c>
      <c r="M2783" s="7">
        <f t="shared" si="286"/>
        <v>0</v>
      </c>
      <c r="N2783" s="8">
        <f t="shared" si="287"/>
        <v>0</v>
      </c>
      <c r="R2783" s="12">
        <v>1</v>
      </c>
    </row>
    <row r="2784" spans="1:18" x14ac:dyDescent="0.2">
      <c r="A2784" s="1" t="s">
        <v>5039</v>
      </c>
      <c r="C2784" s="2" t="s">
        <v>639</v>
      </c>
      <c r="D2784" s="3" t="s">
        <v>35</v>
      </c>
      <c r="E2784" s="4">
        <v>0</v>
      </c>
      <c r="F2784" s="4">
        <v>22</v>
      </c>
      <c r="I2784" s="7">
        <v>7056796</v>
      </c>
      <c r="J2784" s="7">
        <v>7056792</v>
      </c>
      <c r="K2784" s="7">
        <v>2</v>
      </c>
      <c r="L2784" s="7">
        <v>6</v>
      </c>
      <c r="M2784" s="7">
        <f t="shared" si="286"/>
        <v>0</v>
      </c>
      <c r="N2784" s="8">
        <f t="shared" si="287"/>
        <v>0</v>
      </c>
      <c r="R2784" s="12">
        <v>1</v>
      </c>
    </row>
    <row r="2785" spans="1:18" x14ac:dyDescent="0.2">
      <c r="A2785" s="1" t="s">
        <v>5040</v>
      </c>
      <c r="C2785" s="2" t="s">
        <v>3442</v>
      </c>
      <c r="D2785" s="3" t="s">
        <v>35</v>
      </c>
      <c r="E2785" s="4">
        <v>0</v>
      </c>
      <c r="F2785" s="4">
        <v>22</v>
      </c>
      <c r="I2785" s="7">
        <v>7056797</v>
      </c>
      <c r="J2785" s="7">
        <v>7056792</v>
      </c>
      <c r="K2785" s="7">
        <v>2</v>
      </c>
      <c r="L2785" s="7">
        <v>6</v>
      </c>
      <c r="M2785" s="7">
        <f t="shared" si="286"/>
        <v>0</v>
      </c>
      <c r="N2785" s="8">
        <f t="shared" si="287"/>
        <v>0</v>
      </c>
      <c r="R2785" s="12">
        <v>1</v>
      </c>
    </row>
    <row r="2786" spans="1:18" ht="25.5" x14ac:dyDescent="0.2">
      <c r="A2786" s="1" t="s">
        <v>5041</v>
      </c>
      <c r="C2786" s="2" t="s">
        <v>970</v>
      </c>
      <c r="D2786" s="3" t="s">
        <v>35</v>
      </c>
      <c r="E2786" s="4">
        <v>0</v>
      </c>
      <c r="F2786" s="4">
        <v>22</v>
      </c>
      <c r="I2786" s="7">
        <v>7056798</v>
      </c>
      <c r="J2786" s="7">
        <v>7056792</v>
      </c>
      <c r="K2786" s="7">
        <v>2</v>
      </c>
      <c r="L2786" s="7">
        <v>6</v>
      </c>
      <c r="M2786" s="7">
        <f t="shared" si="286"/>
        <v>0</v>
      </c>
      <c r="N2786" s="8">
        <f t="shared" si="287"/>
        <v>0</v>
      </c>
      <c r="R2786" s="12">
        <v>1</v>
      </c>
    </row>
    <row r="2787" spans="1:18" x14ac:dyDescent="0.2">
      <c r="A2787" s="1" t="s">
        <v>5042</v>
      </c>
      <c r="C2787" s="2" t="s">
        <v>5043</v>
      </c>
      <c r="D2787" s="3" t="s">
        <v>35</v>
      </c>
      <c r="E2787" s="4">
        <v>0</v>
      </c>
      <c r="F2787" s="4">
        <v>22</v>
      </c>
      <c r="I2787" s="7">
        <v>7056799</v>
      </c>
      <c r="J2787" s="7">
        <v>7056792</v>
      </c>
      <c r="K2787" s="7">
        <v>2</v>
      </c>
      <c r="L2787" s="7">
        <v>6</v>
      </c>
      <c r="M2787" s="7">
        <f t="shared" si="286"/>
        <v>0</v>
      </c>
      <c r="N2787" s="8">
        <f t="shared" si="287"/>
        <v>0</v>
      </c>
      <c r="R2787" s="12">
        <v>1</v>
      </c>
    </row>
    <row r="2788" spans="1:18" x14ac:dyDescent="0.2">
      <c r="A2788" s="1" t="s">
        <v>5044</v>
      </c>
      <c r="C2788" s="2" t="s">
        <v>646</v>
      </c>
      <c r="D2788" s="3" t="s">
        <v>35</v>
      </c>
      <c r="E2788" s="4">
        <v>0</v>
      </c>
      <c r="F2788" s="4">
        <v>22</v>
      </c>
      <c r="I2788" s="7">
        <v>7056800</v>
      </c>
      <c r="J2788" s="7">
        <v>7056792</v>
      </c>
      <c r="K2788" s="7">
        <v>2</v>
      </c>
      <c r="L2788" s="7">
        <v>6</v>
      </c>
      <c r="M2788" s="7">
        <f t="shared" si="286"/>
        <v>0</v>
      </c>
      <c r="N2788" s="8">
        <f t="shared" si="287"/>
        <v>0</v>
      </c>
      <c r="R2788" s="12">
        <v>1</v>
      </c>
    </row>
    <row r="2789" spans="1:18" ht="51" x14ac:dyDescent="0.2">
      <c r="A2789" s="1" t="s">
        <v>5045</v>
      </c>
      <c r="B2789" s="1" t="s">
        <v>30</v>
      </c>
      <c r="C2789" s="2" t="s">
        <v>5046</v>
      </c>
      <c r="D2789" s="3" t="s">
        <v>35</v>
      </c>
      <c r="E2789" s="4">
        <v>0</v>
      </c>
      <c r="F2789" s="4">
        <v>22</v>
      </c>
      <c r="I2789" s="7">
        <v>7056801</v>
      </c>
      <c r="J2789" s="7">
        <v>7056792</v>
      </c>
      <c r="K2789" s="7">
        <v>2</v>
      </c>
      <c r="L2789" s="7">
        <v>6</v>
      </c>
      <c r="M2789" s="7">
        <f t="shared" si="286"/>
        <v>0</v>
      </c>
      <c r="N2789" s="8">
        <f t="shared" si="287"/>
        <v>0</v>
      </c>
      <c r="R2789" s="12">
        <v>1</v>
      </c>
    </row>
    <row r="2790" spans="1:18" ht="63.75" x14ac:dyDescent="0.2">
      <c r="A2790" s="1" t="s">
        <v>5047</v>
      </c>
      <c r="C2790" s="2" t="s">
        <v>5048</v>
      </c>
      <c r="D2790" s="3" t="s">
        <v>231</v>
      </c>
      <c r="E2790" s="4">
        <v>2</v>
      </c>
      <c r="F2790" s="4">
        <v>22</v>
      </c>
      <c r="I2790" s="7">
        <v>7056802</v>
      </c>
      <c r="J2790" s="7">
        <v>7056792</v>
      </c>
      <c r="K2790" s="7">
        <v>2</v>
      </c>
      <c r="L2790" s="7">
        <v>6</v>
      </c>
      <c r="M2790" s="7">
        <f t="shared" si="286"/>
        <v>0</v>
      </c>
      <c r="N2790" s="8">
        <f t="shared" si="287"/>
        <v>0</v>
      </c>
      <c r="R2790" s="12">
        <v>1</v>
      </c>
    </row>
    <row r="2791" spans="1:18" ht="63.75" x14ac:dyDescent="0.2">
      <c r="A2791" s="1" t="s">
        <v>5049</v>
      </c>
      <c r="C2791" s="2" t="s">
        <v>5050</v>
      </c>
      <c r="D2791" s="3" t="s">
        <v>231</v>
      </c>
      <c r="E2791" s="4">
        <v>2</v>
      </c>
      <c r="F2791" s="4">
        <v>22</v>
      </c>
      <c r="I2791" s="7">
        <v>7056803</v>
      </c>
      <c r="J2791" s="7">
        <v>7056792</v>
      </c>
      <c r="K2791" s="7">
        <v>2</v>
      </c>
      <c r="L2791" s="7">
        <v>6</v>
      </c>
      <c r="M2791" s="7">
        <f t="shared" si="286"/>
        <v>0</v>
      </c>
      <c r="N2791" s="8">
        <f t="shared" si="287"/>
        <v>0</v>
      </c>
      <c r="R2791" s="12">
        <v>1</v>
      </c>
    </row>
    <row r="2792" spans="1:18" x14ac:dyDescent="0.2">
      <c r="A2792" s="1" t="s">
        <v>5051</v>
      </c>
      <c r="C2792" s="2" t="s">
        <v>694</v>
      </c>
      <c r="D2792" s="3" t="s">
        <v>35</v>
      </c>
      <c r="E2792" s="4">
        <v>0</v>
      </c>
      <c r="F2792" s="4">
        <v>22</v>
      </c>
      <c r="I2792" s="7">
        <v>7056804</v>
      </c>
      <c r="J2792" s="7">
        <v>7056792</v>
      </c>
      <c r="K2792" s="7">
        <v>2</v>
      </c>
      <c r="L2792" s="7">
        <v>6</v>
      </c>
      <c r="M2792" s="7">
        <f t="shared" si="286"/>
        <v>0</v>
      </c>
      <c r="N2792" s="8">
        <f t="shared" si="287"/>
        <v>0</v>
      </c>
      <c r="R2792" s="12">
        <v>1</v>
      </c>
    </row>
    <row r="2793" spans="1:18" ht="38.25" x14ac:dyDescent="0.2">
      <c r="A2793" s="1" t="s">
        <v>5052</v>
      </c>
      <c r="B2793" s="1" t="s">
        <v>188</v>
      </c>
      <c r="C2793" s="2" t="s">
        <v>5053</v>
      </c>
      <c r="D2793" s="3" t="s">
        <v>245</v>
      </c>
      <c r="E2793" s="4">
        <v>24</v>
      </c>
      <c r="F2793" s="4">
        <v>22</v>
      </c>
      <c r="I2793" s="7">
        <v>7056805</v>
      </c>
      <c r="J2793" s="7">
        <v>7056792</v>
      </c>
      <c r="K2793" s="7">
        <v>2</v>
      </c>
      <c r="L2793" s="7">
        <v>6</v>
      </c>
      <c r="M2793" s="7">
        <f t="shared" si="286"/>
        <v>0</v>
      </c>
      <c r="N2793" s="8">
        <f t="shared" si="287"/>
        <v>0</v>
      </c>
      <c r="R2793" s="12">
        <v>1</v>
      </c>
    </row>
    <row r="2794" spans="1:18" ht="38.25" x14ac:dyDescent="0.2">
      <c r="A2794" s="1" t="s">
        <v>5054</v>
      </c>
      <c r="B2794" s="1" t="s">
        <v>233</v>
      </c>
      <c r="C2794" s="2" t="s">
        <v>5055</v>
      </c>
      <c r="D2794" s="3" t="s">
        <v>231</v>
      </c>
      <c r="E2794" s="4">
        <v>10</v>
      </c>
      <c r="F2794" s="4">
        <v>22</v>
      </c>
      <c r="I2794" s="7">
        <v>7056806</v>
      </c>
      <c r="J2794" s="7">
        <v>7056792</v>
      </c>
      <c r="K2794" s="7">
        <v>2</v>
      </c>
      <c r="L2794" s="7">
        <v>6</v>
      </c>
      <c r="M2794" s="7">
        <f t="shared" si="286"/>
        <v>0</v>
      </c>
      <c r="N2794" s="8">
        <f t="shared" si="287"/>
        <v>0</v>
      </c>
      <c r="R2794" s="12">
        <v>1</v>
      </c>
    </row>
    <row r="2795" spans="1:18" x14ac:dyDescent="0.2">
      <c r="A2795" s="1" t="s">
        <v>5056</v>
      </c>
      <c r="B2795" s="1" t="s">
        <v>3426</v>
      </c>
      <c r="C2795" s="2" t="s">
        <v>1221</v>
      </c>
      <c r="E2795" s="4">
        <v>0</v>
      </c>
      <c r="F2795" s="4">
        <v>22</v>
      </c>
      <c r="H2795" s="167"/>
      <c r="I2795" s="7">
        <v>7056807</v>
      </c>
      <c r="J2795" s="7">
        <v>7056655</v>
      </c>
      <c r="K2795" s="7">
        <v>1</v>
      </c>
      <c r="L2795" s="7">
        <v>5</v>
      </c>
      <c r="M2795" s="7">
        <f>M2796+M2797+M2798+M2799+M2800+M2801+M2802+M2803+M2804+M2805+M2806+M2807+M2808+M2809+M2810+M2811+M2812+M2813+M2814+M2815+M2816+M2817</f>
        <v>0</v>
      </c>
      <c r="N2795" s="8">
        <f>N2796+N2797+N2798+N2799+N2800+N2801+N2802+N2803+N2804+N2805+N2806+N2807+N2808+N2809+N2810+N2811+N2812+N2813+N2814+N2815+N2816+N2817</f>
        <v>0</v>
      </c>
      <c r="R2795" s="12">
        <v>1</v>
      </c>
    </row>
    <row r="2796" spans="1:18" x14ac:dyDescent="0.2">
      <c r="A2796" s="1" t="s">
        <v>5057</v>
      </c>
      <c r="C2796" s="2" t="s">
        <v>286</v>
      </c>
      <c r="D2796" s="3" t="s">
        <v>35</v>
      </c>
      <c r="E2796" s="4">
        <v>0</v>
      </c>
      <c r="F2796" s="4">
        <v>22</v>
      </c>
      <c r="I2796" s="7">
        <v>7060087</v>
      </c>
      <c r="J2796" s="7">
        <v>7056807</v>
      </c>
      <c r="K2796" s="7">
        <v>2</v>
      </c>
      <c r="L2796" s="7">
        <v>6</v>
      </c>
      <c r="M2796" s="7">
        <f t="shared" ref="M2796:M2817" si="288">ROUND(ROUND(H2796,2)*ROUND(E2796,2), 2)</f>
        <v>0</v>
      </c>
      <c r="N2796" s="8">
        <f t="shared" ref="N2796:N2817" si="289">H2796*E2796*(1+F2796/100)</f>
        <v>0</v>
      </c>
      <c r="R2796" s="12">
        <v>1</v>
      </c>
    </row>
    <row r="2797" spans="1:18" x14ac:dyDescent="0.2">
      <c r="A2797" s="1" t="s">
        <v>5058</v>
      </c>
      <c r="C2797" s="2" t="s">
        <v>1224</v>
      </c>
      <c r="D2797" s="3" t="s">
        <v>35</v>
      </c>
      <c r="E2797" s="4">
        <v>0</v>
      </c>
      <c r="F2797" s="4">
        <v>22</v>
      </c>
      <c r="I2797" s="7">
        <v>7056808</v>
      </c>
      <c r="J2797" s="7">
        <v>7056807</v>
      </c>
      <c r="K2797" s="7">
        <v>2</v>
      </c>
      <c r="L2797" s="7">
        <v>6</v>
      </c>
      <c r="M2797" s="7">
        <f t="shared" si="288"/>
        <v>0</v>
      </c>
      <c r="N2797" s="8">
        <f t="shared" si="289"/>
        <v>0</v>
      </c>
      <c r="R2797" s="12">
        <v>1</v>
      </c>
    </row>
    <row r="2798" spans="1:18" x14ac:dyDescent="0.2">
      <c r="A2798" s="1" t="s">
        <v>5059</v>
      </c>
      <c r="C2798" s="2" t="s">
        <v>1226</v>
      </c>
      <c r="D2798" s="3" t="s">
        <v>35</v>
      </c>
      <c r="E2798" s="4">
        <v>0</v>
      </c>
      <c r="F2798" s="4">
        <v>22</v>
      </c>
      <c r="I2798" s="7">
        <v>7056809</v>
      </c>
      <c r="J2798" s="7">
        <v>7056807</v>
      </c>
      <c r="K2798" s="7">
        <v>2</v>
      </c>
      <c r="L2798" s="7">
        <v>6</v>
      </c>
      <c r="M2798" s="7">
        <f t="shared" si="288"/>
        <v>0</v>
      </c>
      <c r="N2798" s="8">
        <f t="shared" si="289"/>
        <v>0</v>
      </c>
      <c r="R2798" s="12">
        <v>1</v>
      </c>
    </row>
    <row r="2799" spans="1:18" x14ac:dyDescent="0.2">
      <c r="A2799" s="1" t="s">
        <v>5060</v>
      </c>
      <c r="C2799" s="2" t="s">
        <v>1228</v>
      </c>
      <c r="D2799" s="3" t="s">
        <v>35</v>
      </c>
      <c r="E2799" s="4">
        <v>0</v>
      </c>
      <c r="F2799" s="4">
        <v>22</v>
      </c>
      <c r="I2799" s="7">
        <v>7056810</v>
      </c>
      <c r="J2799" s="7">
        <v>7056807</v>
      </c>
      <c r="K2799" s="7">
        <v>2</v>
      </c>
      <c r="L2799" s="7">
        <v>6</v>
      </c>
      <c r="M2799" s="7">
        <f t="shared" si="288"/>
        <v>0</v>
      </c>
      <c r="N2799" s="8">
        <f t="shared" si="289"/>
        <v>0</v>
      </c>
      <c r="R2799" s="12">
        <v>1</v>
      </c>
    </row>
    <row r="2800" spans="1:18" x14ac:dyDescent="0.2">
      <c r="A2800" s="1" t="s">
        <v>5061</v>
      </c>
      <c r="C2800" s="2" t="s">
        <v>1230</v>
      </c>
      <c r="D2800" s="3" t="s">
        <v>35</v>
      </c>
      <c r="E2800" s="4">
        <v>0</v>
      </c>
      <c r="F2800" s="4">
        <v>22</v>
      </c>
      <c r="I2800" s="7">
        <v>7056811</v>
      </c>
      <c r="J2800" s="7">
        <v>7056807</v>
      </c>
      <c r="K2800" s="7">
        <v>2</v>
      </c>
      <c r="L2800" s="7">
        <v>6</v>
      </c>
      <c r="M2800" s="7">
        <f t="shared" si="288"/>
        <v>0</v>
      </c>
      <c r="N2800" s="8">
        <f t="shared" si="289"/>
        <v>0</v>
      </c>
      <c r="R2800" s="12">
        <v>1</v>
      </c>
    </row>
    <row r="2801" spans="1:18" ht="25.5" x14ac:dyDescent="0.2">
      <c r="A2801" s="1" t="s">
        <v>5062</v>
      </c>
      <c r="C2801" s="2" t="s">
        <v>970</v>
      </c>
      <c r="D2801" s="3" t="s">
        <v>35</v>
      </c>
      <c r="E2801" s="4">
        <v>0</v>
      </c>
      <c r="F2801" s="4">
        <v>22</v>
      </c>
      <c r="I2801" s="7">
        <v>7056812</v>
      </c>
      <c r="J2801" s="7">
        <v>7056807</v>
      </c>
      <c r="K2801" s="7">
        <v>2</v>
      </c>
      <c r="L2801" s="7">
        <v>6</v>
      </c>
      <c r="M2801" s="7">
        <f t="shared" si="288"/>
        <v>0</v>
      </c>
      <c r="N2801" s="8">
        <f t="shared" si="289"/>
        <v>0</v>
      </c>
      <c r="R2801" s="12">
        <v>1</v>
      </c>
    </row>
    <row r="2802" spans="1:18" ht="25.5" x14ac:dyDescent="0.2">
      <c r="A2802" s="1" t="s">
        <v>5063</v>
      </c>
      <c r="C2802" s="2" t="s">
        <v>3566</v>
      </c>
      <c r="D2802" s="3" t="s">
        <v>35</v>
      </c>
      <c r="E2802" s="4">
        <v>0</v>
      </c>
      <c r="F2802" s="4">
        <v>22</v>
      </c>
      <c r="I2802" s="7">
        <v>7056813</v>
      </c>
      <c r="J2802" s="7">
        <v>7056807</v>
      </c>
      <c r="K2802" s="7">
        <v>2</v>
      </c>
      <c r="L2802" s="7">
        <v>6</v>
      </c>
      <c r="M2802" s="7">
        <f t="shared" si="288"/>
        <v>0</v>
      </c>
      <c r="N2802" s="8">
        <f t="shared" si="289"/>
        <v>0</v>
      </c>
      <c r="R2802" s="12">
        <v>1</v>
      </c>
    </row>
    <row r="2803" spans="1:18" ht="25.5" x14ac:dyDescent="0.2">
      <c r="A2803" s="1" t="s">
        <v>5064</v>
      </c>
      <c r="C2803" s="2" t="s">
        <v>1235</v>
      </c>
      <c r="D2803" s="3" t="s">
        <v>35</v>
      </c>
      <c r="E2803" s="4">
        <v>0</v>
      </c>
      <c r="F2803" s="4">
        <v>22</v>
      </c>
      <c r="I2803" s="7">
        <v>7056814</v>
      </c>
      <c r="J2803" s="7">
        <v>7056807</v>
      </c>
      <c r="K2803" s="7">
        <v>2</v>
      </c>
      <c r="L2803" s="7">
        <v>6</v>
      </c>
      <c r="M2803" s="7">
        <f t="shared" si="288"/>
        <v>0</v>
      </c>
      <c r="N2803" s="8">
        <f t="shared" si="289"/>
        <v>0</v>
      </c>
      <c r="R2803" s="12">
        <v>1</v>
      </c>
    </row>
    <row r="2804" spans="1:18" x14ac:dyDescent="0.2">
      <c r="A2804" s="1" t="s">
        <v>5065</v>
      </c>
      <c r="C2804" s="2" t="s">
        <v>1237</v>
      </c>
      <c r="D2804" s="3" t="s">
        <v>35</v>
      </c>
      <c r="E2804" s="4">
        <v>0</v>
      </c>
      <c r="F2804" s="4">
        <v>22</v>
      </c>
      <c r="I2804" s="7">
        <v>7056815</v>
      </c>
      <c r="J2804" s="7">
        <v>7056807</v>
      </c>
      <c r="K2804" s="7">
        <v>2</v>
      </c>
      <c r="L2804" s="7">
        <v>6</v>
      </c>
      <c r="M2804" s="7">
        <f t="shared" si="288"/>
        <v>0</v>
      </c>
      <c r="N2804" s="8">
        <f t="shared" si="289"/>
        <v>0</v>
      </c>
      <c r="R2804" s="12">
        <v>1</v>
      </c>
    </row>
    <row r="2805" spans="1:18" x14ac:dyDescent="0.2">
      <c r="A2805" s="1" t="s">
        <v>5066</v>
      </c>
      <c r="C2805" s="2" t="s">
        <v>1239</v>
      </c>
      <c r="D2805" s="3" t="s">
        <v>35</v>
      </c>
      <c r="E2805" s="4">
        <v>0</v>
      </c>
      <c r="F2805" s="4">
        <v>22</v>
      </c>
      <c r="I2805" s="7">
        <v>7056816</v>
      </c>
      <c r="J2805" s="7">
        <v>7056807</v>
      </c>
      <c r="K2805" s="7">
        <v>2</v>
      </c>
      <c r="L2805" s="7">
        <v>6</v>
      </c>
      <c r="M2805" s="7">
        <f t="shared" si="288"/>
        <v>0</v>
      </c>
      <c r="N2805" s="8">
        <f t="shared" si="289"/>
        <v>0</v>
      </c>
      <c r="R2805" s="12">
        <v>1</v>
      </c>
    </row>
    <row r="2806" spans="1:18" ht="51" x14ac:dyDescent="0.2">
      <c r="A2806" s="1" t="s">
        <v>5067</v>
      </c>
      <c r="B2806" s="1" t="s">
        <v>976</v>
      </c>
      <c r="C2806" s="2" t="s">
        <v>3571</v>
      </c>
      <c r="D2806" s="3" t="s">
        <v>35</v>
      </c>
      <c r="E2806" s="4">
        <v>0</v>
      </c>
      <c r="F2806" s="4">
        <v>22</v>
      </c>
      <c r="I2806" s="7">
        <v>7056817</v>
      </c>
      <c r="J2806" s="7">
        <v>7056807</v>
      </c>
      <c r="K2806" s="7">
        <v>2</v>
      </c>
      <c r="L2806" s="7">
        <v>6</v>
      </c>
      <c r="M2806" s="7">
        <f t="shared" si="288"/>
        <v>0</v>
      </c>
      <c r="N2806" s="8">
        <f t="shared" si="289"/>
        <v>0</v>
      </c>
      <c r="R2806" s="12">
        <v>1</v>
      </c>
    </row>
    <row r="2807" spans="1:18" ht="38.25" x14ac:dyDescent="0.2">
      <c r="A2807" s="1" t="s">
        <v>5068</v>
      </c>
      <c r="C2807" s="2" t="s">
        <v>1243</v>
      </c>
      <c r="D2807" s="3" t="s">
        <v>35</v>
      </c>
      <c r="E2807" s="4">
        <v>0</v>
      </c>
      <c r="F2807" s="4">
        <v>22</v>
      </c>
      <c r="I2807" s="7">
        <v>7056818</v>
      </c>
      <c r="J2807" s="7">
        <v>7056807</v>
      </c>
      <c r="K2807" s="7">
        <v>2</v>
      </c>
      <c r="L2807" s="7">
        <v>6</v>
      </c>
      <c r="M2807" s="7">
        <f t="shared" si="288"/>
        <v>0</v>
      </c>
      <c r="N2807" s="8">
        <f t="shared" si="289"/>
        <v>0</v>
      </c>
      <c r="R2807" s="12">
        <v>1</v>
      </c>
    </row>
    <row r="2808" spans="1:18" x14ac:dyDescent="0.2">
      <c r="A2808" s="1" t="s">
        <v>5069</v>
      </c>
      <c r="C2808" s="2" t="s">
        <v>3574</v>
      </c>
      <c r="D2808" s="3" t="s">
        <v>35</v>
      </c>
      <c r="E2808" s="4">
        <v>0</v>
      </c>
      <c r="F2808" s="4">
        <v>22</v>
      </c>
      <c r="I2808" s="7">
        <v>7056819</v>
      </c>
      <c r="J2808" s="7">
        <v>7056807</v>
      </c>
      <c r="K2808" s="7">
        <v>2</v>
      </c>
      <c r="L2808" s="7">
        <v>6</v>
      </c>
      <c r="M2808" s="7">
        <f t="shared" si="288"/>
        <v>0</v>
      </c>
      <c r="N2808" s="8">
        <f t="shared" si="289"/>
        <v>0</v>
      </c>
      <c r="R2808" s="12">
        <v>1</v>
      </c>
    </row>
    <row r="2809" spans="1:18" ht="63.75" x14ac:dyDescent="0.2">
      <c r="A2809" s="1" t="s">
        <v>5070</v>
      </c>
      <c r="B2809" s="1" t="s">
        <v>30</v>
      </c>
      <c r="C2809" s="2" t="s">
        <v>5071</v>
      </c>
      <c r="D2809" s="3" t="s">
        <v>231</v>
      </c>
      <c r="E2809" s="4">
        <v>1</v>
      </c>
      <c r="F2809" s="4">
        <v>22</v>
      </c>
      <c r="I2809" s="7">
        <v>7056820</v>
      </c>
      <c r="J2809" s="7">
        <v>7056807</v>
      </c>
      <c r="K2809" s="7">
        <v>2</v>
      </c>
      <c r="L2809" s="7">
        <v>6</v>
      </c>
      <c r="M2809" s="7">
        <f t="shared" si="288"/>
        <v>0</v>
      </c>
      <c r="N2809" s="8">
        <f t="shared" si="289"/>
        <v>0</v>
      </c>
      <c r="R2809" s="12">
        <v>1</v>
      </c>
    </row>
    <row r="2810" spans="1:18" ht="51" x14ac:dyDescent="0.2">
      <c r="A2810" s="1" t="s">
        <v>5072</v>
      </c>
      <c r="B2810" s="1" t="s">
        <v>188</v>
      </c>
      <c r="C2810" s="2" t="s">
        <v>5073</v>
      </c>
      <c r="D2810" s="3" t="s">
        <v>231</v>
      </c>
      <c r="E2810" s="4">
        <v>1</v>
      </c>
      <c r="F2810" s="4">
        <v>22</v>
      </c>
      <c r="I2810" s="7">
        <v>7056821</v>
      </c>
      <c r="J2810" s="7">
        <v>7056807</v>
      </c>
      <c r="K2810" s="7">
        <v>2</v>
      </c>
      <c r="L2810" s="7">
        <v>6</v>
      </c>
      <c r="M2810" s="7">
        <f t="shared" si="288"/>
        <v>0</v>
      </c>
      <c r="N2810" s="8">
        <f t="shared" si="289"/>
        <v>0</v>
      </c>
      <c r="R2810" s="12">
        <v>1</v>
      </c>
    </row>
    <row r="2811" spans="1:18" ht="51" x14ac:dyDescent="0.2">
      <c r="A2811" s="1" t="s">
        <v>5074</v>
      </c>
      <c r="B2811" s="1" t="s">
        <v>233</v>
      </c>
      <c r="C2811" s="2" t="s">
        <v>5075</v>
      </c>
      <c r="D2811" s="3" t="s">
        <v>231</v>
      </c>
      <c r="E2811" s="4">
        <v>1</v>
      </c>
      <c r="F2811" s="4">
        <v>22</v>
      </c>
      <c r="I2811" s="7">
        <v>7056822</v>
      </c>
      <c r="J2811" s="7">
        <v>7056807</v>
      </c>
      <c r="K2811" s="7">
        <v>2</v>
      </c>
      <c r="L2811" s="7">
        <v>6</v>
      </c>
      <c r="M2811" s="7">
        <f t="shared" si="288"/>
        <v>0</v>
      </c>
      <c r="N2811" s="8">
        <f t="shared" si="289"/>
        <v>0</v>
      </c>
      <c r="R2811" s="12">
        <v>1</v>
      </c>
    </row>
    <row r="2812" spans="1:18" ht="63.75" x14ac:dyDescent="0.2">
      <c r="A2812" s="1" t="s">
        <v>5076</v>
      </c>
      <c r="B2812" s="1" t="s">
        <v>991</v>
      </c>
      <c r="C2812" s="2" t="s">
        <v>3578</v>
      </c>
      <c r="D2812" s="3" t="s">
        <v>35</v>
      </c>
      <c r="E2812" s="4">
        <v>0</v>
      </c>
      <c r="F2812" s="4">
        <v>22</v>
      </c>
      <c r="I2812" s="7">
        <v>7056823</v>
      </c>
      <c r="J2812" s="7">
        <v>7056807</v>
      </c>
      <c r="K2812" s="7">
        <v>2</v>
      </c>
      <c r="L2812" s="7">
        <v>6</v>
      </c>
      <c r="M2812" s="7">
        <f t="shared" si="288"/>
        <v>0</v>
      </c>
      <c r="N2812" s="8">
        <f t="shared" si="289"/>
        <v>0</v>
      </c>
      <c r="R2812" s="12">
        <v>1</v>
      </c>
    </row>
    <row r="2813" spans="1:18" ht="38.25" x14ac:dyDescent="0.2">
      <c r="A2813" s="1" t="s">
        <v>5077</v>
      </c>
      <c r="C2813" s="2" t="s">
        <v>1243</v>
      </c>
      <c r="D2813" s="3" t="s">
        <v>35</v>
      </c>
      <c r="E2813" s="4">
        <v>0</v>
      </c>
      <c r="F2813" s="4">
        <v>22</v>
      </c>
      <c r="I2813" s="7">
        <v>7056824</v>
      </c>
      <c r="J2813" s="7">
        <v>7056807</v>
      </c>
      <c r="K2813" s="7">
        <v>2</v>
      </c>
      <c r="L2813" s="7">
        <v>6</v>
      </c>
      <c r="M2813" s="7">
        <f t="shared" si="288"/>
        <v>0</v>
      </c>
      <c r="N2813" s="8">
        <f t="shared" si="289"/>
        <v>0</v>
      </c>
      <c r="R2813" s="12">
        <v>1</v>
      </c>
    </row>
    <row r="2814" spans="1:18" ht="25.5" x14ac:dyDescent="0.2">
      <c r="A2814" s="1" t="s">
        <v>5078</v>
      </c>
      <c r="C2814" s="2" t="s">
        <v>5079</v>
      </c>
      <c r="D2814" s="3" t="s">
        <v>35</v>
      </c>
      <c r="E2814" s="4">
        <v>0</v>
      </c>
      <c r="F2814" s="4">
        <v>22</v>
      </c>
      <c r="I2814" s="7">
        <v>7056825</v>
      </c>
      <c r="J2814" s="7">
        <v>7056807</v>
      </c>
      <c r="K2814" s="7">
        <v>2</v>
      </c>
      <c r="L2814" s="7">
        <v>6</v>
      </c>
      <c r="M2814" s="7">
        <f t="shared" si="288"/>
        <v>0</v>
      </c>
      <c r="N2814" s="8">
        <f t="shared" si="289"/>
        <v>0</v>
      </c>
      <c r="R2814" s="12">
        <v>1</v>
      </c>
    </row>
    <row r="2815" spans="1:18" x14ac:dyDescent="0.2">
      <c r="A2815" s="1" t="s">
        <v>5080</v>
      </c>
      <c r="C2815" s="2" t="s">
        <v>1247</v>
      </c>
      <c r="D2815" s="3" t="s">
        <v>35</v>
      </c>
      <c r="E2815" s="4">
        <v>0</v>
      </c>
      <c r="F2815" s="4">
        <v>22</v>
      </c>
      <c r="I2815" s="7">
        <v>7056826</v>
      </c>
      <c r="J2815" s="7">
        <v>7056807</v>
      </c>
      <c r="K2815" s="7">
        <v>2</v>
      </c>
      <c r="L2815" s="7">
        <v>6</v>
      </c>
      <c r="M2815" s="7">
        <f t="shared" si="288"/>
        <v>0</v>
      </c>
      <c r="N2815" s="8">
        <f t="shared" si="289"/>
        <v>0</v>
      </c>
      <c r="R2815" s="12">
        <v>1</v>
      </c>
    </row>
    <row r="2816" spans="1:18" ht="76.5" x14ac:dyDescent="0.2">
      <c r="A2816" s="1" t="s">
        <v>5081</v>
      </c>
      <c r="B2816" s="1" t="s">
        <v>236</v>
      </c>
      <c r="C2816" s="2" t="s">
        <v>5082</v>
      </c>
      <c r="D2816" s="3" t="s">
        <v>231</v>
      </c>
      <c r="E2816" s="4">
        <v>6</v>
      </c>
      <c r="F2816" s="4">
        <v>22</v>
      </c>
      <c r="I2816" s="7">
        <v>7056827</v>
      </c>
      <c r="J2816" s="7">
        <v>7056807</v>
      </c>
      <c r="K2816" s="7">
        <v>2</v>
      </c>
      <c r="L2816" s="7">
        <v>6</v>
      </c>
      <c r="M2816" s="7">
        <f t="shared" si="288"/>
        <v>0</v>
      </c>
      <c r="N2816" s="8">
        <f t="shared" si="289"/>
        <v>0</v>
      </c>
      <c r="R2816" s="12">
        <v>1</v>
      </c>
    </row>
    <row r="2817" spans="1:18" ht="76.5" x14ac:dyDescent="0.2">
      <c r="A2817" s="1" t="s">
        <v>5083</v>
      </c>
      <c r="B2817" s="1" t="s">
        <v>239</v>
      </c>
      <c r="C2817" s="2" t="s">
        <v>5084</v>
      </c>
      <c r="D2817" s="3" t="s">
        <v>231</v>
      </c>
      <c r="E2817" s="4">
        <v>4</v>
      </c>
      <c r="F2817" s="4">
        <v>22</v>
      </c>
      <c r="I2817" s="7">
        <v>7056828</v>
      </c>
      <c r="J2817" s="7">
        <v>7056807</v>
      </c>
      <c r="K2817" s="7">
        <v>2</v>
      </c>
      <c r="L2817" s="7">
        <v>6</v>
      </c>
      <c r="M2817" s="7">
        <f t="shared" si="288"/>
        <v>0</v>
      </c>
      <c r="N2817" s="8">
        <f t="shared" si="289"/>
        <v>0</v>
      </c>
      <c r="R2817" s="12">
        <v>1</v>
      </c>
    </row>
    <row r="2818" spans="1:18" x14ac:dyDescent="0.2">
      <c r="A2818" s="1" t="s">
        <v>5085</v>
      </c>
      <c r="B2818" s="1" t="s">
        <v>3436</v>
      </c>
      <c r="C2818" s="2" t="s">
        <v>740</v>
      </c>
      <c r="E2818" s="4">
        <v>0</v>
      </c>
      <c r="F2818" s="4">
        <v>22</v>
      </c>
      <c r="H2818" s="167"/>
      <c r="I2818" s="7">
        <v>7056829</v>
      </c>
      <c r="J2818" s="7">
        <v>7056655</v>
      </c>
      <c r="K2818" s="7">
        <v>1</v>
      </c>
      <c r="L2818" s="7">
        <v>5</v>
      </c>
      <c r="M2818" s="7">
        <f>M2819+M2820+M2821+M2822+M2823+M2824+M2825+M2826+M2827+M2828+M2829+M2830+M2831+M2832+M2833</f>
        <v>0</v>
      </c>
      <c r="N2818" s="8">
        <f>N2819+N2820+N2821+N2822+N2823+N2824+N2825+N2826+N2827+N2828+N2829+N2830+N2831+N2832+N2833</f>
        <v>0</v>
      </c>
      <c r="R2818" s="12">
        <v>1</v>
      </c>
    </row>
    <row r="2819" spans="1:18" x14ac:dyDescent="0.2">
      <c r="A2819" s="1" t="s">
        <v>5086</v>
      </c>
      <c r="C2819" s="2" t="s">
        <v>286</v>
      </c>
      <c r="D2819" s="3" t="s">
        <v>35</v>
      </c>
      <c r="E2819" s="4">
        <v>0</v>
      </c>
      <c r="F2819" s="4">
        <v>22</v>
      </c>
      <c r="I2819" s="7">
        <v>7056830</v>
      </c>
      <c r="J2819" s="7">
        <v>7056829</v>
      </c>
      <c r="K2819" s="7">
        <v>2</v>
      </c>
      <c r="L2819" s="7">
        <v>6</v>
      </c>
      <c r="M2819" s="7">
        <f t="shared" ref="M2819:M2833" si="290">ROUND(ROUND(H2819,2)*ROUND(E2819,2), 2)</f>
        <v>0</v>
      </c>
      <c r="N2819" s="8">
        <f t="shared" ref="N2819:N2833" si="291">H2819*E2819*(1+F2819/100)</f>
        <v>0</v>
      </c>
      <c r="R2819" s="12">
        <v>1</v>
      </c>
    </row>
    <row r="2820" spans="1:18" ht="25.5" x14ac:dyDescent="0.2">
      <c r="A2820" s="1" t="s">
        <v>5087</v>
      </c>
      <c r="C2820" s="2" t="s">
        <v>5088</v>
      </c>
      <c r="D2820" s="3" t="s">
        <v>35</v>
      </c>
      <c r="E2820" s="4">
        <v>0</v>
      </c>
      <c r="F2820" s="4">
        <v>22</v>
      </c>
      <c r="I2820" s="7">
        <v>7056831</v>
      </c>
      <c r="J2820" s="7">
        <v>7056829</v>
      </c>
      <c r="K2820" s="7">
        <v>2</v>
      </c>
      <c r="L2820" s="7">
        <v>6</v>
      </c>
      <c r="M2820" s="7">
        <f t="shared" si="290"/>
        <v>0</v>
      </c>
      <c r="N2820" s="8">
        <f t="shared" si="291"/>
        <v>0</v>
      </c>
      <c r="R2820" s="12">
        <v>1</v>
      </c>
    </row>
    <row r="2821" spans="1:18" x14ac:dyDescent="0.2">
      <c r="A2821" s="1" t="s">
        <v>5089</v>
      </c>
      <c r="C2821" s="2" t="s">
        <v>3802</v>
      </c>
      <c r="D2821" s="3" t="s">
        <v>35</v>
      </c>
      <c r="E2821" s="4">
        <v>0</v>
      </c>
      <c r="F2821" s="4">
        <v>22</v>
      </c>
      <c r="I2821" s="7">
        <v>7056832</v>
      </c>
      <c r="J2821" s="7">
        <v>7056829</v>
      </c>
      <c r="K2821" s="7">
        <v>2</v>
      </c>
      <c r="L2821" s="7">
        <v>6</v>
      </c>
      <c r="M2821" s="7">
        <f t="shared" si="290"/>
        <v>0</v>
      </c>
      <c r="N2821" s="8">
        <f t="shared" si="291"/>
        <v>0</v>
      </c>
      <c r="R2821" s="12">
        <v>1</v>
      </c>
    </row>
    <row r="2822" spans="1:18" ht="25.5" x14ac:dyDescent="0.2">
      <c r="A2822" s="1" t="s">
        <v>5090</v>
      </c>
      <c r="C2822" s="2" t="s">
        <v>1301</v>
      </c>
      <c r="D2822" s="3" t="s">
        <v>35</v>
      </c>
      <c r="E2822" s="4">
        <v>0</v>
      </c>
      <c r="F2822" s="4">
        <v>22</v>
      </c>
      <c r="I2822" s="7">
        <v>7056833</v>
      </c>
      <c r="J2822" s="7">
        <v>7056829</v>
      </c>
      <c r="K2822" s="7">
        <v>2</v>
      </c>
      <c r="L2822" s="7">
        <v>6</v>
      </c>
      <c r="M2822" s="7">
        <f t="shared" si="290"/>
        <v>0</v>
      </c>
      <c r="N2822" s="8">
        <f t="shared" si="291"/>
        <v>0</v>
      </c>
      <c r="R2822" s="12">
        <v>1</v>
      </c>
    </row>
    <row r="2823" spans="1:18" ht="25.5" x14ac:dyDescent="0.2">
      <c r="A2823" s="1" t="s">
        <v>5091</v>
      </c>
      <c r="C2823" s="2" t="s">
        <v>3805</v>
      </c>
      <c r="D2823" s="3" t="s">
        <v>35</v>
      </c>
      <c r="E2823" s="4">
        <v>0</v>
      </c>
      <c r="F2823" s="4">
        <v>22</v>
      </c>
      <c r="I2823" s="7">
        <v>7056834</v>
      </c>
      <c r="J2823" s="7">
        <v>7056829</v>
      </c>
      <c r="K2823" s="7">
        <v>2</v>
      </c>
      <c r="L2823" s="7">
        <v>6</v>
      </c>
      <c r="M2823" s="7">
        <f t="shared" si="290"/>
        <v>0</v>
      </c>
      <c r="N2823" s="8">
        <f t="shared" si="291"/>
        <v>0</v>
      </c>
      <c r="R2823" s="12">
        <v>1</v>
      </c>
    </row>
    <row r="2824" spans="1:18" ht="25.5" x14ac:dyDescent="0.2">
      <c r="A2824" s="1" t="s">
        <v>5092</v>
      </c>
      <c r="C2824" s="2" t="s">
        <v>1305</v>
      </c>
      <c r="D2824" s="3" t="s">
        <v>35</v>
      </c>
      <c r="E2824" s="4">
        <v>0</v>
      </c>
      <c r="F2824" s="4">
        <v>22</v>
      </c>
      <c r="I2824" s="7">
        <v>7056835</v>
      </c>
      <c r="J2824" s="7">
        <v>7056829</v>
      </c>
      <c r="K2824" s="7">
        <v>2</v>
      </c>
      <c r="L2824" s="7">
        <v>6</v>
      </c>
      <c r="M2824" s="7">
        <f t="shared" si="290"/>
        <v>0</v>
      </c>
      <c r="N2824" s="8">
        <f t="shared" si="291"/>
        <v>0</v>
      </c>
      <c r="R2824" s="12">
        <v>1</v>
      </c>
    </row>
    <row r="2825" spans="1:18" ht="25.5" x14ac:dyDescent="0.2">
      <c r="A2825" s="1" t="s">
        <v>5093</v>
      </c>
      <c r="B2825" s="1" t="s">
        <v>30</v>
      </c>
      <c r="C2825" s="2" t="s">
        <v>754</v>
      </c>
      <c r="D2825" s="3" t="s">
        <v>241</v>
      </c>
      <c r="E2825" s="4">
        <v>311</v>
      </c>
      <c r="F2825" s="4">
        <v>22</v>
      </c>
      <c r="I2825" s="7">
        <v>7056836</v>
      </c>
      <c r="J2825" s="7">
        <v>7056829</v>
      </c>
      <c r="K2825" s="7">
        <v>2</v>
      </c>
      <c r="L2825" s="7">
        <v>6</v>
      </c>
      <c r="M2825" s="7">
        <f t="shared" si="290"/>
        <v>0</v>
      </c>
      <c r="N2825" s="8">
        <f t="shared" si="291"/>
        <v>0</v>
      </c>
      <c r="R2825" s="12">
        <v>1</v>
      </c>
    </row>
    <row r="2826" spans="1:18" ht="25.5" x14ac:dyDescent="0.2">
      <c r="A2826" s="1" t="s">
        <v>5094</v>
      </c>
      <c r="B2826" s="1" t="s">
        <v>188</v>
      </c>
      <c r="C2826" s="2" t="s">
        <v>5095</v>
      </c>
      <c r="D2826" s="3" t="s">
        <v>241</v>
      </c>
      <c r="E2826" s="4">
        <v>30</v>
      </c>
      <c r="F2826" s="4">
        <v>22</v>
      </c>
      <c r="I2826" s="7">
        <v>7056837</v>
      </c>
      <c r="J2826" s="7">
        <v>7056829</v>
      </c>
      <c r="K2826" s="7">
        <v>2</v>
      </c>
      <c r="L2826" s="7">
        <v>6</v>
      </c>
      <c r="M2826" s="7">
        <f t="shared" si="290"/>
        <v>0</v>
      </c>
      <c r="N2826" s="8">
        <f t="shared" si="291"/>
        <v>0</v>
      </c>
      <c r="R2826" s="12">
        <v>1</v>
      </c>
    </row>
    <row r="2827" spans="1:18" ht="25.5" x14ac:dyDescent="0.2">
      <c r="A2827" s="1" t="s">
        <v>5096</v>
      </c>
      <c r="B2827" s="1" t="s">
        <v>233</v>
      </c>
      <c r="C2827" s="2" t="s">
        <v>5097</v>
      </c>
      <c r="D2827" s="3" t="s">
        <v>241</v>
      </c>
      <c r="E2827" s="4">
        <v>108</v>
      </c>
      <c r="F2827" s="4">
        <v>22</v>
      </c>
      <c r="I2827" s="7">
        <v>7056838</v>
      </c>
      <c r="J2827" s="7">
        <v>7056829</v>
      </c>
      <c r="K2827" s="7">
        <v>2</v>
      </c>
      <c r="L2827" s="7">
        <v>6</v>
      </c>
      <c r="M2827" s="7">
        <f t="shared" si="290"/>
        <v>0</v>
      </c>
      <c r="N2827" s="8">
        <f t="shared" si="291"/>
        <v>0</v>
      </c>
      <c r="R2827" s="12">
        <v>1</v>
      </c>
    </row>
    <row r="2828" spans="1:18" x14ac:dyDescent="0.2">
      <c r="A2828" s="1" t="s">
        <v>5098</v>
      </c>
      <c r="B2828" s="1" t="s">
        <v>236</v>
      </c>
      <c r="C2828" s="2" t="s">
        <v>760</v>
      </c>
      <c r="D2828" s="3" t="s">
        <v>241</v>
      </c>
      <c r="E2828" s="4">
        <v>178</v>
      </c>
      <c r="F2828" s="4">
        <v>22</v>
      </c>
      <c r="I2828" s="7">
        <v>7056839</v>
      </c>
      <c r="J2828" s="7">
        <v>7056829</v>
      </c>
      <c r="K2828" s="7">
        <v>2</v>
      </c>
      <c r="L2828" s="7">
        <v>6</v>
      </c>
      <c r="M2828" s="7">
        <f t="shared" si="290"/>
        <v>0</v>
      </c>
      <c r="N2828" s="8">
        <f t="shared" si="291"/>
        <v>0</v>
      </c>
      <c r="R2828" s="12">
        <v>1</v>
      </c>
    </row>
    <row r="2829" spans="1:18" x14ac:dyDescent="0.2">
      <c r="A2829" s="1" t="s">
        <v>5099</v>
      </c>
      <c r="B2829" s="1" t="s">
        <v>239</v>
      </c>
      <c r="C2829" s="2" t="s">
        <v>762</v>
      </c>
      <c r="D2829" s="3" t="s">
        <v>245</v>
      </c>
      <c r="E2829" s="4">
        <v>136</v>
      </c>
      <c r="F2829" s="4">
        <v>22</v>
      </c>
      <c r="I2829" s="7">
        <v>7056840</v>
      </c>
      <c r="J2829" s="7">
        <v>7056829</v>
      </c>
      <c r="K2829" s="7">
        <v>2</v>
      </c>
      <c r="L2829" s="7">
        <v>6</v>
      </c>
      <c r="M2829" s="7">
        <f t="shared" si="290"/>
        <v>0</v>
      </c>
      <c r="N2829" s="8">
        <f t="shared" si="291"/>
        <v>0</v>
      </c>
      <c r="R2829" s="12">
        <v>1</v>
      </c>
    </row>
    <row r="2830" spans="1:18" x14ac:dyDescent="0.2">
      <c r="A2830" s="1" t="s">
        <v>5100</v>
      </c>
      <c r="B2830" s="1" t="s">
        <v>243</v>
      </c>
      <c r="C2830" s="2" t="s">
        <v>764</v>
      </c>
      <c r="D2830" s="3" t="s">
        <v>245</v>
      </c>
      <c r="E2830" s="4">
        <v>95</v>
      </c>
      <c r="F2830" s="4">
        <v>22</v>
      </c>
      <c r="I2830" s="7">
        <v>7056841</v>
      </c>
      <c r="J2830" s="7">
        <v>7056829</v>
      </c>
      <c r="K2830" s="7">
        <v>2</v>
      </c>
      <c r="L2830" s="7">
        <v>6</v>
      </c>
      <c r="M2830" s="7">
        <f t="shared" si="290"/>
        <v>0</v>
      </c>
      <c r="N2830" s="8">
        <f t="shared" si="291"/>
        <v>0</v>
      </c>
      <c r="R2830" s="12">
        <v>1</v>
      </c>
    </row>
    <row r="2831" spans="1:18" x14ac:dyDescent="0.2">
      <c r="A2831" s="1" t="s">
        <v>5101</v>
      </c>
      <c r="B2831" s="1" t="s">
        <v>247</v>
      </c>
      <c r="C2831" s="2" t="s">
        <v>5102</v>
      </c>
      <c r="D2831" s="3" t="s">
        <v>245</v>
      </c>
      <c r="E2831" s="4">
        <v>27</v>
      </c>
      <c r="F2831" s="4">
        <v>22</v>
      </c>
      <c r="I2831" s="7">
        <v>7056842</v>
      </c>
      <c r="J2831" s="7">
        <v>7056829</v>
      </c>
      <c r="K2831" s="7">
        <v>2</v>
      </c>
      <c r="L2831" s="7">
        <v>6</v>
      </c>
      <c r="M2831" s="7">
        <f t="shared" si="290"/>
        <v>0</v>
      </c>
      <c r="N2831" s="8">
        <f t="shared" si="291"/>
        <v>0</v>
      </c>
      <c r="R2831" s="12">
        <v>1</v>
      </c>
    </row>
    <row r="2832" spans="1:18" x14ac:dyDescent="0.2">
      <c r="A2832" s="1" t="s">
        <v>5103</v>
      </c>
      <c r="B2832" s="1" t="s">
        <v>266</v>
      </c>
      <c r="C2832" s="2" t="s">
        <v>5104</v>
      </c>
      <c r="D2832" s="3" t="s">
        <v>35</v>
      </c>
      <c r="E2832" s="4">
        <v>0</v>
      </c>
      <c r="F2832" s="4">
        <v>22</v>
      </c>
      <c r="I2832" s="7">
        <v>7056843</v>
      </c>
      <c r="J2832" s="7">
        <v>7056829</v>
      </c>
      <c r="K2832" s="7">
        <v>2</v>
      </c>
      <c r="L2832" s="7">
        <v>6</v>
      </c>
      <c r="M2832" s="7">
        <f t="shared" si="290"/>
        <v>0</v>
      </c>
      <c r="N2832" s="8">
        <f t="shared" si="291"/>
        <v>0</v>
      </c>
      <c r="R2832" s="12">
        <v>1</v>
      </c>
    </row>
    <row r="2833" spans="1:18" ht="25.5" x14ac:dyDescent="0.2">
      <c r="A2833" s="1" t="s">
        <v>5105</v>
      </c>
      <c r="C2833" s="2" t="s">
        <v>5106</v>
      </c>
      <c r="D2833" s="3" t="s">
        <v>397</v>
      </c>
      <c r="E2833" s="4">
        <v>10</v>
      </c>
      <c r="F2833" s="4">
        <v>22</v>
      </c>
      <c r="I2833" s="7">
        <v>7056844</v>
      </c>
      <c r="J2833" s="7">
        <v>7056829</v>
      </c>
      <c r="K2833" s="7">
        <v>2</v>
      </c>
      <c r="L2833" s="7">
        <v>6</v>
      </c>
      <c r="M2833" s="7">
        <f t="shared" si="290"/>
        <v>0</v>
      </c>
      <c r="N2833" s="8">
        <f t="shared" si="291"/>
        <v>0</v>
      </c>
      <c r="R2833" s="12">
        <v>1</v>
      </c>
    </row>
    <row r="2834" spans="1:18" x14ac:dyDescent="0.2">
      <c r="A2834" s="1" t="s">
        <v>5107</v>
      </c>
      <c r="B2834" s="1" t="s">
        <v>3558</v>
      </c>
      <c r="C2834" s="2" t="s">
        <v>771</v>
      </c>
      <c r="E2834" s="4">
        <v>0</v>
      </c>
      <c r="F2834" s="4">
        <v>22</v>
      </c>
      <c r="H2834" s="167"/>
      <c r="I2834" s="7">
        <v>7056845</v>
      </c>
      <c r="J2834" s="7">
        <v>7056655</v>
      </c>
      <c r="K2834" s="7">
        <v>1</v>
      </c>
      <c r="L2834" s="7">
        <v>5</v>
      </c>
      <c r="M2834" s="7">
        <f>M2835+M2836+M2837+M2838</f>
        <v>0</v>
      </c>
      <c r="N2834" s="8">
        <f>N2835+N2836+N2837+N2838</f>
        <v>0</v>
      </c>
      <c r="R2834" s="12">
        <v>1</v>
      </c>
    </row>
    <row r="2835" spans="1:18" x14ac:dyDescent="0.2">
      <c r="A2835" s="1" t="s">
        <v>5108</v>
      </c>
      <c r="C2835" s="2" t="s">
        <v>286</v>
      </c>
      <c r="D2835" s="3" t="s">
        <v>35</v>
      </c>
      <c r="E2835" s="4">
        <v>0</v>
      </c>
      <c r="F2835" s="4">
        <v>22</v>
      </c>
      <c r="I2835" s="7">
        <v>7056846</v>
      </c>
      <c r="J2835" s="7">
        <v>7056845</v>
      </c>
      <c r="K2835" s="7">
        <v>2</v>
      </c>
      <c r="L2835" s="7">
        <v>6</v>
      </c>
      <c r="M2835" s="7">
        <f>ROUND(ROUND(H2835,2)*ROUND(E2835,2), 2)</f>
        <v>0</v>
      </c>
      <c r="N2835" s="8">
        <f>H2835*E2835*(1+F2835/100)</f>
        <v>0</v>
      </c>
      <c r="R2835" s="12">
        <v>1</v>
      </c>
    </row>
    <row r="2836" spans="1:18" ht="25.5" x14ac:dyDescent="0.2">
      <c r="A2836" s="1" t="s">
        <v>5109</v>
      </c>
      <c r="C2836" s="2" t="s">
        <v>970</v>
      </c>
      <c r="D2836" s="3" t="s">
        <v>35</v>
      </c>
      <c r="E2836" s="4">
        <v>0</v>
      </c>
      <c r="F2836" s="4">
        <v>22</v>
      </c>
      <c r="I2836" s="7">
        <v>7056847</v>
      </c>
      <c r="J2836" s="7">
        <v>7056845</v>
      </c>
      <c r="K2836" s="7">
        <v>2</v>
      </c>
      <c r="L2836" s="7">
        <v>6</v>
      </c>
      <c r="M2836" s="7">
        <f>ROUND(ROUND(H2836,2)*ROUND(E2836,2), 2)</f>
        <v>0</v>
      </c>
      <c r="N2836" s="8">
        <f>H2836*E2836*(1+F2836/100)</f>
        <v>0</v>
      </c>
      <c r="R2836" s="12">
        <v>1</v>
      </c>
    </row>
    <row r="2837" spans="1:18" x14ac:dyDescent="0.2">
      <c r="A2837" s="1" t="s">
        <v>5110</v>
      </c>
      <c r="B2837" s="1" t="s">
        <v>30</v>
      </c>
      <c r="C2837" s="2" t="s">
        <v>776</v>
      </c>
      <c r="D2837" s="3" t="s">
        <v>35</v>
      </c>
      <c r="E2837" s="4">
        <v>0</v>
      </c>
      <c r="F2837" s="4">
        <v>22</v>
      </c>
      <c r="I2837" s="7">
        <v>7056848</v>
      </c>
      <c r="J2837" s="7">
        <v>7056845</v>
      </c>
      <c r="K2837" s="7">
        <v>2</v>
      </c>
      <c r="L2837" s="7">
        <v>6</v>
      </c>
      <c r="M2837" s="7">
        <f>ROUND(ROUND(H2837,2)*ROUND(E2837,2), 2)</f>
        <v>0</v>
      </c>
      <c r="N2837" s="8">
        <f>H2837*E2837*(1+F2837/100)</f>
        <v>0</v>
      </c>
      <c r="R2837" s="12">
        <v>1</v>
      </c>
    </row>
    <row r="2838" spans="1:18" ht="25.5" x14ac:dyDescent="0.2">
      <c r="A2838" s="1" t="s">
        <v>5111</v>
      </c>
      <c r="C2838" s="2" t="s">
        <v>5112</v>
      </c>
      <c r="D2838" s="3" t="s">
        <v>231</v>
      </c>
      <c r="E2838" s="4">
        <v>2</v>
      </c>
      <c r="F2838" s="4">
        <v>22</v>
      </c>
      <c r="I2838" s="7">
        <v>7056849</v>
      </c>
      <c r="J2838" s="7">
        <v>7056845</v>
      </c>
      <c r="K2838" s="7">
        <v>2</v>
      </c>
      <c r="L2838" s="7">
        <v>6</v>
      </c>
      <c r="M2838" s="7">
        <f>ROUND(ROUND(H2838,2)*ROUND(E2838,2), 2)</f>
        <v>0</v>
      </c>
      <c r="N2838" s="8">
        <f>H2838*E2838*(1+F2838/100)</f>
        <v>0</v>
      </c>
      <c r="R2838" s="12">
        <v>1</v>
      </c>
    </row>
    <row r="2839" spans="1:18" x14ac:dyDescent="0.2">
      <c r="A2839" s="1" t="s">
        <v>5113</v>
      </c>
      <c r="B2839" s="1" t="s">
        <v>1533</v>
      </c>
      <c r="C2839" s="2" t="s">
        <v>1534</v>
      </c>
      <c r="E2839" s="4">
        <v>0</v>
      </c>
      <c r="F2839" s="4">
        <v>22</v>
      </c>
      <c r="H2839" s="167"/>
      <c r="I2839" s="7">
        <v>7058891</v>
      </c>
      <c r="J2839" s="7">
        <v>7058886</v>
      </c>
      <c r="K2839" s="7">
        <v>1</v>
      </c>
      <c r="L2839" s="7">
        <v>3</v>
      </c>
      <c r="M2839" s="7">
        <f>M2840+M3407</f>
        <v>0</v>
      </c>
      <c r="N2839" s="8">
        <f>N2840+N3407</f>
        <v>0</v>
      </c>
      <c r="R2839" s="12">
        <v>1</v>
      </c>
    </row>
    <row r="2840" spans="1:18" x14ac:dyDescent="0.2">
      <c r="A2840" s="1" t="s">
        <v>5114</v>
      </c>
      <c r="B2840" s="1" t="s">
        <v>1536</v>
      </c>
      <c r="C2840" s="2" t="s">
        <v>1537</v>
      </c>
      <c r="E2840" s="4">
        <v>0</v>
      </c>
      <c r="F2840" s="4">
        <v>22</v>
      </c>
      <c r="H2840" s="167"/>
      <c r="I2840" s="7">
        <v>7057825</v>
      </c>
      <c r="J2840" s="7">
        <v>7058891</v>
      </c>
      <c r="K2840" s="7">
        <v>1</v>
      </c>
      <c r="L2840" s="7">
        <v>4</v>
      </c>
      <c r="M2840" s="7">
        <f>M2841+M2873+M2975+M2986+M3194+M3198+M3201+M3229+M3270+M3287+M3299+M3302+M3310+M3315+M3344+M3355+M3358+M3376+M3391+M3397</f>
        <v>0</v>
      </c>
      <c r="N2840" s="8">
        <f>N2841+N2873+N2975+N2986+N3194+N3198+N3201+N3229+N3270+N3287+N3299+N3302+N3310+N3315+N3344+N3355+N3358+N3376+N3391+N3397</f>
        <v>0</v>
      </c>
      <c r="R2840" s="12">
        <v>1</v>
      </c>
    </row>
    <row r="2841" spans="1:18" x14ac:dyDescent="0.2">
      <c r="A2841" s="1" t="s">
        <v>5115</v>
      </c>
      <c r="B2841" s="1" t="s">
        <v>202</v>
      </c>
      <c r="C2841" s="2" t="s">
        <v>5116</v>
      </c>
      <c r="E2841" s="4">
        <v>0</v>
      </c>
      <c r="F2841" s="4">
        <v>22</v>
      </c>
      <c r="H2841" s="167"/>
      <c r="I2841" s="7">
        <v>7057826</v>
      </c>
      <c r="J2841" s="7">
        <v>7057825</v>
      </c>
      <c r="K2841" s="7">
        <v>1</v>
      </c>
      <c r="L2841" s="7">
        <v>5</v>
      </c>
      <c r="M2841" s="7">
        <f>M2842+M2843+M2844+M2845+M2846+M2847+M2848+M2849+M2850+M2851+M2852+M2853+M2854+M2855+M2856+M2857+M2858+M2859+M2860+M2861+M2862+M2863+M2864+M2865+M2866+M2867+M2868+M2869+M2870+M2871+M2872</f>
        <v>0</v>
      </c>
      <c r="N2841" s="8">
        <f>N2842+N2843+N2844+N2845+N2846+N2847+N2848+N2849+N2850+N2851+N2852+N2853+N2854+N2855+N2856+N2857+N2858+N2859+N2860+N2861+N2862+N2863+N2864+N2865+N2866+N2867+N2868+N2869+N2870+N2871+N2872</f>
        <v>0</v>
      </c>
      <c r="R2841" s="12">
        <v>1</v>
      </c>
    </row>
    <row r="2842" spans="1:18" ht="25.5" x14ac:dyDescent="0.2">
      <c r="A2842" s="1" t="s">
        <v>5117</v>
      </c>
      <c r="C2842" s="2" t="s">
        <v>5118</v>
      </c>
      <c r="D2842" s="3" t="s">
        <v>35</v>
      </c>
      <c r="E2842" s="4">
        <v>0</v>
      </c>
      <c r="F2842" s="4">
        <v>22</v>
      </c>
      <c r="I2842" s="7">
        <v>7057827</v>
      </c>
      <c r="J2842" s="7">
        <v>7057826</v>
      </c>
      <c r="K2842" s="7">
        <v>2</v>
      </c>
      <c r="L2842" s="7">
        <v>6</v>
      </c>
      <c r="M2842" s="7">
        <f t="shared" ref="M2842:M2872" si="292">ROUND(ROUND(H2842,2)*ROUND(E2842,2), 2)</f>
        <v>0</v>
      </c>
      <c r="N2842" s="8">
        <f t="shared" ref="N2842:N2872" si="293">H2842*E2842*(1+F2842/100)</f>
        <v>0</v>
      </c>
      <c r="R2842" s="12">
        <v>1</v>
      </c>
    </row>
    <row r="2843" spans="1:18" ht="38.25" x14ac:dyDescent="0.2">
      <c r="A2843" s="1" t="s">
        <v>5119</v>
      </c>
      <c r="B2843" s="1" t="s">
        <v>30</v>
      </c>
      <c r="C2843" s="2" t="s">
        <v>5120</v>
      </c>
      <c r="D2843" s="3" t="s">
        <v>231</v>
      </c>
      <c r="E2843" s="4">
        <v>58</v>
      </c>
      <c r="F2843" s="4">
        <v>22</v>
      </c>
      <c r="I2843" s="7">
        <v>7057828</v>
      </c>
      <c r="J2843" s="7">
        <v>7057826</v>
      </c>
      <c r="K2843" s="7">
        <v>2</v>
      </c>
      <c r="L2843" s="7">
        <v>6</v>
      </c>
      <c r="M2843" s="7">
        <f t="shared" si="292"/>
        <v>0</v>
      </c>
      <c r="N2843" s="8">
        <f t="shared" si="293"/>
        <v>0</v>
      </c>
      <c r="R2843" s="12">
        <v>1</v>
      </c>
    </row>
    <row r="2844" spans="1:18" ht="38.25" x14ac:dyDescent="0.2">
      <c r="A2844" s="1" t="s">
        <v>5121</v>
      </c>
      <c r="B2844" s="1" t="s">
        <v>188</v>
      </c>
      <c r="C2844" s="2" t="s">
        <v>1558</v>
      </c>
      <c r="D2844" s="3" t="s">
        <v>231</v>
      </c>
      <c r="E2844" s="4">
        <v>10</v>
      </c>
      <c r="F2844" s="4">
        <v>22</v>
      </c>
      <c r="I2844" s="7">
        <v>7057829</v>
      </c>
      <c r="J2844" s="7">
        <v>7057826</v>
      </c>
      <c r="K2844" s="7">
        <v>2</v>
      </c>
      <c r="L2844" s="7">
        <v>6</v>
      </c>
      <c r="M2844" s="7">
        <f t="shared" si="292"/>
        <v>0</v>
      </c>
      <c r="N2844" s="8">
        <f t="shared" si="293"/>
        <v>0</v>
      </c>
      <c r="R2844" s="12">
        <v>1</v>
      </c>
    </row>
    <row r="2845" spans="1:18" ht="38.25" x14ac:dyDescent="0.2">
      <c r="A2845" s="1" t="s">
        <v>5122</v>
      </c>
      <c r="B2845" s="1" t="s">
        <v>233</v>
      </c>
      <c r="C2845" s="2" t="s">
        <v>5123</v>
      </c>
      <c r="D2845" s="3" t="s">
        <v>231</v>
      </c>
      <c r="E2845" s="4">
        <v>3</v>
      </c>
      <c r="F2845" s="4">
        <v>22</v>
      </c>
      <c r="I2845" s="7">
        <v>7057830</v>
      </c>
      <c r="J2845" s="7">
        <v>7057826</v>
      </c>
      <c r="K2845" s="7">
        <v>2</v>
      </c>
      <c r="L2845" s="7">
        <v>6</v>
      </c>
      <c r="M2845" s="7">
        <f t="shared" si="292"/>
        <v>0</v>
      </c>
      <c r="N2845" s="8">
        <f t="shared" si="293"/>
        <v>0</v>
      </c>
      <c r="R2845" s="12">
        <v>1</v>
      </c>
    </row>
    <row r="2846" spans="1:18" ht="38.25" x14ac:dyDescent="0.2">
      <c r="A2846" s="1" t="s">
        <v>5124</v>
      </c>
      <c r="B2846" s="1" t="s">
        <v>236</v>
      </c>
      <c r="C2846" s="2" t="s">
        <v>5125</v>
      </c>
      <c r="D2846" s="3" t="s">
        <v>231</v>
      </c>
      <c r="E2846" s="4">
        <v>10</v>
      </c>
      <c r="F2846" s="4">
        <v>22</v>
      </c>
      <c r="I2846" s="7">
        <v>7057831</v>
      </c>
      <c r="J2846" s="7">
        <v>7057826</v>
      </c>
      <c r="K2846" s="7">
        <v>2</v>
      </c>
      <c r="L2846" s="7">
        <v>6</v>
      </c>
      <c r="M2846" s="7">
        <f t="shared" si="292"/>
        <v>0</v>
      </c>
      <c r="N2846" s="8">
        <f t="shared" si="293"/>
        <v>0</v>
      </c>
      <c r="R2846" s="12">
        <v>1</v>
      </c>
    </row>
    <row r="2847" spans="1:18" ht="38.25" x14ac:dyDescent="0.2">
      <c r="A2847" s="1" t="s">
        <v>5126</v>
      </c>
      <c r="B2847" s="1" t="s">
        <v>239</v>
      </c>
      <c r="C2847" s="2" t="s">
        <v>5127</v>
      </c>
      <c r="D2847" s="3" t="s">
        <v>231</v>
      </c>
      <c r="E2847" s="4">
        <v>152</v>
      </c>
      <c r="F2847" s="4">
        <v>22</v>
      </c>
      <c r="I2847" s="7">
        <v>7057832</v>
      </c>
      <c r="J2847" s="7">
        <v>7057826</v>
      </c>
      <c r="K2847" s="7">
        <v>2</v>
      </c>
      <c r="L2847" s="7">
        <v>6</v>
      </c>
      <c r="M2847" s="7">
        <f t="shared" si="292"/>
        <v>0</v>
      </c>
      <c r="N2847" s="8">
        <f t="shared" si="293"/>
        <v>0</v>
      </c>
      <c r="R2847" s="12">
        <v>1</v>
      </c>
    </row>
    <row r="2848" spans="1:18" ht="38.25" x14ac:dyDescent="0.2">
      <c r="A2848" s="1" t="s">
        <v>5128</v>
      </c>
      <c r="B2848" s="1" t="s">
        <v>243</v>
      </c>
      <c r="C2848" s="2" t="s">
        <v>5129</v>
      </c>
      <c r="D2848" s="3" t="s">
        <v>231</v>
      </c>
      <c r="E2848" s="4">
        <v>16</v>
      </c>
      <c r="F2848" s="4">
        <v>22</v>
      </c>
      <c r="I2848" s="7">
        <v>7057833</v>
      </c>
      <c r="J2848" s="7">
        <v>7057826</v>
      </c>
      <c r="K2848" s="7">
        <v>2</v>
      </c>
      <c r="L2848" s="7">
        <v>6</v>
      </c>
      <c r="M2848" s="7">
        <f t="shared" si="292"/>
        <v>0</v>
      </c>
      <c r="N2848" s="8">
        <f t="shared" si="293"/>
        <v>0</v>
      </c>
      <c r="R2848" s="12">
        <v>1</v>
      </c>
    </row>
    <row r="2849" spans="1:18" ht="38.25" x14ac:dyDescent="0.2">
      <c r="A2849" s="1" t="s">
        <v>5130</v>
      </c>
      <c r="B2849" s="1" t="s">
        <v>247</v>
      </c>
      <c r="C2849" s="2" t="s">
        <v>5131</v>
      </c>
      <c r="D2849" s="3" t="s">
        <v>231</v>
      </c>
      <c r="E2849" s="4">
        <v>69</v>
      </c>
      <c r="F2849" s="4">
        <v>22</v>
      </c>
      <c r="I2849" s="7">
        <v>7057834</v>
      </c>
      <c r="J2849" s="7">
        <v>7057826</v>
      </c>
      <c r="K2849" s="7">
        <v>2</v>
      </c>
      <c r="L2849" s="7">
        <v>6</v>
      </c>
      <c r="M2849" s="7">
        <f t="shared" si="292"/>
        <v>0</v>
      </c>
      <c r="N2849" s="8">
        <f t="shared" si="293"/>
        <v>0</v>
      </c>
      <c r="R2849" s="12">
        <v>1</v>
      </c>
    </row>
    <row r="2850" spans="1:18" ht="38.25" x14ac:dyDescent="0.2">
      <c r="A2850" s="1" t="s">
        <v>5132</v>
      </c>
      <c r="B2850" s="1" t="s">
        <v>266</v>
      </c>
      <c r="C2850" s="2" t="s">
        <v>5133</v>
      </c>
      <c r="D2850" s="3" t="s">
        <v>231</v>
      </c>
      <c r="E2850" s="4">
        <v>21</v>
      </c>
      <c r="F2850" s="4">
        <v>22</v>
      </c>
      <c r="I2850" s="7">
        <v>7057835</v>
      </c>
      <c r="J2850" s="7">
        <v>7057826</v>
      </c>
      <c r="K2850" s="7">
        <v>2</v>
      </c>
      <c r="L2850" s="7">
        <v>6</v>
      </c>
      <c r="M2850" s="7">
        <f t="shared" si="292"/>
        <v>0</v>
      </c>
      <c r="N2850" s="8">
        <f t="shared" si="293"/>
        <v>0</v>
      </c>
      <c r="R2850" s="12">
        <v>1</v>
      </c>
    </row>
    <row r="2851" spans="1:18" ht="38.25" x14ac:dyDescent="0.2">
      <c r="A2851" s="1" t="s">
        <v>5134</v>
      </c>
      <c r="B2851" s="1" t="s">
        <v>270</v>
      </c>
      <c r="C2851" s="2" t="s">
        <v>5135</v>
      </c>
      <c r="D2851" s="3" t="s">
        <v>231</v>
      </c>
      <c r="E2851" s="4">
        <v>10</v>
      </c>
      <c r="F2851" s="4">
        <v>22</v>
      </c>
      <c r="I2851" s="7">
        <v>7057836</v>
      </c>
      <c r="J2851" s="7">
        <v>7057826</v>
      </c>
      <c r="K2851" s="7">
        <v>2</v>
      </c>
      <c r="L2851" s="7">
        <v>6</v>
      </c>
      <c r="M2851" s="7">
        <f t="shared" si="292"/>
        <v>0</v>
      </c>
      <c r="N2851" s="8">
        <f t="shared" si="293"/>
        <v>0</v>
      </c>
      <c r="R2851" s="12">
        <v>1</v>
      </c>
    </row>
    <row r="2852" spans="1:18" ht="38.25" x14ac:dyDescent="0.2">
      <c r="A2852" s="1" t="s">
        <v>5136</v>
      </c>
      <c r="B2852" s="1" t="s">
        <v>66</v>
      </c>
      <c r="C2852" s="2" t="s">
        <v>5137</v>
      </c>
      <c r="D2852" s="3" t="s">
        <v>231</v>
      </c>
      <c r="E2852" s="4">
        <v>3</v>
      </c>
      <c r="F2852" s="4">
        <v>22</v>
      </c>
      <c r="I2852" s="7">
        <v>7057837</v>
      </c>
      <c r="J2852" s="7">
        <v>7057826</v>
      </c>
      <c r="K2852" s="7">
        <v>2</v>
      </c>
      <c r="L2852" s="7">
        <v>6</v>
      </c>
      <c r="M2852" s="7">
        <f t="shared" si="292"/>
        <v>0</v>
      </c>
      <c r="N2852" s="8">
        <f t="shared" si="293"/>
        <v>0</v>
      </c>
      <c r="R2852" s="12">
        <v>1</v>
      </c>
    </row>
    <row r="2853" spans="1:18" ht="38.25" x14ac:dyDescent="0.2">
      <c r="A2853" s="1" t="s">
        <v>5138</v>
      </c>
      <c r="B2853" s="1" t="s">
        <v>69</v>
      </c>
      <c r="C2853" s="2" t="s">
        <v>5139</v>
      </c>
      <c r="D2853" s="3" t="s">
        <v>231</v>
      </c>
      <c r="E2853" s="4">
        <v>14</v>
      </c>
      <c r="F2853" s="4">
        <v>22</v>
      </c>
      <c r="I2853" s="7">
        <v>7057838</v>
      </c>
      <c r="J2853" s="7">
        <v>7057826</v>
      </c>
      <c r="K2853" s="7">
        <v>2</v>
      </c>
      <c r="L2853" s="7">
        <v>6</v>
      </c>
      <c r="M2853" s="7">
        <f t="shared" si="292"/>
        <v>0</v>
      </c>
      <c r="N2853" s="8">
        <f t="shared" si="293"/>
        <v>0</v>
      </c>
      <c r="R2853" s="12">
        <v>1</v>
      </c>
    </row>
    <row r="2854" spans="1:18" ht="38.25" x14ac:dyDescent="0.2">
      <c r="A2854" s="1" t="s">
        <v>5140</v>
      </c>
      <c r="B2854" s="1" t="s">
        <v>72</v>
      </c>
      <c r="C2854" s="2" t="s">
        <v>5141</v>
      </c>
      <c r="D2854" s="3" t="s">
        <v>231</v>
      </c>
      <c r="E2854" s="4">
        <v>8</v>
      </c>
      <c r="F2854" s="4">
        <v>22</v>
      </c>
      <c r="I2854" s="7">
        <v>7057839</v>
      </c>
      <c r="J2854" s="7">
        <v>7057826</v>
      </c>
      <c r="K2854" s="7">
        <v>2</v>
      </c>
      <c r="L2854" s="7">
        <v>6</v>
      </c>
      <c r="M2854" s="7">
        <f t="shared" si="292"/>
        <v>0</v>
      </c>
      <c r="N2854" s="8">
        <f t="shared" si="293"/>
        <v>0</v>
      </c>
      <c r="R2854" s="12">
        <v>1</v>
      </c>
    </row>
    <row r="2855" spans="1:18" ht="25.5" x14ac:dyDescent="0.2">
      <c r="A2855" s="1" t="s">
        <v>5142</v>
      </c>
      <c r="B2855" s="1" t="s">
        <v>75</v>
      </c>
      <c r="C2855" s="2" t="s">
        <v>5143</v>
      </c>
      <c r="D2855" s="3" t="s">
        <v>231</v>
      </c>
      <c r="E2855" s="4">
        <v>9</v>
      </c>
      <c r="F2855" s="4">
        <v>22</v>
      </c>
      <c r="I2855" s="7">
        <v>7057840</v>
      </c>
      <c r="J2855" s="7">
        <v>7057826</v>
      </c>
      <c r="K2855" s="7">
        <v>2</v>
      </c>
      <c r="L2855" s="7">
        <v>6</v>
      </c>
      <c r="M2855" s="7">
        <f t="shared" si="292"/>
        <v>0</v>
      </c>
      <c r="N2855" s="8">
        <f t="shared" si="293"/>
        <v>0</v>
      </c>
      <c r="R2855" s="12">
        <v>1</v>
      </c>
    </row>
    <row r="2856" spans="1:18" ht="25.5" x14ac:dyDescent="0.2">
      <c r="A2856" s="1" t="s">
        <v>5144</v>
      </c>
      <c r="B2856" s="1" t="s">
        <v>78</v>
      </c>
      <c r="C2856" s="2" t="s">
        <v>5145</v>
      </c>
      <c r="D2856" s="3" t="s">
        <v>231</v>
      </c>
      <c r="E2856" s="4">
        <v>20</v>
      </c>
      <c r="F2856" s="4">
        <v>22</v>
      </c>
      <c r="I2856" s="7">
        <v>7057841</v>
      </c>
      <c r="J2856" s="7">
        <v>7057826</v>
      </c>
      <c r="K2856" s="7">
        <v>2</v>
      </c>
      <c r="L2856" s="7">
        <v>6</v>
      </c>
      <c r="M2856" s="7">
        <f t="shared" si="292"/>
        <v>0</v>
      </c>
      <c r="N2856" s="8">
        <f t="shared" si="293"/>
        <v>0</v>
      </c>
      <c r="R2856" s="12">
        <v>1</v>
      </c>
    </row>
    <row r="2857" spans="1:18" ht="25.5" x14ac:dyDescent="0.2">
      <c r="A2857" s="1" t="s">
        <v>5146</v>
      </c>
      <c r="B2857" s="1" t="s">
        <v>81</v>
      </c>
      <c r="C2857" s="2" t="s">
        <v>5147</v>
      </c>
      <c r="D2857" s="3" t="s">
        <v>231</v>
      </c>
      <c r="E2857" s="4">
        <v>41</v>
      </c>
      <c r="F2857" s="4">
        <v>22</v>
      </c>
      <c r="I2857" s="7">
        <v>7057842</v>
      </c>
      <c r="J2857" s="7">
        <v>7057826</v>
      </c>
      <c r="K2857" s="7">
        <v>2</v>
      </c>
      <c r="L2857" s="7">
        <v>6</v>
      </c>
      <c r="M2857" s="7">
        <f t="shared" si="292"/>
        <v>0</v>
      </c>
      <c r="N2857" s="8">
        <f t="shared" si="293"/>
        <v>0</v>
      </c>
      <c r="R2857" s="12">
        <v>1</v>
      </c>
    </row>
    <row r="2858" spans="1:18" ht="25.5" x14ac:dyDescent="0.2">
      <c r="A2858" s="1" t="s">
        <v>5148</v>
      </c>
      <c r="B2858" s="1" t="s">
        <v>84</v>
      </c>
      <c r="C2858" s="2" t="s">
        <v>5149</v>
      </c>
      <c r="D2858" s="3" t="s">
        <v>231</v>
      </c>
      <c r="E2858" s="4">
        <v>70</v>
      </c>
      <c r="F2858" s="4">
        <v>22</v>
      </c>
      <c r="I2858" s="7">
        <v>7057843</v>
      </c>
      <c r="J2858" s="7">
        <v>7057826</v>
      </c>
      <c r="K2858" s="7">
        <v>2</v>
      </c>
      <c r="L2858" s="7">
        <v>6</v>
      </c>
      <c r="M2858" s="7">
        <f t="shared" si="292"/>
        <v>0</v>
      </c>
      <c r="N2858" s="8">
        <f t="shared" si="293"/>
        <v>0</v>
      </c>
      <c r="R2858" s="12">
        <v>1</v>
      </c>
    </row>
    <row r="2859" spans="1:18" ht="38.25" x14ac:dyDescent="0.2">
      <c r="A2859" s="1" t="s">
        <v>5150</v>
      </c>
      <c r="B2859" s="1" t="s">
        <v>87</v>
      </c>
      <c r="C2859" s="2" t="s">
        <v>5151</v>
      </c>
      <c r="D2859" s="3" t="s">
        <v>231</v>
      </c>
      <c r="E2859" s="4">
        <v>19</v>
      </c>
      <c r="F2859" s="4">
        <v>22</v>
      </c>
      <c r="I2859" s="7">
        <v>7057844</v>
      </c>
      <c r="J2859" s="7">
        <v>7057826</v>
      </c>
      <c r="K2859" s="7">
        <v>2</v>
      </c>
      <c r="L2859" s="7">
        <v>6</v>
      </c>
      <c r="M2859" s="7">
        <f t="shared" si="292"/>
        <v>0</v>
      </c>
      <c r="N2859" s="8">
        <f t="shared" si="293"/>
        <v>0</v>
      </c>
      <c r="R2859" s="12">
        <v>1</v>
      </c>
    </row>
    <row r="2860" spans="1:18" ht="38.25" x14ac:dyDescent="0.2">
      <c r="A2860" s="1" t="s">
        <v>5152</v>
      </c>
      <c r="B2860" s="1" t="s">
        <v>90</v>
      </c>
      <c r="C2860" s="2" t="s">
        <v>5153</v>
      </c>
      <c r="D2860" s="3" t="s">
        <v>231</v>
      </c>
      <c r="E2860" s="4">
        <v>6</v>
      </c>
      <c r="F2860" s="4">
        <v>22</v>
      </c>
      <c r="I2860" s="7">
        <v>7057845</v>
      </c>
      <c r="J2860" s="7">
        <v>7057826</v>
      </c>
      <c r="K2860" s="7">
        <v>2</v>
      </c>
      <c r="L2860" s="7">
        <v>6</v>
      </c>
      <c r="M2860" s="7">
        <f t="shared" si="292"/>
        <v>0</v>
      </c>
      <c r="N2860" s="8">
        <f t="shared" si="293"/>
        <v>0</v>
      </c>
      <c r="R2860" s="12">
        <v>1</v>
      </c>
    </row>
    <row r="2861" spans="1:18" ht="25.5" x14ac:dyDescent="0.2">
      <c r="A2861" s="1" t="s">
        <v>5154</v>
      </c>
      <c r="B2861" s="1" t="s">
        <v>93</v>
      </c>
      <c r="C2861" s="2" t="s">
        <v>5155</v>
      </c>
      <c r="D2861" s="3" t="s">
        <v>231</v>
      </c>
      <c r="E2861" s="4">
        <v>18</v>
      </c>
      <c r="F2861" s="4">
        <v>22</v>
      </c>
      <c r="I2861" s="7">
        <v>7057846</v>
      </c>
      <c r="J2861" s="7">
        <v>7057826</v>
      </c>
      <c r="K2861" s="7">
        <v>2</v>
      </c>
      <c r="L2861" s="7">
        <v>6</v>
      </c>
      <c r="M2861" s="7">
        <f t="shared" si="292"/>
        <v>0</v>
      </c>
      <c r="N2861" s="8">
        <f t="shared" si="293"/>
        <v>0</v>
      </c>
      <c r="R2861" s="12">
        <v>1</v>
      </c>
    </row>
    <row r="2862" spans="1:18" ht="38.25" x14ac:dyDescent="0.2">
      <c r="A2862" s="1" t="s">
        <v>5156</v>
      </c>
      <c r="B2862" s="1" t="s">
        <v>96</v>
      </c>
      <c r="C2862" s="2" t="s">
        <v>5157</v>
      </c>
      <c r="D2862" s="3" t="s">
        <v>231</v>
      </c>
      <c r="E2862" s="4">
        <v>2</v>
      </c>
      <c r="F2862" s="4">
        <v>22</v>
      </c>
      <c r="I2862" s="7">
        <v>7057847</v>
      </c>
      <c r="J2862" s="7">
        <v>7057826</v>
      </c>
      <c r="K2862" s="7">
        <v>2</v>
      </c>
      <c r="L2862" s="7">
        <v>6</v>
      </c>
      <c r="M2862" s="7">
        <f t="shared" si="292"/>
        <v>0</v>
      </c>
      <c r="N2862" s="8">
        <f t="shared" si="293"/>
        <v>0</v>
      </c>
      <c r="R2862" s="12">
        <v>1</v>
      </c>
    </row>
    <row r="2863" spans="1:18" ht="38.25" x14ac:dyDescent="0.2">
      <c r="A2863" s="1" t="s">
        <v>5158</v>
      </c>
      <c r="B2863" s="1" t="s">
        <v>99</v>
      </c>
      <c r="C2863" s="2" t="s">
        <v>5159</v>
      </c>
      <c r="D2863" s="3" t="s">
        <v>231</v>
      </c>
      <c r="E2863" s="4">
        <v>8</v>
      </c>
      <c r="F2863" s="4">
        <v>22</v>
      </c>
      <c r="I2863" s="7">
        <v>7057848</v>
      </c>
      <c r="J2863" s="7">
        <v>7057826</v>
      </c>
      <c r="K2863" s="7">
        <v>2</v>
      </c>
      <c r="L2863" s="7">
        <v>6</v>
      </c>
      <c r="M2863" s="7">
        <f t="shared" si="292"/>
        <v>0</v>
      </c>
      <c r="N2863" s="8">
        <f t="shared" si="293"/>
        <v>0</v>
      </c>
      <c r="R2863" s="12">
        <v>1</v>
      </c>
    </row>
    <row r="2864" spans="1:18" ht="51" x14ac:dyDescent="0.2">
      <c r="A2864" s="1" t="s">
        <v>5160</v>
      </c>
      <c r="B2864" s="1" t="s">
        <v>102</v>
      </c>
      <c r="C2864" s="2" t="s">
        <v>5161</v>
      </c>
      <c r="D2864" s="3" t="s">
        <v>231</v>
      </c>
      <c r="E2864" s="4">
        <v>9</v>
      </c>
      <c r="F2864" s="4">
        <v>22</v>
      </c>
      <c r="I2864" s="7">
        <v>7057849</v>
      </c>
      <c r="J2864" s="7">
        <v>7057826</v>
      </c>
      <c r="K2864" s="7">
        <v>2</v>
      </c>
      <c r="L2864" s="7">
        <v>6</v>
      </c>
      <c r="M2864" s="7">
        <f t="shared" si="292"/>
        <v>0</v>
      </c>
      <c r="N2864" s="8">
        <f t="shared" si="293"/>
        <v>0</v>
      </c>
      <c r="R2864" s="12">
        <v>1</v>
      </c>
    </row>
    <row r="2865" spans="1:18" ht="25.5" x14ac:dyDescent="0.2">
      <c r="A2865" s="1" t="s">
        <v>5162</v>
      </c>
      <c r="B2865" s="1" t="s">
        <v>105</v>
      </c>
      <c r="C2865" s="2" t="s">
        <v>1560</v>
      </c>
      <c r="D2865" s="3" t="s">
        <v>231</v>
      </c>
      <c r="E2865" s="4">
        <v>63</v>
      </c>
      <c r="F2865" s="4">
        <v>22</v>
      </c>
      <c r="I2865" s="7">
        <v>7057850</v>
      </c>
      <c r="J2865" s="7">
        <v>7057826</v>
      </c>
      <c r="K2865" s="7">
        <v>2</v>
      </c>
      <c r="L2865" s="7">
        <v>6</v>
      </c>
      <c r="M2865" s="7">
        <f t="shared" si="292"/>
        <v>0</v>
      </c>
      <c r="N2865" s="8">
        <f t="shared" si="293"/>
        <v>0</v>
      </c>
      <c r="R2865" s="12">
        <v>1</v>
      </c>
    </row>
    <row r="2866" spans="1:18" ht="25.5" x14ac:dyDescent="0.2">
      <c r="A2866" s="1" t="s">
        <v>5163</v>
      </c>
      <c r="B2866" s="1" t="s">
        <v>108</v>
      </c>
      <c r="C2866" s="2" t="s">
        <v>1562</v>
      </c>
      <c r="D2866" s="3" t="s">
        <v>231</v>
      </c>
      <c r="E2866" s="4">
        <v>18</v>
      </c>
      <c r="F2866" s="4">
        <v>22</v>
      </c>
      <c r="I2866" s="7">
        <v>7057851</v>
      </c>
      <c r="J2866" s="7">
        <v>7057826</v>
      </c>
      <c r="K2866" s="7">
        <v>2</v>
      </c>
      <c r="L2866" s="7">
        <v>6</v>
      </c>
      <c r="M2866" s="7">
        <f t="shared" si="292"/>
        <v>0</v>
      </c>
      <c r="N2866" s="8">
        <f t="shared" si="293"/>
        <v>0</v>
      </c>
      <c r="R2866" s="12">
        <v>1</v>
      </c>
    </row>
    <row r="2867" spans="1:18" ht="25.5" x14ac:dyDescent="0.2">
      <c r="A2867" s="1" t="s">
        <v>5164</v>
      </c>
      <c r="B2867" s="1" t="s">
        <v>111</v>
      </c>
      <c r="C2867" s="2" t="s">
        <v>5165</v>
      </c>
      <c r="D2867" s="3" t="s">
        <v>231</v>
      </c>
      <c r="E2867" s="4">
        <v>8</v>
      </c>
      <c r="F2867" s="4">
        <v>22</v>
      </c>
      <c r="I2867" s="7">
        <v>7057852</v>
      </c>
      <c r="J2867" s="7">
        <v>7057826</v>
      </c>
      <c r="K2867" s="7">
        <v>2</v>
      </c>
      <c r="L2867" s="7">
        <v>6</v>
      </c>
      <c r="M2867" s="7">
        <f t="shared" si="292"/>
        <v>0</v>
      </c>
      <c r="N2867" s="8">
        <f t="shared" si="293"/>
        <v>0</v>
      </c>
      <c r="R2867" s="12">
        <v>1</v>
      </c>
    </row>
    <row r="2868" spans="1:18" ht="25.5" x14ac:dyDescent="0.2">
      <c r="A2868" s="1" t="s">
        <v>5166</v>
      </c>
      <c r="B2868" s="1" t="s">
        <v>114</v>
      </c>
      <c r="C2868" s="2" t="s">
        <v>1564</v>
      </c>
      <c r="D2868" s="3" t="s">
        <v>231</v>
      </c>
      <c r="E2868" s="4">
        <v>32</v>
      </c>
      <c r="F2868" s="4">
        <v>22</v>
      </c>
      <c r="I2868" s="7">
        <v>7057853</v>
      </c>
      <c r="J2868" s="7">
        <v>7057826</v>
      </c>
      <c r="K2868" s="7">
        <v>2</v>
      </c>
      <c r="L2868" s="7">
        <v>6</v>
      </c>
      <c r="M2868" s="7">
        <f t="shared" si="292"/>
        <v>0</v>
      </c>
      <c r="N2868" s="8">
        <f t="shared" si="293"/>
        <v>0</v>
      </c>
      <c r="R2868" s="12">
        <v>1</v>
      </c>
    </row>
    <row r="2869" spans="1:18" x14ac:dyDescent="0.2">
      <c r="A2869" s="1" t="s">
        <v>5167</v>
      </c>
      <c r="B2869" s="1" t="s">
        <v>117</v>
      </c>
      <c r="C2869" s="2" t="s">
        <v>5168</v>
      </c>
      <c r="D2869" s="3" t="s">
        <v>35</v>
      </c>
      <c r="E2869" s="4">
        <v>0</v>
      </c>
      <c r="F2869" s="4">
        <v>22</v>
      </c>
      <c r="I2869" s="7">
        <v>7057854</v>
      </c>
      <c r="J2869" s="7">
        <v>7057826</v>
      </c>
      <c r="K2869" s="7">
        <v>2</v>
      </c>
      <c r="L2869" s="7">
        <v>6</v>
      </c>
      <c r="M2869" s="7">
        <f t="shared" si="292"/>
        <v>0</v>
      </c>
      <c r="N2869" s="8">
        <f t="shared" si="293"/>
        <v>0</v>
      </c>
      <c r="R2869" s="12">
        <v>1</v>
      </c>
    </row>
    <row r="2870" spans="1:18" ht="25.5" x14ac:dyDescent="0.2">
      <c r="A2870" s="1" t="s">
        <v>5169</v>
      </c>
      <c r="C2870" s="2" t="s">
        <v>5170</v>
      </c>
      <c r="D2870" s="3" t="s">
        <v>231</v>
      </c>
      <c r="E2870" s="4">
        <v>1</v>
      </c>
      <c r="F2870" s="4">
        <v>22</v>
      </c>
      <c r="I2870" s="7">
        <v>7057855</v>
      </c>
      <c r="J2870" s="7">
        <v>7057826</v>
      </c>
      <c r="K2870" s="7">
        <v>2</v>
      </c>
      <c r="L2870" s="7">
        <v>6</v>
      </c>
      <c r="M2870" s="7">
        <f t="shared" si="292"/>
        <v>0</v>
      </c>
      <c r="N2870" s="8">
        <f t="shared" si="293"/>
        <v>0</v>
      </c>
      <c r="R2870" s="12">
        <v>1</v>
      </c>
    </row>
    <row r="2871" spans="1:18" ht="25.5" x14ac:dyDescent="0.2">
      <c r="A2871" s="1" t="s">
        <v>5171</v>
      </c>
      <c r="C2871" s="2" t="s">
        <v>5172</v>
      </c>
      <c r="D2871" s="3" t="s">
        <v>231</v>
      </c>
      <c r="E2871" s="4">
        <v>1</v>
      </c>
      <c r="F2871" s="4">
        <v>22</v>
      </c>
      <c r="I2871" s="7">
        <v>7057856</v>
      </c>
      <c r="J2871" s="7">
        <v>7057826</v>
      </c>
      <c r="K2871" s="7">
        <v>2</v>
      </c>
      <c r="L2871" s="7">
        <v>6</v>
      </c>
      <c r="M2871" s="7">
        <f t="shared" si="292"/>
        <v>0</v>
      </c>
      <c r="N2871" s="8">
        <f t="shared" si="293"/>
        <v>0</v>
      </c>
      <c r="R2871" s="12">
        <v>1</v>
      </c>
    </row>
    <row r="2872" spans="1:18" ht="25.5" x14ac:dyDescent="0.2">
      <c r="A2872" s="1" t="s">
        <v>5173</v>
      </c>
      <c r="C2872" s="2" t="s">
        <v>5174</v>
      </c>
      <c r="D2872" s="3" t="s">
        <v>231</v>
      </c>
      <c r="E2872" s="4">
        <v>45</v>
      </c>
      <c r="F2872" s="4">
        <v>22</v>
      </c>
      <c r="I2872" s="7">
        <v>7057857</v>
      </c>
      <c r="J2872" s="7">
        <v>7057826</v>
      </c>
      <c r="K2872" s="7">
        <v>2</v>
      </c>
      <c r="L2872" s="7">
        <v>6</v>
      </c>
      <c r="M2872" s="7">
        <f t="shared" si="292"/>
        <v>0</v>
      </c>
      <c r="N2872" s="8">
        <f t="shared" si="293"/>
        <v>0</v>
      </c>
      <c r="R2872" s="12">
        <v>1</v>
      </c>
    </row>
    <row r="2873" spans="1:18" x14ac:dyDescent="0.2">
      <c r="A2873" s="1" t="s">
        <v>5175</v>
      </c>
      <c r="B2873" s="1" t="s">
        <v>283</v>
      </c>
      <c r="C2873" s="2" t="s">
        <v>5176</v>
      </c>
      <c r="E2873" s="4">
        <v>0</v>
      </c>
      <c r="F2873" s="4">
        <v>22</v>
      </c>
      <c r="H2873" s="167"/>
      <c r="I2873" s="7">
        <v>7057858</v>
      </c>
      <c r="J2873" s="7">
        <v>7057825</v>
      </c>
      <c r="K2873" s="7">
        <v>1</v>
      </c>
      <c r="L2873" s="7">
        <v>5</v>
      </c>
      <c r="M2873" s="7">
        <f>M2874+M2875+M2876+M2877+M2878+M2879+M2880+M2881+M2882+M2883+M2884+M2885+M2886+M2887+M2888+M2889+M2890+M2891+M2892+M2893+M2894+M2895+M2896+M2897+M2898+M2899+M2900+M2901+M2902+M2903+M2904+M2905+M2906+M2907+M2908+M2909+M2910+M2911+M2912+M2913+M2914+M2915+M2916+M2917+M2918+M2919+M2920+M2921+M2922+M2923+M2924+M2925+M2926+M2927+M2928+M2929+M2930+M2931+M2932+M2933+M2934+M2935+M2936+M2937+M2938+M2939+M2940+M2941+M2942+M2943+M2944+M2945+M2946+M2947+M2948+M2949+M2950+M2951+M2952+M2953+M2954+M2955+M2956+M2957+M2958+M2959+M2960+M2961+M2962+M2963+M2964+M2965+M2966+M2967+M2968+M2969+M2970+M2971+M2972+M2973+M2974</f>
        <v>0</v>
      </c>
      <c r="N2873" s="8">
        <f>N2874+N2875+N2876+N2877+N2878+N2879+N2880+N2881+N2882+N2883+N2884+N2885+N2886+N2887+N2888+N2889+N2890+N2891+N2892+N2893+N2894+N2895+N2896+N2897+N2898+N2899+N2900+N2901+N2902+N2903+N2904+N2905+N2906+N2907+N2908+N2909+N2910+N2911+N2912+N2913+N2914+N2915+N2916+N2917+N2918+N2919+N2920+N2921+N2922+N2923+N2924+N2925+N2926+N2927+N2928+N2929+N2930+N2931+N2932+N2933+N2934+N2935+N2936+N2937+N2938+N2939+N2940+N2941+N2942+N2943+N2944+N2945+N2946+N2947+N2948+N2949+N2950+N2951+N2952+N2953+N2954+N2955+N2956+N2957+N2958+N2959+N2960+N2961+N2962+N2963+N2964+N2965+N2966+N2967+N2968+N2969+N2970+N2971+N2972+N2973+N2974</f>
        <v>0</v>
      </c>
      <c r="R2873" s="12">
        <v>1</v>
      </c>
    </row>
    <row r="2874" spans="1:18" x14ac:dyDescent="0.2">
      <c r="A2874" s="1" t="s">
        <v>5177</v>
      </c>
      <c r="C2874" s="2" t="s">
        <v>1544</v>
      </c>
      <c r="D2874" s="3" t="s">
        <v>35</v>
      </c>
      <c r="E2874" s="4">
        <v>0</v>
      </c>
      <c r="F2874" s="4">
        <v>22</v>
      </c>
      <c r="I2874" s="7">
        <v>7057859</v>
      </c>
      <c r="J2874" s="7">
        <v>7057858</v>
      </c>
      <c r="K2874" s="7">
        <v>2</v>
      </c>
      <c r="L2874" s="7">
        <v>6</v>
      </c>
      <c r="M2874" s="7">
        <f t="shared" ref="M2874:M2905" si="294">ROUND(ROUND(H2874,2)*ROUND(E2874,2), 2)</f>
        <v>0</v>
      </c>
      <c r="N2874" s="8">
        <f t="shared" ref="N2874:N2905" si="295">H2874*E2874*(1+F2874/100)</f>
        <v>0</v>
      </c>
      <c r="R2874" s="12">
        <v>1</v>
      </c>
    </row>
    <row r="2875" spans="1:18" ht="38.25" x14ac:dyDescent="0.2">
      <c r="A2875" s="1" t="s">
        <v>5178</v>
      </c>
      <c r="B2875" s="1" t="s">
        <v>30</v>
      </c>
      <c r="C2875" s="2" t="s">
        <v>1571</v>
      </c>
      <c r="D2875" s="3" t="s">
        <v>35</v>
      </c>
      <c r="E2875" s="4">
        <v>0</v>
      </c>
      <c r="F2875" s="4">
        <v>22</v>
      </c>
      <c r="I2875" s="7">
        <v>7057860</v>
      </c>
      <c r="J2875" s="7">
        <v>7057858</v>
      </c>
      <c r="K2875" s="7">
        <v>2</v>
      </c>
      <c r="L2875" s="7">
        <v>6</v>
      </c>
      <c r="M2875" s="7">
        <f t="shared" si="294"/>
        <v>0</v>
      </c>
      <c r="N2875" s="8">
        <f t="shared" si="295"/>
        <v>0</v>
      </c>
      <c r="R2875" s="12">
        <v>1</v>
      </c>
    </row>
    <row r="2876" spans="1:18" ht="51" x14ac:dyDescent="0.2">
      <c r="A2876" s="1" t="s">
        <v>5179</v>
      </c>
      <c r="C2876" s="2" t="s">
        <v>1573</v>
      </c>
      <c r="D2876" s="3" t="s">
        <v>231</v>
      </c>
      <c r="E2876" s="4">
        <v>42</v>
      </c>
      <c r="F2876" s="4">
        <v>22</v>
      </c>
      <c r="I2876" s="7">
        <v>7057861</v>
      </c>
      <c r="J2876" s="7">
        <v>7057858</v>
      </c>
      <c r="K2876" s="7">
        <v>2</v>
      </c>
      <c r="L2876" s="7">
        <v>6</v>
      </c>
      <c r="M2876" s="7">
        <f t="shared" si="294"/>
        <v>0</v>
      </c>
      <c r="N2876" s="8">
        <f t="shared" si="295"/>
        <v>0</v>
      </c>
      <c r="R2876" s="12">
        <v>1</v>
      </c>
    </row>
    <row r="2877" spans="1:18" ht="51" x14ac:dyDescent="0.2">
      <c r="A2877" s="1" t="s">
        <v>5180</v>
      </c>
      <c r="C2877" s="2" t="s">
        <v>5181</v>
      </c>
      <c r="D2877" s="3" t="s">
        <v>231</v>
      </c>
      <c r="E2877" s="4">
        <v>4</v>
      </c>
      <c r="F2877" s="4">
        <v>22</v>
      </c>
      <c r="I2877" s="7">
        <v>7057862</v>
      </c>
      <c r="J2877" s="7">
        <v>7057858</v>
      </c>
      <c r="K2877" s="7">
        <v>2</v>
      </c>
      <c r="L2877" s="7">
        <v>6</v>
      </c>
      <c r="M2877" s="7">
        <f t="shared" si="294"/>
        <v>0</v>
      </c>
      <c r="N2877" s="8">
        <f t="shared" si="295"/>
        <v>0</v>
      </c>
      <c r="R2877" s="12">
        <v>1</v>
      </c>
    </row>
    <row r="2878" spans="1:18" ht="51" x14ac:dyDescent="0.2">
      <c r="A2878" s="1" t="s">
        <v>5182</v>
      </c>
      <c r="C2878" s="2" t="s">
        <v>5183</v>
      </c>
      <c r="D2878" s="3" t="s">
        <v>231</v>
      </c>
      <c r="E2878" s="4">
        <v>32</v>
      </c>
      <c r="F2878" s="4">
        <v>22</v>
      </c>
      <c r="I2878" s="7">
        <v>7057863</v>
      </c>
      <c r="J2878" s="7">
        <v>7057858</v>
      </c>
      <c r="K2878" s="7">
        <v>2</v>
      </c>
      <c r="L2878" s="7">
        <v>6</v>
      </c>
      <c r="M2878" s="7">
        <f t="shared" si="294"/>
        <v>0</v>
      </c>
      <c r="N2878" s="8">
        <f t="shared" si="295"/>
        <v>0</v>
      </c>
      <c r="R2878" s="12">
        <v>1</v>
      </c>
    </row>
    <row r="2879" spans="1:18" ht="51" x14ac:dyDescent="0.2">
      <c r="A2879" s="1" t="s">
        <v>5184</v>
      </c>
      <c r="C2879" s="2" t="s">
        <v>1575</v>
      </c>
      <c r="D2879" s="3" t="s">
        <v>231</v>
      </c>
      <c r="E2879" s="4">
        <v>45</v>
      </c>
      <c r="F2879" s="4">
        <v>22</v>
      </c>
      <c r="I2879" s="7">
        <v>7057864</v>
      </c>
      <c r="J2879" s="7">
        <v>7057858</v>
      </c>
      <c r="K2879" s="7">
        <v>2</v>
      </c>
      <c r="L2879" s="7">
        <v>6</v>
      </c>
      <c r="M2879" s="7">
        <f t="shared" si="294"/>
        <v>0</v>
      </c>
      <c r="N2879" s="8">
        <f t="shared" si="295"/>
        <v>0</v>
      </c>
      <c r="R2879" s="12">
        <v>1</v>
      </c>
    </row>
    <row r="2880" spans="1:18" ht="51" x14ac:dyDescent="0.2">
      <c r="A2880" s="1" t="s">
        <v>5185</v>
      </c>
      <c r="C2880" s="2" t="s">
        <v>5186</v>
      </c>
      <c r="D2880" s="3" t="s">
        <v>231</v>
      </c>
      <c r="E2880" s="4">
        <v>1</v>
      </c>
      <c r="F2880" s="4">
        <v>22</v>
      </c>
      <c r="I2880" s="7">
        <v>7057865</v>
      </c>
      <c r="J2880" s="7">
        <v>7057858</v>
      </c>
      <c r="K2880" s="7">
        <v>2</v>
      </c>
      <c r="L2880" s="7">
        <v>6</v>
      </c>
      <c r="M2880" s="7">
        <f t="shared" si="294"/>
        <v>0</v>
      </c>
      <c r="N2880" s="8">
        <f t="shared" si="295"/>
        <v>0</v>
      </c>
      <c r="R2880" s="12">
        <v>1</v>
      </c>
    </row>
    <row r="2881" spans="1:18" ht="51" x14ac:dyDescent="0.2">
      <c r="A2881" s="1" t="s">
        <v>5187</v>
      </c>
      <c r="C2881" s="2" t="s">
        <v>5188</v>
      </c>
      <c r="D2881" s="3" t="s">
        <v>231</v>
      </c>
      <c r="E2881" s="4">
        <v>12</v>
      </c>
      <c r="F2881" s="4">
        <v>22</v>
      </c>
      <c r="I2881" s="7">
        <v>7057866</v>
      </c>
      <c r="J2881" s="7">
        <v>7057858</v>
      </c>
      <c r="K2881" s="7">
        <v>2</v>
      </c>
      <c r="L2881" s="7">
        <v>6</v>
      </c>
      <c r="M2881" s="7">
        <f t="shared" si="294"/>
        <v>0</v>
      </c>
      <c r="N2881" s="8">
        <f t="shared" si="295"/>
        <v>0</v>
      </c>
      <c r="R2881" s="12">
        <v>1</v>
      </c>
    </row>
    <row r="2882" spans="1:18" ht="51" x14ac:dyDescent="0.2">
      <c r="A2882" s="1" t="s">
        <v>5189</v>
      </c>
      <c r="C2882" s="2" t="s">
        <v>5190</v>
      </c>
      <c r="D2882" s="3" t="s">
        <v>231</v>
      </c>
      <c r="E2882" s="4">
        <v>1</v>
      </c>
      <c r="F2882" s="4">
        <v>22</v>
      </c>
      <c r="I2882" s="7">
        <v>7057867</v>
      </c>
      <c r="J2882" s="7">
        <v>7057858</v>
      </c>
      <c r="K2882" s="7">
        <v>2</v>
      </c>
      <c r="L2882" s="7">
        <v>6</v>
      </c>
      <c r="M2882" s="7">
        <f t="shared" si="294"/>
        <v>0</v>
      </c>
      <c r="N2882" s="8">
        <f t="shared" si="295"/>
        <v>0</v>
      </c>
      <c r="R2882" s="12">
        <v>1</v>
      </c>
    </row>
    <row r="2883" spans="1:18" ht="25.5" x14ac:dyDescent="0.2">
      <c r="A2883" s="1" t="s">
        <v>5191</v>
      </c>
      <c r="B2883" s="1" t="s">
        <v>188</v>
      </c>
      <c r="C2883" s="2" t="s">
        <v>5192</v>
      </c>
      <c r="D2883" s="3" t="s">
        <v>35</v>
      </c>
      <c r="E2883" s="4">
        <v>0</v>
      </c>
      <c r="F2883" s="4">
        <v>22</v>
      </c>
      <c r="I2883" s="7">
        <v>7057868</v>
      </c>
      <c r="J2883" s="7">
        <v>7057858</v>
      </c>
      <c r="K2883" s="7">
        <v>2</v>
      </c>
      <c r="L2883" s="7">
        <v>6</v>
      </c>
      <c r="M2883" s="7">
        <f t="shared" si="294"/>
        <v>0</v>
      </c>
      <c r="N2883" s="8">
        <f t="shared" si="295"/>
        <v>0</v>
      </c>
      <c r="R2883" s="12">
        <v>1</v>
      </c>
    </row>
    <row r="2884" spans="1:18" ht="38.25" x14ac:dyDescent="0.2">
      <c r="A2884" s="1" t="s">
        <v>5193</v>
      </c>
      <c r="C2884" s="2" t="s">
        <v>5194</v>
      </c>
      <c r="D2884" s="3" t="s">
        <v>231</v>
      </c>
      <c r="E2884" s="4">
        <v>8</v>
      </c>
      <c r="F2884" s="4">
        <v>22</v>
      </c>
      <c r="I2884" s="7">
        <v>7057869</v>
      </c>
      <c r="J2884" s="7">
        <v>7057858</v>
      </c>
      <c r="K2884" s="7">
        <v>2</v>
      </c>
      <c r="L2884" s="7">
        <v>6</v>
      </c>
      <c r="M2884" s="7">
        <f t="shared" si="294"/>
        <v>0</v>
      </c>
      <c r="N2884" s="8">
        <f t="shared" si="295"/>
        <v>0</v>
      </c>
      <c r="R2884" s="12">
        <v>1</v>
      </c>
    </row>
    <row r="2885" spans="1:18" x14ac:dyDescent="0.2">
      <c r="A2885" s="1" t="s">
        <v>5195</v>
      </c>
      <c r="B2885" s="1" t="s">
        <v>233</v>
      </c>
      <c r="C2885" s="2" t="s">
        <v>5196</v>
      </c>
      <c r="D2885" s="3" t="s">
        <v>231</v>
      </c>
      <c r="E2885" s="4">
        <v>2</v>
      </c>
      <c r="F2885" s="4">
        <v>22</v>
      </c>
      <c r="I2885" s="7">
        <v>7057870</v>
      </c>
      <c r="J2885" s="7">
        <v>7057858</v>
      </c>
      <c r="K2885" s="7">
        <v>2</v>
      </c>
      <c r="L2885" s="7">
        <v>6</v>
      </c>
      <c r="M2885" s="7">
        <f t="shared" si="294"/>
        <v>0</v>
      </c>
      <c r="N2885" s="8">
        <f t="shared" si="295"/>
        <v>0</v>
      </c>
      <c r="R2885" s="12">
        <v>1</v>
      </c>
    </row>
    <row r="2886" spans="1:18" ht="25.5" x14ac:dyDescent="0.2">
      <c r="A2886" s="1" t="s">
        <v>5197</v>
      </c>
      <c r="B2886" s="1" t="s">
        <v>236</v>
      </c>
      <c r="C2886" s="2" t="s">
        <v>1579</v>
      </c>
      <c r="D2886" s="3" t="s">
        <v>231</v>
      </c>
      <c r="E2886" s="4">
        <v>218</v>
      </c>
      <c r="F2886" s="4">
        <v>22</v>
      </c>
      <c r="I2886" s="7">
        <v>7057871</v>
      </c>
      <c r="J2886" s="7">
        <v>7057858</v>
      </c>
      <c r="K2886" s="7">
        <v>2</v>
      </c>
      <c r="L2886" s="7">
        <v>6</v>
      </c>
      <c r="M2886" s="7">
        <f t="shared" si="294"/>
        <v>0</v>
      </c>
      <c r="N2886" s="8">
        <f t="shared" si="295"/>
        <v>0</v>
      </c>
      <c r="R2886" s="12">
        <v>1</v>
      </c>
    </row>
    <row r="2887" spans="1:18" ht="25.5" x14ac:dyDescent="0.2">
      <c r="A2887" s="1" t="s">
        <v>5198</v>
      </c>
      <c r="B2887" s="1" t="s">
        <v>239</v>
      </c>
      <c r="C2887" s="2" t="s">
        <v>5199</v>
      </c>
      <c r="D2887" s="3" t="s">
        <v>231</v>
      </c>
      <c r="E2887" s="4">
        <v>43</v>
      </c>
      <c r="F2887" s="4">
        <v>22</v>
      </c>
      <c r="I2887" s="7">
        <v>7057872</v>
      </c>
      <c r="J2887" s="7">
        <v>7057858</v>
      </c>
      <c r="K2887" s="7">
        <v>2</v>
      </c>
      <c r="L2887" s="7">
        <v>6</v>
      </c>
      <c r="M2887" s="7">
        <f t="shared" si="294"/>
        <v>0</v>
      </c>
      <c r="N2887" s="8">
        <f t="shared" si="295"/>
        <v>0</v>
      </c>
      <c r="R2887" s="12">
        <v>1</v>
      </c>
    </row>
    <row r="2888" spans="1:18" ht="25.5" x14ac:dyDescent="0.2">
      <c r="A2888" s="1" t="s">
        <v>5200</v>
      </c>
      <c r="B2888" s="1" t="s">
        <v>243</v>
      </c>
      <c r="C2888" s="2" t="s">
        <v>5201</v>
      </c>
      <c r="D2888" s="3" t="s">
        <v>231</v>
      </c>
      <c r="E2888" s="4">
        <v>21</v>
      </c>
      <c r="F2888" s="4">
        <v>22</v>
      </c>
      <c r="I2888" s="7">
        <v>7057873</v>
      </c>
      <c r="J2888" s="7">
        <v>7057858</v>
      </c>
      <c r="K2888" s="7">
        <v>2</v>
      </c>
      <c r="L2888" s="7">
        <v>6</v>
      </c>
      <c r="M2888" s="7">
        <f t="shared" si="294"/>
        <v>0</v>
      </c>
      <c r="N2888" s="8">
        <f t="shared" si="295"/>
        <v>0</v>
      </c>
      <c r="R2888" s="12">
        <v>1</v>
      </c>
    </row>
    <row r="2889" spans="1:18" x14ac:dyDescent="0.2">
      <c r="A2889" s="1" t="s">
        <v>5202</v>
      </c>
      <c r="B2889" s="1" t="s">
        <v>247</v>
      </c>
      <c r="C2889" s="2" t="s">
        <v>5203</v>
      </c>
      <c r="D2889" s="3" t="s">
        <v>231</v>
      </c>
      <c r="E2889" s="4">
        <v>37</v>
      </c>
      <c r="F2889" s="4">
        <v>22</v>
      </c>
      <c r="I2889" s="7">
        <v>7057874</v>
      </c>
      <c r="J2889" s="7">
        <v>7057858</v>
      </c>
      <c r="K2889" s="7">
        <v>2</v>
      </c>
      <c r="L2889" s="7">
        <v>6</v>
      </c>
      <c r="M2889" s="7">
        <f t="shared" si="294"/>
        <v>0</v>
      </c>
      <c r="N2889" s="8">
        <f t="shared" si="295"/>
        <v>0</v>
      </c>
      <c r="R2889" s="12">
        <v>1</v>
      </c>
    </row>
    <row r="2890" spans="1:18" x14ac:dyDescent="0.2">
      <c r="A2890" s="1" t="s">
        <v>5204</v>
      </c>
      <c r="B2890" s="1" t="s">
        <v>266</v>
      </c>
      <c r="C2890" s="2" t="s">
        <v>5205</v>
      </c>
      <c r="D2890" s="3" t="s">
        <v>231</v>
      </c>
      <c r="E2890" s="4">
        <v>1</v>
      </c>
      <c r="F2890" s="4">
        <v>22</v>
      </c>
      <c r="I2890" s="7">
        <v>7057875</v>
      </c>
      <c r="J2890" s="7">
        <v>7057858</v>
      </c>
      <c r="K2890" s="7">
        <v>2</v>
      </c>
      <c r="L2890" s="7">
        <v>6</v>
      </c>
      <c r="M2890" s="7">
        <f t="shared" si="294"/>
        <v>0</v>
      </c>
      <c r="N2890" s="8">
        <f t="shared" si="295"/>
        <v>0</v>
      </c>
      <c r="R2890" s="12">
        <v>1</v>
      </c>
    </row>
    <row r="2891" spans="1:18" x14ac:dyDescent="0.2">
      <c r="A2891" s="1" t="s">
        <v>5206</v>
      </c>
      <c r="B2891" s="1" t="s">
        <v>270</v>
      </c>
      <c r="C2891" s="2" t="s">
        <v>5207</v>
      </c>
      <c r="D2891" s="3" t="s">
        <v>231</v>
      </c>
      <c r="E2891" s="4">
        <v>7</v>
      </c>
      <c r="F2891" s="4">
        <v>22</v>
      </c>
      <c r="I2891" s="7">
        <v>7057876</v>
      </c>
      <c r="J2891" s="7">
        <v>7057858</v>
      </c>
      <c r="K2891" s="7">
        <v>2</v>
      </c>
      <c r="L2891" s="7">
        <v>6</v>
      </c>
      <c r="M2891" s="7">
        <f t="shared" si="294"/>
        <v>0</v>
      </c>
      <c r="N2891" s="8">
        <f t="shared" si="295"/>
        <v>0</v>
      </c>
      <c r="R2891" s="12">
        <v>1</v>
      </c>
    </row>
    <row r="2892" spans="1:18" x14ac:dyDescent="0.2">
      <c r="A2892" s="1" t="s">
        <v>5208</v>
      </c>
      <c r="B2892" s="1" t="s">
        <v>66</v>
      </c>
      <c r="C2892" s="2" t="s">
        <v>5209</v>
      </c>
      <c r="D2892" s="3" t="s">
        <v>231</v>
      </c>
      <c r="E2892" s="4">
        <v>10</v>
      </c>
      <c r="F2892" s="4">
        <v>22</v>
      </c>
      <c r="I2892" s="7">
        <v>7057877</v>
      </c>
      <c r="J2892" s="7">
        <v>7057858</v>
      </c>
      <c r="K2892" s="7">
        <v>2</v>
      </c>
      <c r="L2892" s="7">
        <v>6</v>
      </c>
      <c r="M2892" s="7">
        <f t="shared" si="294"/>
        <v>0</v>
      </c>
      <c r="N2892" s="8">
        <f t="shared" si="295"/>
        <v>0</v>
      </c>
      <c r="R2892" s="12">
        <v>1</v>
      </c>
    </row>
    <row r="2893" spans="1:18" x14ac:dyDescent="0.2">
      <c r="A2893" s="1" t="s">
        <v>5210</v>
      </c>
      <c r="B2893" s="1" t="s">
        <v>69</v>
      </c>
      <c r="C2893" s="2" t="s">
        <v>5211</v>
      </c>
      <c r="D2893" s="3" t="s">
        <v>231</v>
      </c>
      <c r="E2893" s="4">
        <v>18</v>
      </c>
      <c r="F2893" s="4">
        <v>22</v>
      </c>
      <c r="I2893" s="7">
        <v>7057878</v>
      </c>
      <c r="J2893" s="7">
        <v>7057858</v>
      </c>
      <c r="K2893" s="7">
        <v>2</v>
      </c>
      <c r="L2893" s="7">
        <v>6</v>
      </c>
      <c r="M2893" s="7">
        <f t="shared" si="294"/>
        <v>0</v>
      </c>
      <c r="N2893" s="8">
        <f t="shared" si="295"/>
        <v>0</v>
      </c>
      <c r="R2893" s="12">
        <v>1</v>
      </c>
    </row>
    <row r="2894" spans="1:18" ht="51" x14ac:dyDescent="0.2">
      <c r="A2894" s="1" t="s">
        <v>5212</v>
      </c>
      <c r="B2894" s="1" t="s">
        <v>72</v>
      </c>
      <c r="C2894" s="2" t="s">
        <v>5213</v>
      </c>
      <c r="D2894" s="3" t="s">
        <v>231</v>
      </c>
      <c r="E2894" s="4">
        <v>54</v>
      </c>
      <c r="F2894" s="4">
        <v>22</v>
      </c>
      <c r="I2894" s="7">
        <v>7057879</v>
      </c>
      <c r="J2894" s="7">
        <v>7057858</v>
      </c>
      <c r="K2894" s="7">
        <v>2</v>
      </c>
      <c r="L2894" s="7">
        <v>6</v>
      </c>
      <c r="M2894" s="7">
        <f t="shared" si="294"/>
        <v>0</v>
      </c>
      <c r="N2894" s="8">
        <f t="shared" si="295"/>
        <v>0</v>
      </c>
      <c r="R2894" s="12">
        <v>1</v>
      </c>
    </row>
    <row r="2895" spans="1:18" ht="38.25" x14ac:dyDescent="0.2">
      <c r="A2895" s="1" t="s">
        <v>5214</v>
      </c>
      <c r="B2895" s="1" t="s">
        <v>75</v>
      </c>
      <c r="C2895" s="2" t="s">
        <v>5215</v>
      </c>
      <c r="D2895" s="3" t="s">
        <v>231</v>
      </c>
      <c r="E2895" s="4">
        <v>16</v>
      </c>
      <c r="F2895" s="4">
        <v>22</v>
      </c>
      <c r="I2895" s="7">
        <v>7057880</v>
      </c>
      <c r="J2895" s="7">
        <v>7057858</v>
      </c>
      <c r="K2895" s="7">
        <v>2</v>
      </c>
      <c r="L2895" s="7">
        <v>6</v>
      </c>
      <c r="M2895" s="7">
        <f t="shared" si="294"/>
        <v>0</v>
      </c>
      <c r="N2895" s="8">
        <f t="shared" si="295"/>
        <v>0</v>
      </c>
      <c r="R2895" s="12">
        <v>1</v>
      </c>
    </row>
    <row r="2896" spans="1:18" x14ac:dyDescent="0.2">
      <c r="A2896" s="1" t="s">
        <v>5216</v>
      </c>
      <c r="B2896" s="1" t="s">
        <v>78</v>
      </c>
      <c r="C2896" s="2" t="s">
        <v>5217</v>
      </c>
      <c r="D2896" s="3" t="s">
        <v>231</v>
      </c>
      <c r="E2896" s="4">
        <v>5</v>
      </c>
      <c r="F2896" s="4">
        <v>22</v>
      </c>
      <c r="I2896" s="7">
        <v>7057881</v>
      </c>
      <c r="J2896" s="7">
        <v>7057858</v>
      </c>
      <c r="K2896" s="7">
        <v>2</v>
      </c>
      <c r="L2896" s="7">
        <v>6</v>
      </c>
      <c r="M2896" s="7">
        <f t="shared" si="294"/>
        <v>0</v>
      </c>
      <c r="N2896" s="8">
        <f t="shared" si="295"/>
        <v>0</v>
      </c>
      <c r="R2896" s="12">
        <v>1</v>
      </c>
    </row>
    <row r="2897" spans="1:18" x14ac:dyDescent="0.2">
      <c r="A2897" s="1" t="s">
        <v>5218</v>
      </c>
      <c r="B2897" s="1" t="s">
        <v>81</v>
      </c>
      <c r="C2897" s="2" t="s">
        <v>5219</v>
      </c>
      <c r="D2897" s="3" t="s">
        <v>231</v>
      </c>
      <c r="E2897" s="4">
        <v>550</v>
      </c>
      <c r="F2897" s="4">
        <v>22</v>
      </c>
      <c r="I2897" s="7">
        <v>7057882</v>
      </c>
      <c r="J2897" s="7">
        <v>7057858</v>
      </c>
      <c r="K2897" s="7">
        <v>2</v>
      </c>
      <c r="L2897" s="7">
        <v>6</v>
      </c>
      <c r="M2897" s="7">
        <f t="shared" si="294"/>
        <v>0</v>
      </c>
      <c r="N2897" s="8">
        <f t="shared" si="295"/>
        <v>0</v>
      </c>
      <c r="R2897" s="12">
        <v>1</v>
      </c>
    </row>
    <row r="2898" spans="1:18" x14ac:dyDescent="0.2">
      <c r="A2898" s="1" t="s">
        <v>5220</v>
      </c>
      <c r="B2898" s="1" t="s">
        <v>84</v>
      </c>
      <c r="C2898" s="2" t="s">
        <v>5221</v>
      </c>
      <c r="D2898" s="3" t="s">
        <v>231</v>
      </c>
      <c r="E2898" s="4">
        <v>21</v>
      </c>
      <c r="F2898" s="4">
        <v>22</v>
      </c>
      <c r="I2898" s="7">
        <v>7057883</v>
      </c>
      <c r="J2898" s="7">
        <v>7057858</v>
      </c>
      <c r="K2898" s="7">
        <v>2</v>
      </c>
      <c r="L2898" s="7">
        <v>6</v>
      </c>
      <c r="M2898" s="7">
        <f t="shared" si="294"/>
        <v>0</v>
      </c>
      <c r="N2898" s="8">
        <f t="shared" si="295"/>
        <v>0</v>
      </c>
      <c r="R2898" s="12">
        <v>1</v>
      </c>
    </row>
    <row r="2899" spans="1:18" ht="25.5" x14ac:dyDescent="0.2">
      <c r="A2899" s="1" t="s">
        <v>5222</v>
      </c>
      <c r="B2899" s="1" t="s">
        <v>87</v>
      </c>
      <c r="C2899" s="2" t="s">
        <v>1591</v>
      </c>
      <c r="D2899" s="3" t="s">
        <v>35</v>
      </c>
      <c r="E2899" s="4">
        <v>0</v>
      </c>
      <c r="F2899" s="4">
        <v>22</v>
      </c>
      <c r="I2899" s="7">
        <v>7057884</v>
      </c>
      <c r="J2899" s="7">
        <v>7057858</v>
      </c>
      <c r="K2899" s="7">
        <v>2</v>
      </c>
      <c r="L2899" s="7">
        <v>6</v>
      </c>
      <c r="M2899" s="7">
        <f t="shared" si="294"/>
        <v>0</v>
      </c>
      <c r="N2899" s="8">
        <f t="shared" si="295"/>
        <v>0</v>
      </c>
      <c r="R2899" s="12">
        <v>1</v>
      </c>
    </row>
    <row r="2900" spans="1:18" ht="38.25" x14ac:dyDescent="0.2">
      <c r="A2900" s="1" t="s">
        <v>5223</v>
      </c>
      <c r="C2900" s="2" t="s">
        <v>5224</v>
      </c>
      <c r="D2900" s="3" t="s">
        <v>245</v>
      </c>
      <c r="E2900" s="4">
        <v>25</v>
      </c>
      <c r="F2900" s="4">
        <v>22</v>
      </c>
      <c r="I2900" s="7">
        <v>7057885</v>
      </c>
      <c r="J2900" s="7">
        <v>7057858</v>
      </c>
      <c r="K2900" s="7">
        <v>2</v>
      </c>
      <c r="L2900" s="7">
        <v>6</v>
      </c>
      <c r="M2900" s="7">
        <f t="shared" si="294"/>
        <v>0</v>
      </c>
      <c r="N2900" s="8">
        <f t="shared" si="295"/>
        <v>0</v>
      </c>
      <c r="R2900" s="12">
        <v>1</v>
      </c>
    </row>
    <row r="2901" spans="1:18" ht="38.25" x14ac:dyDescent="0.2">
      <c r="A2901" s="1" t="s">
        <v>5225</v>
      </c>
      <c r="C2901" s="2" t="s">
        <v>5226</v>
      </c>
      <c r="D2901" s="3" t="s">
        <v>245</v>
      </c>
      <c r="E2901" s="4">
        <v>100</v>
      </c>
      <c r="F2901" s="4">
        <v>22</v>
      </c>
      <c r="I2901" s="7">
        <v>7057886</v>
      </c>
      <c r="J2901" s="7">
        <v>7057858</v>
      </c>
      <c r="K2901" s="7">
        <v>2</v>
      </c>
      <c r="L2901" s="7">
        <v>6</v>
      </c>
      <c r="M2901" s="7">
        <f t="shared" si="294"/>
        <v>0</v>
      </c>
      <c r="N2901" s="8">
        <f t="shared" si="295"/>
        <v>0</v>
      </c>
      <c r="R2901" s="12">
        <v>1</v>
      </c>
    </row>
    <row r="2902" spans="1:18" ht="38.25" x14ac:dyDescent="0.2">
      <c r="A2902" s="1" t="s">
        <v>5227</v>
      </c>
      <c r="C2902" s="2" t="s">
        <v>5228</v>
      </c>
      <c r="D2902" s="3" t="s">
        <v>245</v>
      </c>
      <c r="E2902" s="4">
        <v>180</v>
      </c>
      <c r="F2902" s="4">
        <v>22</v>
      </c>
      <c r="I2902" s="7">
        <v>7057887</v>
      </c>
      <c r="J2902" s="7">
        <v>7057858</v>
      </c>
      <c r="K2902" s="7">
        <v>2</v>
      </c>
      <c r="L2902" s="7">
        <v>6</v>
      </c>
      <c r="M2902" s="7">
        <f t="shared" si="294"/>
        <v>0</v>
      </c>
      <c r="N2902" s="8">
        <f t="shared" si="295"/>
        <v>0</v>
      </c>
      <c r="R2902" s="12">
        <v>1</v>
      </c>
    </row>
    <row r="2903" spans="1:18" ht="38.25" x14ac:dyDescent="0.2">
      <c r="A2903" s="1" t="s">
        <v>5229</v>
      </c>
      <c r="C2903" s="2" t="s">
        <v>5230</v>
      </c>
      <c r="D2903" s="3" t="s">
        <v>245</v>
      </c>
      <c r="E2903" s="4">
        <v>120</v>
      </c>
      <c r="F2903" s="4">
        <v>22</v>
      </c>
      <c r="I2903" s="7">
        <v>7057888</v>
      </c>
      <c r="J2903" s="7">
        <v>7057858</v>
      </c>
      <c r="K2903" s="7">
        <v>2</v>
      </c>
      <c r="L2903" s="7">
        <v>6</v>
      </c>
      <c r="M2903" s="7">
        <f t="shared" si="294"/>
        <v>0</v>
      </c>
      <c r="N2903" s="8">
        <f t="shared" si="295"/>
        <v>0</v>
      </c>
      <c r="R2903" s="12">
        <v>1</v>
      </c>
    </row>
    <row r="2904" spans="1:18" ht="38.25" x14ac:dyDescent="0.2">
      <c r="A2904" s="1" t="s">
        <v>5231</v>
      </c>
      <c r="C2904" s="2" t="s">
        <v>5232</v>
      </c>
      <c r="D2904" s="3" t="s">
        <v>245</v>
      </c>
      <c r="E2904" s="4">
        <v>230</v>
      </c>
      <c r="F2904" s="4">
        <v>22</v>
      </c>
      <c r="I2904" s="7">
        <v>7057889</v>
      </c>
      <c r="J2904" s="7">
        <v>7057858</v>
      </c>
      <c r="K2904" s="7">
        <v>2</v>
      </c>
      <c r="L2904" s="7">
        <v>6</v>
      </c>
      <c r="M2904" s="7">
        <f t="shared" si="294"/>
        <v>0</v>
      </c>
      <c r="N2904" s="8">
        <f t="shared" si="295"/>
        <v>0</v>
      </c>
      <c r="R2904" s="12">
        <v>1</v>
      </c>
    </row>
    <row r="2905" spans="1:18" ht="38.25" x14ac:dyDescent="0.2">
      <c r="A2905" s="1" t="s">
        <v>5233</v>
      </c>
      <c r="C2905" s="2" t="s">
        <v>5234</v>
      </c>
      <c r="D2905" s="3" t="s">
        <v>245</v>
      </c>
      <c r="E2905" s="4">
        <v>75</v>
      </c>
      <c r="F2905" s="4">
        <v>22</v>
      </c>
      <c r="I2905" s="7">
        <v>7057890</v>
      </c>
      <c r="J2905" s="7">
        <v>7057858</v>
      </c>
      <c r="K2905" s="7">
        <v>2</v>
      </c>
      <c r="L2905" s="7">
        <v>6</v>
      </c>
      <c r="M2905" s="7">
        <f t="shared" si="294"/>
        <v>0</v>
      </c>
      <c r="N2905" s="8">
        <f t="shared" si="295"/>
        <v>0</v>
      </c>
      <c r="R2905" s="12">
        <v>1</v>
      </c>
    </row>
    <row r="2906" spans="1:18" ht="38.25" x14ac:dyDescent="0.2">
      <c r="A2906" s="1" t="s">
        <v>5235</v>
      </c>
      <c r="C2906" s="2" t="s">
        <v>5236</v>
      </c>
      <c r="D2906" s="3" t="s">
        <v>245</v>
      </c>
      <c r="E2906" s="4">
        <v>145</v>
      </c>
      <c r="F2906" s="4">
        <v>22</v>
      </c>
      <c r="I2906" s="7">
        <v>7057891</v>
      </c>
      <c r="J2906" s="7">
        <v>7057858</v>
      </c>
      <c r="K2906" s="7">
        <v>2</v>
      </c>
      <c r="L2906" s="7">
        <v>6</v>
      </c>
      <c r="M2906" s="7">
        <f t="shared" ref="M2906:M2937" si="296">ROUND(ROUND(H2906,2)*ROUND(E2906,2), 2)</f>
        <v>0</v>
      </c>
      <c r="N2906" s="8">
        <f t="shared" ref="N2906:N2937" si="297">H2906*E2906*(1+F2906/100)</f>
        <v>0</v>
      </c>
      <c r="R2906" s="12">
        <v>1</v>
      </c>
    </row>
    <row r="2907" spans="1:18" ht="38.25" x14ac:dyDescent="0.2">
      <c r="A2907" s="1" t="s">
        <v>5237</v>
      </c>
      <c r="C2907" s="2" t="s">
        <v>5238</v>
      </c>
      <c r="D2907" s="3" t="s">
        <v>245</v>
      </c>
      <c r="E2907" s="4">
        <v>70.8</v>
      </c>
      <c r="F2907" s="4">
        <v>22</v>
      </c>
      <c r="I2907" s="7">
        <v>7057892</v>
      </c>
      <c r="J2907" s="7">
        <v>7057858</v>
      </c>
      <c r="K2907" s="7">
        <v>2</v>
      </c>
      <c r="L2907" s="7">
        <v>6</v>
      </c>
      <c r="M2907" s="7">
        <f t="shared" si="296"/>
        <v>0</v>
      </c>
      <c r="N2907" s="8">
        <f t="shared" si="297"/>
        <v>0</v>
      </c>
      <c r="R2907" s="12">
        <v>1</v>
      </c>
    </row>
    <row r="2908" spans="1:18" ht="38.25" x14ac:dyDescent="0.2">
      <c r="A2908" s="1" t="s">
        <v>5239</v>
      </c>
      <c r="C2908" s="2" t="s">
        <v>1597</v>
      </c>
      <c r="D2908" s="3" t="s">
        <v>245</v>
      </c>
      <c r="E2908" s="4">
        <v>1038</v>
      </c>
      <c r="F2908" s="4">
        <v>22</v>
      </c>
      <c r="I2908" s="7">
        <v>7057893</v>
      </c>
      <c r="J2908" s="7">
        <v>7057858</v>
      </c>
      <c r="K2908" s="7">
        <v>2</v>
      </c>
      <c r="L2908" s="7">
        <v>6</v>
      </c>
      <c r="M2908" s="7">
        <f t="shared" si="296"/>
        <v>0</v>
      </c>
      <c r="N2908" s="8">
        <f t="shared" si="297"/>
        <v>0</v>
      </c>
      <c r="R2908" s="12">
        <v>1</v>
      </c>
    </row>
    <row r="2909" spans="1:18" ht="38.25" x14ac:dyDescent="0.2">
      <c r="A2909" s="1" t="s">
        <v>5240</v>
      </c>
      <c r="C2909" s="2" t="s">
        <v>5241</v>
      </c>
      <c r="D2909" s="3" t="s">
        <v>245</v>
      </c>
      <c r="E2909" s="4">
        <v>20</v>
      </c>
      <c r="F2909" s="4">
        <v>22</v>
      </c>
      <c r="I2909" s="7">
        <v>7057894</v>
      </c>
      <c r="J2909" s="7">
        <v>7057858</v>
      </c>
      <c r="K2909" s="7">
        <v>2</v>
      </c>
      <c r="L2909" s="7">
        <v>6</v>
      </c>
      <c r="M2909" s="7">
        <f t="shared" si="296"/>
        <v>0</v>
      </c>
      <c r="N2909" s="8">
        <f t="shared" si="297"/>
        <v>0</v>
      </c>
      <c r="R2909" s="12">
        <v>1</v>
      </c>
    </row>
    <row r="2910" spans="1:18" ht="38.25" x14ac:dyDescent="0.2">
      <c r="A2910" s="1" t="s">
        <v>5242</v>
      </c>
      <c r="C2910" s="2" t="s">
        <v>1599</v>
      </c>
      <c r="D2910" s="3" t="s">
        <v>245</v>
      </c>
      <c r="E2910" s="4">
        <v>5700</v>
      </c>
      <c r="F2910" s="4">
        <v>22</v>
      </c>
      <c r="I2910" s="7">
        <v>7057895</v>
      </c>
      <c r="J2910" s="7">
        <v>7057858</v>
      </c>
      <c r="K2910" s="7">
        <v>2</v>
      </c>
      <c r="L2910" s="7">
        <v>6</v>
      </c>
      <c r="M2910" s="7">
        <f t="shared" si="296"/>
        <v>0</v>
      </c>
      <c r="N2910" s="8">
        <f t="shared" si="297"/>
        <v>0</v>
      </c>
      <c r="R2910" s="12">
        <v>1</v>
      </c>
    </row>
    <row r="2911" spans="1:18" ht="38.25" x14ac:dyDescent="0.2">
      <c r="A2911" s="1" t="s">
        <v>5243</v>
      </c>
      <c r="C2911" s="2" t="s">
        <v>5244</v>
      </c>
      <c r="D2911" s="3" t="s">
        <v>245</v>
      </c>
      <c r="E2911" s="4">
        <v>450</v>
      </c>
      <c r="F2911" s="4">
        <v>22</v>
      </c>
      <c r="I2911" s="7">
        <v>7057896</v>
      </c>
      <c r="J2911" s="7">
        <v>7057858</v>
      </c>
      <c r="K2911" s="7">
        <v>2</v>
      </c>
      <c r="L2911" s="7">
        <v>6</v>
      </c>
      <c r="M2911" s="7">
        <f t="shared" si="296"/>
        <v>0</v>
      </c>
      <c r="N2911" s="8">
        <f t="shared" si="297"/>
        <v>0</v>
      </c>
      <c r="R2911" s="12">
        <v>1</v>
      </c>
    </row>
    <row r="2912" spans="1:18" ht="38.25" x14ac:dyDescent="0.2">
      <c r="A2912" s="1" t="s">
        <v>5245</v>
      </c>
      <c r="C2912" s="2" t="s">
        <v>1603</v>
      </c>
      <c r="D2912" s="3" t="s">
        <v>245</v>
      </c>
      <c r="E2912" s="4">
        <v>550</v>
      </c>
      <c r="F2912" s="4">
        <v>22</v>
      </c>
      <c r="I2912" s="7">
        <v>7057897</v>
      </c>
      <c r="J2912" s="7">
        <v>7057858</v>
      </c>
      <c r="K2912" s="7">
        <v>2</v>
      </c>
      <c r="L2912" s="7">
        <v>6</v>
      </c>
      <c r="M2912" s="7">
        <f t="shared" si="296"/>
        <v>0</v>
      </c>
      <c r="N2912" s="8">
        <f t="shared" si="297"/>
        <v>0</v>
      </c>
      <c r="R2912" s="12">
        <v>1</v>
      </c>
    </row>
    <row r="2913" spans="1:18" ht="38.25" x14ac:dyDescent="0.2">
      <c r="A2913" s="1" t="s">
        <v>5246</v>
      </c>
      <c r="C2913" s="2" t="s">
        <v>1605</v>
      </c>
      <c r="D2913" s="3" t="s">
        <v>245</v>
      </c>
      <c r="E2913" s="4">
        <v>2300</v>
      </c>
      <c r="F2913" s="4">
        <v>22</v>
      </c>
      <c r="I2913" s="7">
        <v>7057898</v>
      </c>
      <c r="J2913" s="7">
        <v>7057858</v>
      </c>
      <c r="K2913" s="7">
        <v>2</v>
      </c>
      <c r="L2913" s="7">
        <v>6</v>
      </c>
      <c r="M2913" s="7">
        <f t="shared" si="296"/>
        <v>0</v>
      </c>
      <c r="N2913" s="8">
        <f t="shared" si="297"/>
        <v>0</v>
      </c>
      <c r="R2913" s="12">
        <v>1</v>
      </c>
    </row>
    <row r="2914" spans="1:18" ht="38.25" x14ac:dyDescent="0.2">
      <c r="A2914" s="1" t="s">
        <v>5247</v>
      </c>
      <c r="C2914" s="2" t="s">
        <v>1607</v>
      </c>
      <c r="D2914" s="3" t="s">
        <v>245</v>
      </c>
      <c r="E2914" s="4">
        <v>4900</v>
      </c>
      <c r="F2914" s="4">
        <v>22</v>
      </c>
      <c r="I2914" s="7">
        <v>7057899</v>
      </c>
      <c r="J2914" s="7">
        <v>7057858</v>
      </c>
      <c r="K2914" s="7">
        <v>2</v>
      </c>
      <c r="L2914" s="7">
        <v>6</v>
      </c>
      <c r="M2914" s="7">
        <f t="shared" si="296"/>
        <v>0</v>
      </c>
      <c r="N2914" s="8">
        <f t="shared" si="297"/>
        <v>0</v>
      </c>
      <c r="R2914" s="12">
        <v>1</v>
      </c>
    </row>
    <row r="2915" spans="1:18" ht="38.25" x14ac:dyDescent="0.2">
      <c r="A2915" s="1" t="s">
        <v>5248</v>
      </c>
      <c r="C2915" s="2" t="s">
        <v>1609</v>
      </c>
      <c r="D2915" s="3" t="s">
        <v>245</v>
      </c>
      <c r="E2915" s="4">
        <v>500</v>
      </c>
      <c r="F2915" s="4">
        <v>22</v>
      </c>
      <c r="I2915" s="7">
        <v>7057900</v>
      </c>
      <c r="J2915" s="7">
        <v>7057858</v>
      </c>
      <c r="K2915" s="7">
        <v>2</v>
      </c>
      <c r="L2915" s="7">
        <v>6</v>
      </c>
      <c r="M2915" s="7">
        <f t="shared" si="296"/>
        <v>0</v>
      </c>
      <c r="N2915" s="8">
        <f t="shared" si="297"/>
        <v>0</v>
      </c>
      <c r="R2915" s="12">
        <v>1</v>
      </c>
    </row>
    <row r="2916" spans="1:18" ht="38.25" x14ac:dyDescent="0.2">
      <c r="A2916" s="1" t="s">
        <v>5249</v>
      </c>
      <c r="C2916" s="2" t="s">
        <v>5250</v>
      </c>
      <c r="D2916" s="3" t="s">
        <v>245</v>
      </c>
      <c r="E2916" s="4">
        <v>40</v>
      </c>
      <c r="F2916" s="4">
        <v>22</v>
      </c>
      <c r="I2916" s="7">
        <v>7057901</v>
      </c>
      <c r="J2916" s="7">
        <v>7057858</v>
      </c>
      <c r="K2916" s="7">
        <v>2</v>
      </c>
      <c r="L2916" s="7">
        <v>6</v>
      </c>
      <c r="M2916" s="7">
        <f t="shared" si="296"/>
        <v>0</v>
      </c>
      <c r="N2916" s="8">
        <f t="shared" si="297"/>
        <v>0</v>
      </c>
      <c r="R2916" s="12">
        <v>1</v>
      </c>
    </row>
    <row r="2917" spans="1:18" ht="38.25" x14ac:dyDescent="0.2">
      <c r="A2917" s="1" t="s">
        <v>5251</v>
      </c>
      <c r="C2917" s="2" t="s">
        <v>5252</v>
      </c>
      <c r="D2917" s="3" t="s">
        <v>245</v>
      </c>
      <c r="E2917" s="4">
        <v>50</v>
      </c>
      <c r="F2917" s="4">
        <v>22</v>
      </c>
      <c r="I2917" s="7">
        <v>7057902</v>
      </c>
      <c r="J2917" s="7">
        <v>7057858</v>
      </c>
      <c r="K2917" s="7">
        <v>2</v>
      </c>
      <c r="L2917" s="7">
        <v>6</v>
      </c>
      <c r="M2917" s="7">
        <f t="shared" si="296"/>
        <v>0</v>
      </c>
      <c r="N2917" s="8">
        <f t="shared" si="297"/>
        <v>0</v>
      </c>
      <c r="R2917" s="12">
        <v>1</v>
      </c>
    </row>
    <row r="2918" spans="1:18" ht="38.25" x14ac:dyDescent="0.2">
      <c r="A2918" s="1" t="s">
        <v>5253</v>
      </c>
      <c r="C2918" s="2" t="s">
        <v>5254</v>
      </c>
      <c r="D2918" s="3" t="s">
        <v>245</v>
      </c>
      <c r="E2918" s="4">
        <v>140</v>
      </c>
      <c r="F2918" s="4">
        <v>22</v>
      </c>
      <c r="I2918" s="7">
        <v>7057903</v>
      </c>
      <c r="J2918" s="7">
        <v>7057858</v>
      </c>
      <c r="K2918" s="7">
        <v>2</v>
      </c>
      <c r="L2918" s="7">
        <v>6</v>
      </c>
      <c r="M2918" s="7">
        <f t="shared" si="296"/>
        <v>0</v>
      </c>
      <c r="N2918" s="8">
        <f t="shared" si="297"/>
        <v>0</v>
      </c>
      <c r="R2918" s="12">
        <v>1</v>
      </c>
    </row>
    <row r="2919" spans="1:18" ht="38.25" x14ac:dyDescent="0.2">
      <c r="A2919" s="1" t="s">
        <v>5255</v>
      </c>
      <c r="C2919" s="2" t="s">
        <v>5256</v>
      </c>
      <c r="D2919" s="3" t="s">
        <v>245</v>
      </c>
      <c r="E2919" s="4">
        <v>325</v>
      </c>
      <c r="F2919" s="4">
        <v>22</v>
      </c>
      <c r="I2919" s="7">
        <v>7057904</v>
      </c>
      <c r="J2919" s="7">
        <v>7057858</v>
      </c>
      <c r="K2919" s="7">
        <v>2</v>
      </c>
      <c r="L2919" s="7">
        <v>6</v>
      </c>
      <c r="M2919" s="7">
        <f t="shared" si="296"/>
        <v>0</v>
      </c>
      <c r="N2919" s="8">
        <f t="shared" si="297"/>
        <v>0</v>
      </c>
      <c r="R2919" s="12">
        <v>1</v>
      </c>
    </row>
    <row r="2920" spans="1:18" ht="38.25" x14ac:dyDescent="0.2">
      <c r="A2920" s="1" t="s">
        <v>5257</v>
      </c>
      <c r="C2920" s="2" t="s">
        <v>1611</v>
      </c>
      <c r="D2920" s="3" t="s">
        <v>245</v>
      </c>
      <c r="E2920" s="4">
        <v>400</v>
      </c>
      <c r="F2920" s="4">
        <v>22</v>
      </c>
      <c r="I2920" s="7">
        <v>7057905</v>
      </c>
      <c r="J2920" s="7">
        <v>7057858</v>
      </c>
      <c r="K2920" s="7">
        <v>2</v>
      </c>
      <c r="L2920" s="7">
        <v>6</v>
      </c>
      <c r="M2920" s="7">
        <f t="shared" si="296"/>
        <v>0</v>
      </c>
      <c r="N2920" s="8">
        <f t="shared" si="297"/>
        <v>0</v>
      </c>
      <c r="R2920" s="12">
        <v>1</v>
      </c>
    </row>
    <row r="2921" spans="1:18" ht="38.25" x14ac:dyDescent="0.2">
      <c r="A2921" s="1" t="s">
        <v>5258</v>
      </c>
      <c r="C2921" s="2" t="s">
        <v>5259</v>
      </c>
      <c r="D2921" s="3" t="s">
        <v>245</v>
      </c>
      <c r="E2921" s="4">
        <v>225</v>
      </c>
      <c r="F2921" s="4">
        <v>22</v>
      </c>
      <c r="I2921" s="7">
        <v>7057906</v>
      </c>
      <c r="J2921" s="7">
        <v>7057858</v>
      </c>
      <c r="K2921" s="7">
        <v>2</v>
      </c>
      <c r="L2921" s="7">
        <v>6</v>
      </c>
      <c r="M2921" s="7">
        <f t="shared" si="296"/>
        <v>0</v>
      </c>
      <c r="N2921" s="8">
        <f t="shared" si="297"/>
        <v>0</v>
      </c>
      <c r="R2921" s="12">
        <v>1</v>
      </c>
    </row>
    <row r="2922" spans="1:18" ht="38.25" x14ac:dyDescent="0.2">
      <c r="A2922" s="1" t="s">
        <v>5260</v>
      </c>
      <c r="C2922" s="2" t="s">
        <v>5261</v>
      </c>
      <c r="D2922" s="3" t="s">
        <v>245</v>
      </c>
      <c r="E2922" s="4">
        <v>300</v>
      </c>
      <c r="F2922" s="4">
        <v>22</v>
      </c>
      <c r="I2922" s="7">
        <v>7057907</v>
      </c>
      <c r="J2922" s="7">
        <v>7057858</v>
      </c>
      <c r="K2922" s="7">
        <v>2</v>
      </c>
      <c r="L2922" s="7">
        <v>6</v>
      </c>
      <c r="M2922" s="7">
        <f t="shared" si="296"/>
        <v>0</v>
      </c>
      <c r="N2922" s="8">
        <f t="shared" si="297"/>
        <v>0</v>
      </c>
      <c r="R2922" s="12">
        <v>1</v>
      </c>
    </row>
    <row r="2923" spans="1:18" ht="38.25" x14ac:dyDescent="0.2">
      <c r="A2923" s="1" t="s">
        <v>5262</v>
      </c>
      <c r="C2923" s="2" t="s">
        <v>5263</v>
      </c>
      <c r="D2923" s="3" t="s">
        <v>245</v>
      </c>
      <c r="E2923" s="4">
        <v>190</v>
      </c>
      <c r="F2923" s="4">
        <v>22</v>
      </c>
      <c r="I2923" s="7">
        <v>7057908</v>
      </c>
      <c r="J2923" s="7">
        <v>7057858</v>
      </c>
      <c r="K2923" s="7">
        <v>2</v>
      </c>
      <c r="L2923" s="7">
        <v>6</v>
      </c>
      <c r="M2923" s="7">
        <f t="shared" si="296"/>
        <v>0</v>
      </c>
      <c r="N2923" s="8">
        <f t="shared" si="297"/>
        <v>0</v>
      </c>
      <c r="R2923" s="12">
        <v>1</v>
      </c>
    </row>
    <row r="2924" spans="1:18" x14ac:dyDescent="0.2">
      <c r="A2924" s="1" t="s">
        <v>5264</v>
      </c>
      <c r="B2924" s="1" t="s">
        <v>90</v>
      </c>
      <c r="C2924" s="2" t="s">
        <v>5265</v>
      </c>
      <c r="D2924" s="3" t="s">
        <v>35</v>
      </c>
      <c r="E2924" s="4">
        <v>0</v>
      </c>
      <c r="F2924" s="4">
        <v>22</v>
      </c>
      <c r="I2924" s="7">
        <v>7057909</v>
      </c>
      <c r="J2924" s="7">
        <v>7057858</v>
      </c>
      <c r="K2924" s="7">
        <v>2</v>
      </c>
      <c r="L2924" s="7">
        <v>6</v>
      </c>
      <c r="M2924" s="7">
        <f t="shared" si="296"/>
        <v>0</v>
      </c>
      <c r="N2924" s="8">
        <f t="shared" si="297"/>
        <v>0</v>
      </c>
      <c r="R2924" s="12">
        <v>1</v>
      </c>
    </row>
    <row r="2925" spans="1:18" ht="51" x14ac:dyDescent="0.2">
      <c r="A2925" s="1" t="s">
        <v>5266</v>
      </c>
      <c r="C2925" s="2" t="s">
        <v>5267</v>
      </c>
      <c r="D2925" s="3" t="s">
        <v>245</v>
      </c>
      <c r="E2925" s="4">
        <v>50</v>
      </c>
      <c r="F2925" s="4">
        <v>22</v>
      </c>
      <c r="I2925" s="7">
        <v>7057910</v>
      </c>
      <c r="J2925" s="7">
        <v>7057858</v>
      </c>
      <c r="K2925" s="7">
        <v>2</v>
      </c>
      <c r="L2925" s="7">
        <v>6</v>
      </c>
      <c r="M2925" s="7">
        <f t="shared" si="296"/>
        <v>0</v>
      </c>
      <c r="N2925" s="8">
        <f t="shared" si="297"/>
        <v>0</v>
      </c>
      <c r="R2925" s="12">
        <v>1</v>
      </c>
    </row>
    <row r="2926" spans="1:18" ht="25.5" x14ac:dyDescent="0.2">
      <c r="A2926" s="1" t="s">
        <v>5268</v>
      </c>
      <c r="B2926" s="1" t="s">
        <v>93</v>
      </c>
      <c r="C2926" s="2" t="s">
        <v>5269</v>
      </c>
      <c r="D2926" s="3" t="s">
        <v>35</v>
      </c>
      <c r="E2926" s="4">
        <v>0</v>
      </c>
      <c r="F2926" s="4">
        <v>22</v>
      </c>
      <c r="I2926" s="7">
        <v>7057911</v>
      </c>
      <c r="J2926" s="7">
        <v>7057858</v>
      </c>
      <c r="K2926" s="7">
        <v>2</v>
      </c>
      <c r="L2926" s="7">
        <v>6</v>
      </c>
      <c r="M2926" s="7">
        <f t="shared" si="296"/>
        <v>0</v>
      </c>
      <c r="N2926" s="8">
        <f t="shared" si="297"/>
        <v>0</v>
      </c>
      <c r="R2926" s="12">
        <v>1</v>
      </c>
    </row>
    <row r="2927" spans="1:18" ht="38.25" x14ac:dyDescent="0.2">
      <c r="A2927" s="1" t="s">
        <v>5270</v>
      </c>
      <c r="C2927" s="2" t="s">
        <v>5271</v>
      </c>
      <c r="D2927" s="3" t="s">
        <v>245</v>
      </c>
      <c r="E2927" s="4">
        <v>1820</v>
      </c>
      <c r="F2927" s="4">
        <v>22</v>
      </c>
      <c r="I2927" s="7">
        <v>7057912</v>
      </c>
      <c r="J2927" s="7">
        <v>7057858</v>
      </c>
      <c r="K2927" s="7">
        <v>2</v>
      </c>
      <c r="L2927" s="7">
        <v>6</v>
      </c>
      <c r="M2927" s="7">
        <f t="shared" si="296"/>
        <v>0</v>
      </c>
      <c r="N2927" s="8">
        <f t="shared" si="297"/>
        <v>0</v>
      </c>
      <c r="R2927" s="12">
        <v>1</v>
      </c>
    </row>
    <row r="2928" spans="1:18" ht="25.5" x14ac:dyDescent="0.2">
      <c r="A2928" s="1" t="s">
        <v>5272</v>
      </c>
      <c r="B2928" s="1" t="s">
        <v>96</v>
      </c>
      <c r="C2928" s="2" t="s">
        <v>5273</v>
      </c>
      <c r="D2928" s="3" t="s">
        <v>35</v>
      </c>
      <c r="E2928" s="4">
        <v>0</v>
      </c>
      <c r="F2928" s="4">
        <v>22</v>
      </c>
      <c r="I2928" s="7">
        <v>7057913</v>
      </c>
      <c r="J2928" s="7">
        <v>7057858</v>
      </c>
      <c r="K2928" s="7">
        <v>2</v>
      </c>
      <c r="L2928" s="7">
        <v>6</v>
      </c>
      <c r="M2928" s="7">
        <f t="shared" si="296"/>
        <v>0</v>
      </c>
      <c r="N2928" s="8">
        <f t="shared" si="297"/>
        <v>0</v>
      </c>
      <c r="R2928" s="12">
        <v>1</v>
      </c>
    </row>
    <row r="2929" spans="1:18" ht="38.25" x14ac:dyDescent="0.2">
      <c r="A2929" s="1" t="s">
        <v>5274</v>
      </c>
      <c r="C2929" s="2" t="s">
        <v>5275</v>
      </c>
      <c r="D2929" s="3" t="s">
        <v>245</v>
      </c>
      <c r="E2929" s="4">
        <v>950</v>
      </c>
      <c r="F2929" s="4">
        <v>22</v>
      </c>
      <c r="I2929" s="7">
        <v>7057914</v>
      </c>
      <c r="J2929" s="7">
        <v>7057858</v>
      </c>
      <c r="K2929" s="7">
        <v>2</v>
      </c>
      <c r="L2929" s="7">
        <v>6</v>
      </c>
      <c r="M2929" s="7">
        <f t="shared" si="296"/>
        <v>0</v>
      </c>
      <c r="N2929" s="8">
        <f t="shared" si="297"/>
        <v>0</v>
      </c>
      <c r="R2929" s="12">
        <v>1</v>
      </c>
    </row>
    <row r="2930" spans="1:18" ht="51" x14ac:dyDescent="0.2">
      <c r="A2930" s="1" t="s">
        <v>5276</v>
      </c>
      <c r="C2930" s="2" t="s">
        <v>5277</v>
      </c>
      <c r="D2930" s="3" t="s">
        <v>245</v>
      </c>
      <c r="E2930" s="4">
        <v>450</v>
      </c>
      <c r="F2930" s="4">
        <v>22</v>
      </c>
      <c r="I2930" s="7">
        <v>7057915</v>
      </c>
      <c r="J2930" s="7">
        <v>7057858</v>
      </c>
      <c r="K2930" s="7">
        <v>2</v>
      </c>
      <c r="L2930" s="7">
        <v>6</v>
      </c>
      <c r="M2930" s="7">
        <f t="shared" si="296"/>
        <v>0</v>
      </c>
      <c r="N2930" s="8">
        <f t="shared" si="297"/>
        <v>0</v>
      </c>
      <c r="R2930" s="12">
        <v>1</v>
      </c>
    </row>
    <row r="2931" spans="1:18" ht="38.25" x14ac:dyDescent="0.2">
      <c r="A2931" s="1" t="s">
        <v>5278</v>
      </c>
      <c r="C2931" s="2" t="s">
        <v>5279</v>
      </c>
      <c r="D2931" s="3" t="s">
        <v>245</v>
      </c>
      <c r="E2931" s="4">
        <v>2200</v>
      </c>
      <c r="F2931" s="4">
        <v>22</v>
      </c>
      <c r="I2931" s="7">
        <v>7057916</v>
      </c>
      <c r="J2931" s="7">
        <v>7057858</v>
      </c>
      <c r="K2931" s="7">
        <v>2</v>
      </c>
      <c r="L2931" s="7">
        <v>6</v>
      </c>
      <c r="M2931" s="7">
        <f t="shared" si="296"/>
        <v>0</v>
      </c>
      <c r="N2931" s="8">
        <f t="shared" si="297"/>
        <v>0</v>
      </c>
      <c r="R2931" s="12">
        <v>1</v>
      </c>
    </row>
    <row r="2932" spans="1:18" ht="38.25" x14ac:dyDescent="0.2">
      <c r="A2932" s="1" t="s">
        <v>5280</v>
      </c>
      <c r="C2932" s="2" t="s">
        <v>5281</v>
      </c>
      <c r="D2932" s="3" t="s">
        <v>245</v>
      </c>
      <c r="E2932" s="4">
        <v>920</v>
      </c>
      <c r="F2932" s="4">
        <v>22</v>
      </c>
      <c r="I2932" s="7">
        <v>7057917</v>
      </c>
      <c r="J2932" s="7">
        <v>7057858</v>
      </c>
      <c r="K2932" s="7">
        <v>2</v>
      </c>
      <c r="L2932" s="7">
        <v>6</v>
      </c>
      <c r="M2932" s="7">
        <f t="shared" si="296"/>
        <v>0</v>
      </c>
      <c r="N2932" s="8">
        <f t="shared" si="297"/>
        <v>0</v>
      </c>
      <c r="R2932" s="12">
        <v>1</v>
      </c>
    </row>
    <row r="2933" spans="1:18" ht="25.5" x14ac:dyDescent="0.2">
      <c r="A2933" s="1" t="s">
        <v>5282</v>
      </c>
      <c r="B2933" s="1" t="s">
        <v>99</v>
      </c>
      <c r="C2933" s="2" t="s">
        <v>5283</v>
      </c>
      <c r="D2933" s="3" t="s">
        <v>231</v>
      </c>
      <c r="E2933" s="4">
        <v>9</v>
      </c>
      <c r="F2933" s="4">
        <v>22</v>
      </c>
      <c r="I2933" s="7">
        <v>7057918</v>
      </c>
      <c r="J2933" s="7">
        <v>7057858</v>
      </c>
      <c r="K2933" s="7">
        <v>2</v>
      </c>
      <c r="L2933" s="7">
        <v>6</v>
      </c>
      <c r="M2933" s="7">
        <f t="shared" si="296"/>
        <v>0</v>
      </c>
      <c r="N2933" s="8">
        <f t="shared" si="297"/>
        <v>0</v>
      </c>
      <c r="R2933" s="12">
        <v>1</v>
      </c>
    </row>
    <row r="2934" spans="1:18" ht="25.5" x14ac:dyDescent="0.2">
      <c r="A2934" s="1" t="s">
        <v>5284</v>
      </c>
      <c r="B2934" s="1" t="s">
        <v>102</v>
      </c>
      <c r="C2934" s="2" t="s">
        <v>5285</v>
      </c>
      <c r="D2934" s="3" t="s">
        <v>35</v>
      </c>
      <c r="E2934" s="4">
        <v>0</v>
      </c>
      <c r="F2934" s="4">
        <v>22</v>
      </c>
      <c r="I2934" s="7">
        <v>7057919</v>
      </c>
      <c r="J2934" s="7">
        <v>7057858</v>
      </c>
      <c r="K2934" s="7">
        <v>2</v>
      </c>
      <c r="L2934" s="7">
        <v>6</v>
      </c>
      <c r="M2934" s="7">
        <f t="shared" si="296"/>
        <v>0</v>
      </c>
      <c r="N2934" s="8">
        <f t="shared" si="297"/>
        <v>0</v>
      </c>
      <c r="R2934" s="12">
        <v>1</v>
      </c>
    </row>
    <row r="2935" spans="1:18" ht="38.25" x14ac:dyDescent="0.2">
      <c r="A2935" s="1" t="s">
        <v>5286</v>
      </c>
      <c r="C2935" s="2" t="s">
        <v>5287</v>
      </c>
      <c r="D2935" s="3" t="s">
        <v>245</v>
      </c>
      <c r="E2935" s="4">
        <v>30</v>
      </c>
      <c r="F2935" s="4">
        <v>22</v>
      </c>
      <c r="I2935" s="7">
        <v>7057920</v>
      </c>
      <c r="J2935" s="7">
        <v>7057858</v>
      </c>
      <c r="K2935" s="7">
        <v>2</v>
      </c>
      <c r="L2935" s="7">
        <v>6</v>
      </c>
      <c r="M2935" s="7">
        <f t="shared" si="296"/>
        <v>0</v>
      </c>
      <c r="N2935" s="8">
        <f t="shared" si="297"/>
        <v>0</v>
      </c>
      <c r="R2935" s="12">
        <v>1</v>
      </c>
    </row>
    <row r="2936" spans="1:18" ht="38.25" x14ac:dyDescent="0.2">
      <c r="A2936" s="1" t="s">
        <v>5288</v>
      </c>
      <c r="C2936" s="2" t="s">
        <v>5289</v>
      </c>
      <c r="D2936" s="3" t="s">
        <v>245</v>
      </c>
      <c r="E2936" s="4">
        <v>24</v>
      </c>
      <c r="F2936" s="4">
        <v>22</v>
      </c>
      <c r="I2936" s="7">
        <v>7057921</v>
      </c>
      <c r="J2936" s="7">
        <v>7057858</v>
      </c>
      <c r="K2936" s="7">
        <v>2</v>
      </c>
      <c r="L2936" s="7">
        <v>6</v>
      </c>
      <c r="M2936" s="7">
        <f t="shared" si="296"/>
        <v>0</v>
      </c>
      <c r="N2936" s="8">
        <f t="shared" si="297"/>
        <v>0</v>
      </c>
      <c r="R2936" s="12">
        <v>1</v>
      </c>
    </row>
    <row r="2937" spans="1:18" ht="25.5" x14ac:dyDescent="0.2">
      <c r="A2937" s="1" t="s">
        <v>5290</v>
      </c>
      <c r="B2937" s="1" t="s">
        <v>105</v>
      </c>
      <c r="C2937" s="2" t="s">
        <v>5291</v>
      </c>
      <c r="D2937" s="3" t="s">
        <v>35</v>
      </c>
      <c r="E2937" s="4">
        <v>0</v>
      </c>
      <c r="F2937" s="4">
        <v>22</v>
      </c>
      <c r="I2937" s="7">
        <v>7057922</v>
      </c>
      <c r="J2937" s="7">
        <v>7057858</v>
      </c>
      <c r="K2937" s="7">
        <v>2</v>
      </c>
      <c r="L2937" s="7">
        <v>6</v>
      </c>
      <c r="M2937" s="7">
        <f t="shared" si="296"/>
        <v>0</v>
      </c>
      <c r="N2937" s="8">
        <f t="shared" si="297"/>
        <v>0</v>
      </c>
      <c r="R2937" s="12">
        <v>1</v>
      </c>
    </row>
    <row r="2938" spans="1:18" ht="38.25" x14ac:dyDescent="0.2">
      <c r="A2938" s="1" t="s">
        <v>5292</v>
      </c>
      <c r="C2938" s="2" t="s">
        <v>5293</v>
      </c>
      <c r="D2938" s="3" t="s">
        <v>245</v>
      </c>
      <c r="E2938" s="4">
        <v>470</v>
      </c>
      <c r="F2938" s="4">
        <v>22</v>
      </c>
      <c r="I2938" s="7">
        <v>7057923</v>
      </c>
      <c r="J2938" s="7">
        <v>7057858</v>
      </c>
      <c r="K2938" s="7">
        <v>2</v>
      </c>
      <c r="L2938" s="7">
        <v>6</v>
      </c>
      <c r="M2938" s="7">
        <f t="shared" ref="M2938:M2974" si="298">ROUND(ROUND(H2938,2)*ROUND(E2938,2), 2)</f>
        <v>0</v>
      </c>
      <c r="N2938" s="8">
        <f t="shared" ref="N2938:N2974" si="299">H2938*E2938*(1+F2938/100)</f>
        <v>0</v>
      </c>
      <c r="R2938" s="12">
        <v>1</v>
      </c>
    </row>
    <row r="2939" spans="1:18" ht="25.5" x14ac:dyDescent="0.2">
      <c r="A2939" s="1" t="s">
        <v>5294</v>
      </c>
      <c r="B2939" s="1" t="s">
        <v>108</v>
      </c>
      <c r="C2939" s="2" t="s">
        <v>5295</v>
      </c>
      <c r="D2939" s="3" t="s">
        <v>35</v>
      </c>
      <c r="E2939" s="4">
        <v>0</v>
      </c>
      <c r="F2939" s="4">
        <v>22</v>
      </c>
      <c r="I2939" s="7">
        <v>7057924</v>
      </c>
      <c r="J2939" s="7">
        <v>7057858</v>
      </c>
      <c r="K2939" s="7">
        <v>2</v>
      </c>
      <c r="L2939" s="7">
        <v>6</v>
      </c>
      <c r="M2939" s="7">
        <f t="shared" si="298"/>
        <v>0</v>
      </c>
      <c r="N2939" s="8">
        <f t="shared" si="299"/>
        <v>0</v>
      </c>
      <c r="R2939" s="12">
        <v>1</v>
      </c>
    </row>
    <row r="2940" spans="1:18" ht="38.25" x14ac:dyDescent="0.2">
      <c r="A2940" s="1" t="s">
        <v>5296</v>
      </c>
      <c r="C2940" s="2" t="s">
        <v>5297</v>
      </c>
      <c r="D2940" s="3" t="s">
        <v>245</v>
      </c>
      <c r="E2940" s="4">
        <v>585</v>
      </c>
      <c r="F2940" s="4">
        <v>22</v>
      </c>
      <c r="I2940" s="7">
        <v>7057925</v>
      </c>
      <c r="J2940" s="7">
        <v>7057858</v>
      </c>
      <c r="K2940" s="7">
        <v>2</v>
      </c>
      <c r="L2940" s="7">
        <v>6</v>
      </c>
      <c r="M2940" s="7">
        <f t="shared" si="298"/>
        <v>0</v>
      </c>
      <c r="N2940" s="8">
        <f t="shared" si="299"/>
        <v>0</v>
      </c>
      <c r="R2940" s="12">
        <v>1</v>
      </c>
    </row>
    <row r="2941" spans="1:18" ht="38.25" x14ac:dyDescent="0.2">
      <c r="A2941" s="1" t="s">
        <v>5298</v>
      </c>
      <c r="C2941" s="2" t="s">
        <v>5299</v>
      </c>
      <c r="D2941" s="3" t="s">
        <v>245</v>
      </c>
      <c r="E2941" s="4">
        <v>130</v>
      </c>
      <c r="F2941" s="4">
        <v>22</v>
      </c>
      <c r="I2941" s="7">
        <v>7057926</v>
      </c>
      <c r="J2941" s="7">
        <v>7057858</v>
      </c>
      <c r="K2941" s="7">
        <v>2</v>
      </c>
      <c r="L2941" s="7">
        <v>6</v>
      </c>
      <c r="M2941" s="7">
        <f t="shared" si="298"/>
        <v>0</v>
      </c>
      <c r="N2941" s="8">
        <f t="shared" si="299"/>
        <v>0</v>
      </c>
      <c r="R2941" s="12">
        <v>1</v>
      </c>
    </row>
    <row r="2942" spans="1:18" ht="25.5" x14ac:dyDescent="0.2">
      <c r="A2942" s="1" t="s">
        <v>5300</v>
      </c>
      <c r="B2942" s="1" t="s">
        <v>111</v>
      </c>
      <c r="C2942" s="2" t="s">
        <v>1619</v>
      </c>
      <c r="D2942" s="3" t="s">
        <v>35</v>
      </c>
      <c r="E2942" s="4">
        <v>0</v>
      </c>
      <c r="F2942" s="4">
        <v>22</v>
      </c>
      <c r="I2942" s="7">
        <v>7057927</v>
      </c>
      <c r="J2942" s="7">
        <v>7057858</v>
      </c>
      <c r="K2942" s="7">
        <v>2</v>
      </c>
      <c r="L2942" s="7">
        <v>6</v>
      </c>
      <c r="M2942" s="7">
        <f t="shared" si="298"/>
        <v>0</v>
      </c>
      <c r="N2942" s="8">
        <f t="shared" si="299"/>
        <v>0</v>
      </c>
      <c r="R2942" s="12">
        <v>1</v>
      </c>
    </row>
    <row r="2943" spans="1:18" ht="38.25" x14ac:dyDescent="0.2">
      <c r="A2943" s="1" t="s">
        <v>5301</v>
      </c>
      <c r="C2943" s="2" t="s">
        <v>1621</v>
      </c>
      <c r="D2943" s="3" t="s">
        <v>245</v>
      </c>
      <c r="E2943" s="4">
        <v>60</v>
      </c>
      <c r="F2943" s="4">
        <v>22</v>
      </c>
      <c r="I2943" s="7">
        <v>7057928</v>
      </c>
      <c r="J2943" s="7">
        <v>7057858</v>
      </c>
      <c r="K2943" s="7">
        <v>2</v>
      </c>
      <c r="L2943" s="7">
        <v>6</v>
      </c>
      <c r="M2943" s="7">
        <f t="shared" si="298"/>
        <v>0</v>
      </c>
      <c r="N2943" s="8">
        <f t="shared" si="299"/>
        <v>0</v>
      </c>
      <c r="R2943" s="12">
        <v>1</v>
      </c>
    </row>
    <row r="2944" spans="1:18" ht="38.25" x14ac:dyDescent="0.2">
      <c r="A2944" s="1" t="s">
        <v>5302</v>
      </c>
      <c r="C2944" s="2" t="s">
        <v>5303</v>
      </c>
      <c r="D2944" s="3" t="s">
        <v>245</v>
      </c>
      <c r="E2944" s="4">
        <v>50</v>
      </c>
      <c r="F2944" s="4">
        <v>22</v>
      </c>
      <c r="I2944" s="7">
        <v>7057929</v>
      </c>
      <c r="J2944" s="7">
        <v>7057858</v>
      </c>
      <c r="K2944" s="7">
        <v>2</v>
      </c>
      <c r="L2944" s="7">
        <v>6</v>
      </c>
      <c r="M2944" s="7">
        <f t="shared" si="298"/>
        <v>0</v>
      </c>
      <c r="N2944" s="8">
        <f t="shared" si="299"/>
        <v>0</v>
      </c>
      <c r="R2944" s="12">
        <v>1</v>
      </c>
    </row>
    <row r="2945" spans="1:18" ht="25.5" x14ac:dyDescent="0.2">
      <c r="A2945" s="1" t="s">
        <v>5304</v>
      </c>
      <c r="B2945" s="1" t="s">
        <v>114</v>
      </c>
      <c r="C2945" s="2" t="s">
        <v>1613</v>
      </c>
      <c r="D2945" s="3" t="s">
        <v>35</v>
      </c>
      <c r="E2945" s="4">
        <v>0</v>
      </c>
      <c r="F2945" s="4">
        <v>22</v>
      </c>
      <c r="I2945" s="7">
        <v>7057930</v>
      </c>
      <c r="J2945" s="7">
        <v>7057858</v>
      </c>
      <c r="K2945" s="7">
        <v>2</v>
      </c>
      <c r="L2945" s="7">
        <v>6</v>
      </c>
      <c r="M2945" s="7">
        <f t="shared" si="298"/>
        <v>0</v>
      </c>
      <c r="N2945" s="8">
        <f t="shared" si="299"/>
        <v>0</v>
      </c>
      <c r="R2945" s="12">
        <v>1</v>
      </c>
    </row>
    <row r="2946" spans="1:18" ht="38.25" x14ac:dyDescent="0.2">
      <c r="A2946" s="1" t="s">
        <v>5305</v>
      </c>
      <c r="C2946" s="2" t="s">
        <v>1615</v>
      </c>
      <c r="D2946" s="3" t="s">
        <v>245</v>
      </c>
      <c r="E2946" s="4">
        <v>950</v>
      </c>
      <c r="F2946" s="4">
        <v>22</v>
      </c>
      <c r="I2946" s="7">
        <v>7057931</v>
      </c>
      <c r="J2946" s="7">
        <v>7057858</v>
      </c>
      <c r="K2946" s="7">
        <v>2</v>
      </c>
      <c r="L2946" s="7">
        <v>6</v>
      </c>
      <c r="M2946" s="7">
        <f t="shared" si="298"/>
        <v>0</v>
      </c>
      <c r="N2946" s="8">
        <f t="shared" si="299"/>
        <v>0</v>
      </c>
      <c r="R2946" s="12">
        <v>1</v>
      </c>
    </row>
    <row r="2947" spans="1:18" ht="38.25" x14ac:dyDescent="0.2">
      <c r="A2947" s="1" t="s">
        <v>5306</v>
      </c>
      <c r="C2947" s="2" t="s">
        <v>1617</v>
      </c>
      <c r="D2947" s="3" t="s">
        <v>245</v>
      </c>
      <c r="E2947" s="4">
        <v>1250</v>
      </c>
      <c r="F2947" s="4">
        <v>22</v>
      </c>
      <c r="I2947" s="7">
        <v>7057932</v>
      </c>
      <c r="J2947" s="7">
        <v>7057858</v>
      </c>
      <c r="K2947" s="7">
        <v>2</v>
      </c>
      <c r="L2947" s="7">
        <v>6</v>
      </c>
      <c r="M2947" s="7">
        <f t="shared" si="298"/>
        <v>0</v>
      </c>
      <c r="N2947" s="8">
        <f t="shared" si="299"/>
        <v>0</v>
      </c>
      <c r="R2947" s="12">
        <v>1</v>
      </c>
    </row>
    <row r="2948" spans="1:18" ht="76.5" x14ac:dyDescent="0.2">
      <c r="A2948" s="1" t="s">
        <v>5307</v>
      </c>
      <c r="B2948" s="1" t="s">
        <v>117</v>
      </c>
      <c r="C2948" s="2" t="s">
        <v>5308</v>
      </c>
      <c r="D2948" s="3" t="s">
        <v>228</v>
      </c>
      <c r="E2948" s="4">
        <v>3</v>
      </c>
      <c r="F2948" s="4">
        <v>22</v>
      </c>
      <c r="I2948" s="7">
        <v>7057933</v>
      </c>
      <c r="J2948" s="7">
        <v>7057858</v>
      </c>
      <c r="K2948" s="7">
        <v>2</v>
      </c>
      <c r="L2948" s="7">
        <v>6</v>
      </c>
      <c r="M2948" s="7">
        <f t="shared" si="298"/>
        <v>0</v>
      </c>
      <c r="N2948" s="8">
        <f t="shared" si="299"/>
        <v>0</v>
      </c>
      <c r="R2948" s="12">
        <v>1</v>
      </c>
    </row>
    <row r="2949" spans="1:18" ht="89.25" x14ac:dyDescent="0.2">
      <c r="A2949" s="1" t="s">
        <v>5309</v>
      </c>
      <c r="B2949" s="1" t="s">
        <v>120</v>
      </c>
      <c r="C2949" s="2" t="s">
        <v>5310</v>
      </c>
      <c r="D2949" s="3" t="s">
        <v>228</v>
      </c>
      <c r="E2949" s="4">
        <v>1</v>
      </c>
      <c r="F2949" s="4">
        <v>22</v>
      </c>
      <c r="I2949" s="7">
        <v>7057934</v>
      </c>
      <c r="J2949" s="7">
        <v>7057858</v>
      </c>
      <c r="K2949" s="7">
        <v>2</v>
      </c>
      <c r="L2949" s="7">
        <v>6</v>
      </c>
      <c r="M2949" s="7">
        <f t="shared" si="298"/>
        <v>0</v>
      </c>
      <c r="N2949" s="8">
        <f t="shared" si="299"/>
        <v>0</v>
      </c>
      <c r="R2949" s="12">
        <v>1</v>
      </c>
    </row>
    <row r="2950" spans="1:18" ht="38.25" x14ac:dyDescent="0.2">
      <c r="A2950" s="1" t="s">
        <v>5311</v>
      </c>
      <c r="B2950" s="1" t="s">
        <v>123</v>
      </c>
      <c r="C2950" s="2" t="s">
        <v>5312</v>
      </c>
      <c r="D2950" s="3" t="s">
        <v>245</v>
      </c>
      <c r="E2950" s="4">
        <v>85</v>
      </c>
      <c r="F2950" s="4">
        <v>22</v>
      </c>
      <c r="I2950" s="7">
        <v>7057935</v>
      </c>
      <c r="J2950" s="7">
        <v>7057858</v>
      </c>
      <c r="K2950" s="7">
        <v>2</v>
      </c>
      <c r="L2950" s="7">
        <v>6</v>
      </c>
      <c r="M2950" s="7">
        <f t="shared" si="298"/>
        <v>0</v>
      </c>
      <c r="N2950" s="8">
        <f t="shared" si="299"/>
        <v>0</v>
      </c>
      <c r="R2950" s="12">
        <v>1</v>
      </c>
    </row>
    <row r="2951" spans="1:18" ht="25.5" x14ac:dyDescent="0.2">
      <c r="A2951" s="1" t="s">
        <v>5313</v>
      </c>
      <c r="B2951" s="1" t="s">
        <v>126</v>
      </c>
      <c r="C2951" s="2" t="s">
        <v>5314</v>
      </c>
      <c r="D2951" s="3" t="s">
        <v>35</v>
      </c>
      <c r="E2951" s="4">
        <v>0</v>
      </c>
      <c r="F2951" s="4">
        <v>22</v>
      </c>
      <c r="I2951" s="7">
        <v>7057936</v>
      </c>
      <c r="J2951" s="7">
        <v>7057858</v>
      </c>
      <c r="K2951" s="7">
        <v>2</v>
      </c>
      <c r="L2951" s="7">
        <v>6</v>
      </c>
      <c r="M2951" s="7">
        <f t="shared" si="298"/>
        <v>0</v>
      </c>
      <c r="N2951" s="8">
        <f t="shared" si="299"/>
        <v>0</v>
      </c>
      <c r="R2951" s="12">
        <v>1</v>
      </c>
    </row>
    <row r="2952" spans="1:18" ht="51" x14ac:dyDescent="0.2">
      <c r="A2952" s="1" t="s">
        <v>5315</v>
      </c>
      <c r="C2952" s="2" t="s">
        <v>5316</v>
      </c>
      <c r="D2952" s="3" t="s">
        <v>231</v>
      </c>
      <c r="E2952" s="4">
        <v>18</v>
      </c>
      <c r="F2952" s="4">
        <v>22</v>
      </c>
      <c r="I2952" s="7">
        <v>7057937</v>
      </c>
      <c r="J2952" s="7">
        <v>7057858</v>
      </c>
      <c r="K2952" s="7">
        <v>2</v>
      </c>
      <c r="L2952" s="7">
        <v>6</v>
      </c>
      <c r="M2952" s="7">
        <f t="shared" si="298"/>
        <v>0</v>
      </c>
      <c r="N2952" s="8">
        <f t="shared" si="299"/>
        <v>0</v>
      </c>
      <c r="R2952" s="12">
        <v>1</v>
      </c>
    </row>
    <row r="2953" spans="1:18" x14ac:dyDescent="0.2">
      <c r="A2953" s="1" t="s">
        <v>5317</v>
      </c>
      <c r="B2953" s="1" t="s">
        <v>129</v>
      </c>
      <c r="C2953" s="2" t="s">
        <v>5318</v>
      </c>
      <c r="D2953" s="3" t="s">
        <v>35</v>
      </c>
      <c r="E2953" s="4">
        <v>0</v>
      </c>
      <c r="F2953" s="4">
        <v>22</v>
      </c>
      <c r="I2953" s="7">
        <v>7057938</v>
      </c>
      <c r="J2953" s="7">
        <v>7057858</v>
      </c>
      <c r="K2953" s="7">
        <v>2</v>
      </c>
      <c r="L2953" s="7">
        <v>6</v>
      </c>
      <c r="M2953" s="7">
        <f t="shared" si="298"/>
        <v>0</v>
      </c>
      <c r="N2953" s="8">
        <f t="shared" si="299"/>
        <v>0</v>
      </c>
      <c r="R2953" s="12">
        <v>1</v>
      </c>
    </row>
    <row r="2954" spans="1:18" ht="25.5" x14ac:dyDescent="0.2">
      <c r="A2954" s="1" t="s">
        <v>5319</v>
      </c>
      <c r="C2954" s="2" t="s">
        <v>5320</v>
      </c>
      <c r="D2954" s="3" t="s">
        <v>245</v>
      </c>
      <c r="E2954" s="4">
        <v>2600</v>
      </c>
      <c r="F2954" s="4">
        <v>22</v>
      </c>
      <c r="I2954" s="7">
        <v>7057939</v>
      </c>
      <c r="J2954" s="7">
        <v>7057858</v>
      </c>
      <c r="K2954" s="7">
        <v>2</v>
      </c>
      <c r="L2954" s="7">
        <v>6</v>
      </c>
      <c r="M2954" s="7">
        <f t="shared" si="298"/>
        <v>0</v>
      </c>
      <c r="N2954" s="8">
        <f t="shared" si="299"/>
        <v>0</v>
      </c>
      <c r="R2954" s="12">
        <v>1</v>
      </c>
    </row>
    <row r="2955" spans="1:18" ht="25.5" x14ac:dyDescent="0.2">
      <c r="A2955" s="1" t="s">
        <v>5321</v>
      </c>
      <c r="C2955" s="2" t="s">
        <v>5322</v>
      </c>
      <c r="D2955" s="3" t="s">
        <v>245</v>
      </c>
      <c r="E2955" s="4">
        <v>1000</v>
      </c>
      <c r="F2955" s="4">
        <v>22</v>
      </c>
      <c r="I2955" s="7">
        <v>7057940</v>
      </c>
      <c r="J2955" s="7">
        <v>7057858</v>
      </c>
      <c r="K2955" s="7">
        <v>2</v>
      </c>
      <c r="L2955" s="7">
        <v>6</v>
      </c>
      <c r="M2955" s="7">
        <f t="shared" si="298"/>
        <v>0</v>
      </c>
      <c r="N2955" s="8">
        <f t="shared" si="299"/>
        <v>0</v>
      </c>
      <c r="R2955" s="12">
        <v>1</v>
      </c>
    </row>
    <row r="2956" spans="1:18" ht="25.5" x14ac:dyDescent="0.2">
      <c r="A2956" s="1" t="s">
        <v>5323</v>
      </c>
      <c r="C2956" s="2" t="s">
        <v>5324</v>
      </c>
      <c r="D2956" s="3" t="s">
        <v>245</v>
      </c>
      <c r="E2956" s="4">
        <v>150</v>
      </c>
      <c r="F2956" s="4">
        <v>22</v>
      </c>
      <c r="I2956" s="7">
        <v>7057941</v>
      </c>
      <c r="J2956" s="7">
        <v>7057858</v>
      </c>
      <c r="K2956" s="7">
        <v>2</v>
      </c>
      <c r="L2956" s="7">
        <v>6</v>
      </c>
      <c r="M2956" s="7">
        <f t="shared" si="298"/>
        <v>0</v>
      </c>
      <c r="N2956" s="8">
        <f t="shared" si="299"/>
        <v>0</v>
      </c>
      <c r="R2956" s="12">
        <v>1</v>
      </c>
    </row>
    <row r="2957" spans="1:18" ht="25.5" x14ac:dyDescent="0.2">
      <c r="A2957" s="1" t="s">
        <v>5325</v>
      </c>
      <c r="C2957" s="2" t="s">
        <v>5326</v>
      </c>
      <c r="D2957" s="3" t="s">
        <v>245</v>
      </c>
      <c r="E2957" s="4">
        <v>80</v>
      </c>
      <c r="F2957" s="4">
        <v>22</v>
      </c>
      <c r="I2957" s="7">
        <v>7057942</v>
      </c>
      <c r="J2957" s="7">
        <v>7057858</v>
      </c>
      <c r="K2957" s="7">
        <v>2</v>
      </c>
      <c r="L2957" s="7">
        <v>6</v>
      </c>
      <c r="M2957" s="7">
        <f t="shared" si="298"/>
        <v>0</v>
      </c>
      <c r="N2957" s="8">
        <f t="shared" si="299"/>
        <v>0</v>
      </c>
      <c r="R2957" s="12">
        <v>1</v>
      </c>
    </row>
    <row r="2958" spans="1:18" ht="25.5" x14ac:dyDescent="0.2">
      <c r="A2958" s="1" t="s">
        <v>5327</v>
      </c>
      <c r="C2958" s="2" t="s">
        <v>5328</v>
      </c>
      <c r="D2958" s="3" t="s">
        <v>245</v>
      </c>
      <c r="E2958" s="4">
        <v>30</v>
      </c>
      <c r="F2958" s="4">
        <v>22</v>
      </c>
      <c r="I2958" s="7">
        <v>7057943</v>
      </c>
      <c r="J2958" s="7">
        <v>7057858</v>
      </c>
      <c r="K2958" s="7">
        <v>2</v>
      </c>
      <c r="L2958" s="7">
        <v>6</v>
      </c>
      <c r="M2958" s="7">
        <f t="shared" si="298"/>
        <v>0</v>
      </c>
      <c r="N2958" s="8">
        <f t="shared" si="299"/>
        <v>0</v>
      </c>
      <c r="R2958" s="12">
        <v>1</v>
      </c>
    </row>
    <row r="2959" spans="1:18" x14ac:dyDescent="0.2">
      <c r="A2959" s="1" t="s">
        <v>5329</v>
      </c>
      <c r="B2959" s="1" t="s">
        <v>132</v>
      </c>
      <c r="C2959" s="2" t="s">
        <v>5330</v>
      </c>
      <c r="D2959" s="3" t="s">
        <v>35</v>
      </c>
      <c r="E2959" s="4">
        <v>0</v>
      </c>
      <c r="F2959" s="4">
        <v>22</v>
      </c>
      <c r="I2959" s="7">
        <v>7057944</v>
      </c>
      <c r="J2959" s="7">
        <v>7057858</v>
      </c>
      <c r="K2959" s="7">
        <v>2</v>
      </c>
      <c r="L2959" s="7">
        <v>6</v>
      </c>
      <c r="M2959" s="7">
        <f t="shared" si="298"/>
        <v>0</v>
      </c>
      <c r="N2959" s="8">
        <f t="shared" si="299"/>
        <v>0</v>
      </c>
      <c r="R2959" s="12">
        <v>1</v>
      </c>
    </row>
    <row r="2960" spans="1:18" ht="25.5" x14ac:dyDescent="0.2">
      <c r="A2960" s="1" t="s">
        <v>5331</v>
      </c>
      <c r="C2960" s="2" t="s">
        <v>5332</v>
      </c>
      <c r="D2960" s="3" t="s">
        <v>245</v>
      </c>
      <c r="E2960" s="4">
        <v>500</v>
      </c>
      <c r="F2960" s="4">
        <v>22</v>
      </c>
      <c r="I2960" s="7">
        <v>7057945</v>
      </c>
      <c r="J2960" s="7">
        <v>7057858</v>
      </c>
      <c r="K2960" s="7">
        <v>2</v>
      </c>
      <c r="L2960" s="7">
        <v>6</v>
      </c>
      <c r="M2960" s="7">
        <f t="shared" si="298"/>
        <v>0</v>
      </c>
      <c r="N2960" s="8">
        <f t="shared" si="299"/>
        <v>0</v>
      </c>
      <c r="R2960" s="12">
        <v>1</v>
      </c>
    </row>
    <row r="2961" spans="1:18" ht="25.5" x14ac:dyDescent="0.2">
      <c r="A2961" s="1" t="s">
        <v>5333</v>
      </c>
      <c r="C2961" s="2" t="s">
        <v>5334</v>
      </c>
      <c r="D2961" s="3" t="s">
        <v>245</v>
      </c>
      <c r="E2961" s="4">
        <v>3500</v>
      </c>
      <c r="F2961" s="4">
        <v>22</v>
      </c>
      <c r="I2961" s="7">
        <v>7057946</v>
      </c>
      <c r="J2961" s="7">
        <v>7057858</v>
      </c>
      <c r="K2961" s="7">
        <v>2</v>
      </c>
      <c r="L2961" s="7">
        <v>6</v>
      </c>
      <c r="M2961" s="7">
        <f t="shared" si="298"/>
        <v>0</v>
      </c>
      <c r="N2961" s="8">
        <f t="shared" si="299"/>
        <v>0</v>
      </c>
      <c r="R2961" s="12">
        <v>1</v>
      </c>
    </row>
    <row r="2962" spans="1:18" ht="25.5" x14ac:dyDescent="0.2">
      <c r="A2962" s="1" t="s">
        <v>5335</v>
      </c>
      <c r="B2962" s="1" t="s">
        <v>135</v>
      </c>
      <c r="C2962" s="2" t="s">
        <v>1631</v>
      </c>
      <c r="D2962" s="3" t="s">
        <v>35</v>
      </c>
      <c r="E2962" s="4">
        <v>0</v>
      </c>
      <c r="F2962" s="4">
        <v>22</v>
      </c>
      <c r="I2962" s="7">
        <v>7057947</v>
      </c>
      <c r="J2962" s="7">
        <v>7057858</v>
      </c>
      <c r="K2962" s="7">
        <v>2</v>
      </c>
      <c r="L2962" s="7">
        <v>6</v>
      </c>
      <c r="M2962" s="7">
        <f t="shared" si="298"/>
        <v>0</v>
      </c>
      <c r="N2962" s="8">
        <f t="shared" si="299"/>
        <v>0</v>
      </c>
      <c r="R2962" s="12">
        <v>1</v>
      </c>
    </row>
    <row r="2963" spans="1:18" ht="38.25" x14ac:dyDescent="0.2">
      <c r="A2963" s="1" t="s">
        <v>5336</v>
      </c>
      <c r="C2963" s="2" t="s">
        <v>5337</v>
      </c>
      <c r="D2963" s="3" t="s">
        <v>245</v>
      </c>
      <c r="E2963" s="4">
        <v>45</v>
      </c>
      <c r="F2963" s="4">
        <v>22</v>
      </c>
      <c r="I2963" s="7">
        <v>7057948</v>
      </c>
      <c r="J2963" s="7">
        <v>7057858</v>
      </c>
      <c r="K2963" s="7">
        <v>2</v>
      </c>
      <c r="L2963" s="7">
        <v>6</v>
      </c>
      <c r="M2963" s="7">
        <f t="shared" si="298"/>
        <v>0</v>
      </c>
      <c r="N2963" s="8">
        <f t="shared" si="299"/>
        <v>0</v>
      </c>
      <c r="R2963" s="12">
        <v>1</v>
      </c>
    </row>
    <row r="2964" spans="1:18" ht="38.25" x14ac:dyDescent="0.2">
      <c r="A2964" s="1" t="s">
        <v>5338</v>
      </c>
      <c r="C2964" s="2" t="s">
        <v>5339</v>
      </c>
      <c r="D2964" s="3" t="s">
        <v>245</v>
      </c>
      <c r="E2964" s="4">
        <v>160</v>
      </c>
      <c r="F2964" s="4">
        <v>22</v>
      </c>
      <c r="I2964" s="7">
        <v>7057949</v>
      </c>
      <c r="J2964" s="7">
        <v>7057858</v>
      </c>
      <c r="K2964" s="7">
        <v>2</v>
      </c>
      <c r="L2964" s="7">
        <v>6</v>
      </c>
      <c r="M2964" s="7">
        <f t="shared" si="298"/>
        <v>0</v>
      </c>
      <c r="N2964" s="8">
        <f t="shared" si="299"/>
        <v>0</v>
      </c>
      <c r="R2964" s="12">
        <v>1</v>
      </c>
    </row>
    <row r="2965" spans="1:18" ht="38.25" x14ac:dyDescent="0.2">
      <c r="A2965" s="1" t="s">
        <v>5340</v>
      </c>
      <c r="C2965" s="2" t="s">
        <v>5341</v>
      </c>
      <c r="D2965" s="3" t="s">
        <v>245</v>
      </c>
      <c r="E2965" s="4">
        <v>310</v>
      </c>
      <c r="F2965" s="4">
        <v>22</v>
      </c>
      <c r="I2965" s="7">
        <v>7057950</v>
      </c>
      <c r="J2965" s="7">
        <v>7057858</v>
      </c>
      <c r="K2965" s="7">
        <v>2</v>
      </c>
      <c r="L2965" s="7">
        <v>6</v>
      </c>
      <c r="M2965" s="7">
        <f t="shared" si="298"/>
        <v>0</v>
      </c>
      <c r="N2965" s="8">
        <f t="shared" si="299"/>
        <v>0</v>
      </c>
      <c r="R2965" s="12">
        <v>1</v>
      </c>
    </row>
    <row r="2966" spans="1:18" ht="38.25" x14ac:dyDescent="0.2">
      <c r="A2966" s="1" t="s">
        <v>5342</v>
      </c>
      <c r="C2966" s="2" t="s">
        <v>5343</v>
      </c>
      <c r="D2966" s="3" t="s">
        <v>245</v>
      </c>
      <c r="E2966" s="4">
        <v>220</v>
      </c>
      <c r="F2966" s="4">
        <v>22</v>
      </c>
      <c r="I2966" s="7">
        <v>7057951</v>
      </c>
      <c r="J2966" s="7">
        <v>7057858</v>
      </c>
      <c r="K2966" s="7">
        <v>2</v>
      </c>
      <c r="L2966" s="7">
        <v>6</v>
      </c>
      <c r="M2966" s="7">
        <f t="shared" si="298"/>
        <v>0</v>
      </c>
      <c r="N2966" s="8">
        <f t="shared" si="299"/>
        <v>0</v>
      </c>
      <c r="R2966" s="12">
        <v>1</v>
      </c>
    </row>
    <row r="2967" spans="1:18" ht="38.25" x14ac:dyDescent="0.2">
      <c r="A2967" s="1" t="s">
        <v>5344</v>
      </c>
      <c r="C2967" s="2" t="s">
        <v>1633</v>
      </c>
      <c r="D2967" s="3" t="s">
        <v>245</v>
      </c>
      <c r="E2967" s="4">
        <v>210</v>
      </c>
      <c r="F2967" s="4">
        <v>22</v>
      </c>
      <c r="I2967" s="7">
        <v>7057952</v>
      </c>
      <c r="J2967" s="7">
        <v>7057858</v>
      </c>
      <c r="K2967" s="7">
        <v>2</v>
      </c>
      <c r="L2967" s="7">
        <v>6</v>
      </c>
      <c r="M2967" s="7">
        <f t="shared" si="298"/>
        <v>0</v>
      </c>
      <c r="N2967" s="8">
        <f t="shared" si="299"/>
        <v>0</v>
      </c>
      <c r="R2967" s="12">
        <v>1</v>
      </c>
    </row>
    <row r="2968" spans="1:18" x14ac:dyDescent="0.2">
      <c r="A2968" s="1" t="s">
        <v>5345</v>
      </c>
      <c r="B2968" s="1" t="s">
        <v>129</v>
      </c>
      <c r="C2968" s="2" t="s">
        <v>5346</v>
      </c>
      <c r="D2968" s="3" t="s">
        <v>228</v>
      </c>
      <c r="E2968" s="4">
        <v>1</v>
      </c>
      <c r="F2968" s="4">
        <v>22</v>
      </c>
      <c r="I2968" s="7">
        <v>7057953</v>
      </c>
      <c r="J2968" s="7">
        <v>7057858</v>
      </c>
      <c r="K2968" s="7">
        <v>2</v>
      </c>
      <c r="L2968" s="7">
        <v>6</v>
      </c>
      <c r="M2968" s="7">
        <f t="shared" si="298"/>
        <v>0</v>
      </c>
      <c r="N2968" s="8">
        <f t="shared" si="299"/>
        <v>0</v>
      </c>
      <c r="R2968" s="12">
        <v>1</v>
      </c>
    </row>
    <row r="2969" spans="1:18" ht="25.5" x14ac:dyDescent="0.2">
      <c r="A2969" s="1" t="s">
        <v>5347</v>
      </c>
      <c r="B2969" s="1" t="s">
        <v>132</v>
      </c>
      <c r="C2969" s="2" t="s">
        <v>5348</v>
      </c>
      <c r="D2969" s="3" t="s">
        <v>228</v>
      </c>
      <c r="E2969" s="4">
        <v>1</v>
      </c>
      <c r="F2969" s="4">
        <v>22</v>
      </c>
      <c r="I2969" s="7">
        <v>7057954</v>
      </c>
      <c r="J2969" s="7">
        <v>7057858</v>
      </c>
      <c r="K2969" s="7">
        <v>2</v>
      </c>
      <c r="L2969" s="7">
        <v>6</v>
      </c>
      <c r="M2969" s="7">
        <f t="shared" si="298"/>
        <v>0</v>
      </c>
      <c r="N2969" s="8">
        <f t="shared" si="299"/>
        <v>0</v>
      </c>
      <c r="R2969" s="12">
        <v>1</v>
      </c>
    </row>
    <row r="2970" spans="1:18" ht="102" x14ac:dyDescent="0.2">
      <c r="A2970" s="1" t="s">
        <v>5349</v>
      </c>
      <c r="B2970" s="1" t="s">
        <v>138</v>
      </c>
      <c r="C2970" s="2" t="s">
        <v>5350</v>
      </c>
      <c r="D2970" s="3" t="s">
        <v>35</v>
      </c>
      <c r="E2970" s="4">
        <v>0</v>
      </c>
      <c r="F2970" s="4">
        <v>22</v>
      </c>
      <c r="I2970" s="7">
        <v>7057955</v>
      </c>
      <c r="J2970" s="7">
        <v>7057858</v>
      </c>
      <c r="K2970" s="7">
        <v>2</v>
      </c>
      <c r="L2970" s="7">
        <v>6</v>
      </c>
      <c r="M2970" s="7">
        <f t="shared" si="298"/>
        <v>0</v>
      </c>
      <c r="N2970" s="8">
        <f t="shared" si="299"/>
        <v>0</v>
      </c>
      <c r="R2970" s="12">
        <v>1</v>
      </c>
    </row>
    <row r="2971" spans="1:18" ht="114.75" x14ac:dyDescent="0.2">
      <c r="A2971" s="1" t="s">
        <v>5351</v>
      </c>
      <c r="C2971" s="2" t="s">
        <v>5352</v>
      </c>
      <c r="D2971" s="3" t="s">
        <v>231</v>
      </c>
      <c r="E2971" s="4">
        <v>2</v>
      </c>
      <c r="F2971" s="4">
        <v>22</v>
      </c>
      <c r="I2971" s="7">
        <v>7057956</v>
      </c>
      <c r="J2971" s="7">
        <v>7057858</v>
      </c>
      <c r="K2971" s="7">
        <v>2</v>
      </c>
      <c r="L2971" s="7">
        <v>6</v>
      </c>
      <c r="M2971" s="7">
        <f t="shared" si="298"/>
        <v>0</v>
      </c>
      <c r="N2971" s="8">
        <f t="shared" si="299"/>
        <v>0</v>
      </c>
      <c r="R2971" s="12">
        <v>1</v>
      </c>
    </row>
    <row r="2972" spans="1:18" ht="114.75" x14ac:dyDescent="0.2">
      <c r="A2972" s="1" t="s">
        <v>5353</v>
      </c>
      <c r="C2972" s="2" t="s">
        <v>5354</v>
      </c>
      <c r="D2972" s="3" t="s">
        <v>231</v>
      </c>
      <c r="E2972" s="4">
        <v>9</v>
      </c>
      <c r="F2972" s="4">
        <v>22</v>
      </c>
      <c r="I2972" s="7">
        <v>7057957</v>
      </c>
      <c r="J2972" s="7">
        <v>7057858</v>
      </c>
      <c r="K2972" s="7">
        <v>2</v>
      </c>
      <c r="L2972" s="7">
        <v>6</v>
      </c>
      <c r="M2972" s="7">
        <f t="shared" si="298"/>
        <v>0</v>
      </c>
      <c r="N2972" s="8">
        <f t="shared" si="299"/>
        <v>0</v>
      </c>
      <c r="R2972" s="12">
        <v>1</v>
      </c>
    </row>
    <row r="2973" spans="1:18" ht="114.75" x14ac:dyDescent="0.2">
      <c r="A2973" s="1" t="s">
        <v>5355</v>
      </c>
      <c r="C2973" s="2" t="s">
        <v>5356</v>
      </c>
      <c r="D2973" s="3" t="s">
        <v>231</v>
      </c>
      <c r="E2973" s="4">
        <v>7</v>
      </c>
      <c r="F2973" s="4">
        <v>22</v>
      </c>
      <c r="I2973" s="7">
        <v>7057958</v>
      </c>
      <c r="J2973" s="7">
        <v>7057858</v>
      </c>
      <c r="K2973" s="7">
        <v>2</v>
      </c>
      <c r="L2973" s="7">
        <v>6</v>
      </c>
      <c r="M2973" s="7">
        <f t="shared" si="298"/>
        <v>0</v>
      </c>
      <c r="N2973" s="8">
        <f t="shared" si="299"/>
        <v>0</v>
      </c>
      <c r="R2973" s="12">
        <v>1</v>
      </c>
    </row>
    <row r="2974" spans="1:18" ht="114.75" x14ac:dyDescent="0.2">
      <c r="A2974" s="1" t="s">
        <v>5357</v>
      </c>
      <c r="C2974" s="2" t="s">
        <v>5358</v>
      </c>
      <c r="D2974" s="3" t="s">
        <v>231</v>
      </c>
      <c r="E2974" s="4">
        <v>3</v>
      </c>
      <c r="F2974" s="4">
        <v>22</v>
      </c>
      <c r="I2974" s="7">
        <v>7057959</v>
      </c>
      <c r="J2974" s="7">
        <v>7057858</v>
      </c>
      <c r="K2974" s="7">
        <v>2</v>
      </c>
      <c r="L2974" s="7">
        <v>6</v>
      </c>
      <c r="M2974" s="7">
        <f t="shared" si="298"/>
        <v>0</v>
      </c>
      <c r="N2974" s="8">
        <f t="shared" si="299"/>
        <v>0</v>
      </c>
      <c r="R2974" s="12">
        <v>1</v>
      </c>
    </row>
    <row r="2975" spans="1:18" x14ac:dyDescent="0.2">
      <c r="A2975" s="1" t="s">
        <v>5359</v>
      </c>
      <c r="B2975" s="1" t="s">
        <v>308</v>
      </c>
      <c r="C2975" s="2" t="s">
        <v>5360</v>
      </c>
      <c r="E2975" s="4">
        <v>0</v>
      </c>
      <c r="F2975" s="4">
        <v>22</v>
      </c>
      <c r="H2975" s="167"/>
      <c r="I2975" s="7">
        <v>7057960</v>
      </c>
      <c r="J2975" s="7">
        <v>7057825</v>
      </c>
      <c r="K2975" s="7">
        <v>1</v>
      </c>
      <c r="L2975" s="7">
        <v>5</v>
      </c>
      <c r="M2975" s="7">
        <f>M2976+M2977+M2978+M2979+M2980+M2981+M2982+M2983+M2984+M2985</f>
        <v>0</v>
      </c>
      <c r="N2975" s="8">
        <f>N2976+N2977+N2978+N2979+N2980+N2981+N2982+N2983+N2984+N2985</f>
        <v>0</v>
      </c>
      <c r="R2975" s="12">
        <v>1</v>
      </c>
    </row>
    <row r="2976" spans="1:18" x14ac:dyDescent="0.2">
      <c r="A2976" s="1" t="s">
        <v>5361</v>
      </c>
      <c r="C2976" s="2" t="s">
        <v>1544</v>
      </c>
      <c r="D2976" s="3" t="s">
        <v>35</v>
      </c>
      <c r="E2976" s="4">
        <v>0</v>
      </c>
      <c r="F2976" s="4">
        <v>22</v>
      </c>
      <c r="I2976" s="7">
        <v>7057961</v>
      </c>
      <c r="J2976" s="7">
        <v>7057960</v>
      </c>
      <c r="K2976" s="7">
        <v>2</v>
      </c>
      <c r="L2976" s="7">
        <v>6</v>
      </c>
      <c r="M2976" s="7">
        <f t="shared" ref="M2976:M2985" si="300">ROUND(ROUND(H2976,2)*ROUND(E2976,2), 2)</f>
        <v>0</v>
      </c>
      <c r="N2976" s="8">
        <f t="shared" ref="N2976:N2985" si="301">H2976*E2976*(1+F2976/100)</f>
        <v>0</v>
      </c>
      <c r="R2976" s="12">
        <v>1</v>
      </c>
    </row>
    <row r="2977" spans="1:18" x14ac:dyDescent="0.2">
      <c r="A2977" s="1" t="s">
        <v>5362</v>
      </c>
      <c r="B2977" s="1" t="s">
        <v>30</v>
      </c>
      <c r="C2977" s="2" t="s">
        <v>5363</v>
      </c>
      <c r="D2977" s="3" t="s">
        <v>231</v>
      </c>
      <c r="E2977" s="4">
        <v>32</v>
      </c>
      <c r="F2977" s="4">
        <v>22</v>
      </c>
      <c r="I2977" s="7">
        <v>7057962</v>
      </c>
      <c r="J2977" s="7">
        <v>7057960</v>
      </c>
      <c r="K2977" s="7">
        <v>2</v>
      </c>
      <c r="L2977" s="7">
        <v>6</v>
      </c>
      <c r="M2977" s="7">
        <f t="shared" si="300"/>
        <v>0</v>
      </c>
      <c r="N2977" s="8">
        <f t="shared" si="301"/>
        <v>0</v>
      </c>
      <c r="R2977" s="12">
        <v>1</v>
      </c>
    </row>
    <row r="2978" spans="1:18" x14ac:dyDescent="0.2">
      <c r="A2978" s="1" t="s">
        <v>5364</v>
      </c>
      <c r="B2978" s="1" t="s">
        <v>188</v>
      </c>
      <c r="C2978" s="2" t="s">
        <v>5365</v>
      </c>
      <c r="D2978" s="3" t="s">
        <v>231</v>
      </c>
      <c r="E2978" s="4">
        <v>1</v>
      </c>
      <c r="F2978" s="4">
        <v>22</v>
      </c>
      <c r="I2978" s="7">
        <v>7057963</v>
      </c>
      <c r="J2978" s="7">
        <v>7057960</v>
      </c>
      <c r="K2978" s="7">
        <v>2</v>
      </c>
      <c r="L2978" s="7">
        <v>6</v>
      </c>
      <c r="M2978" s="7">
        <f t="shared" si="300"/>
        <v>0</v>
      </c>
      <c r="N2978" s="8">
        <f t="shared" si="301"/>
        <v>0</v>
      </c>
      <c r="R2978" s="12">
        <v>1</v>
      </c>
    </row>
    <row r="2979" spans="1:18" x14ac:dyDescent="0.2">
      <c r="A2979" s="1" t="s">
        <v>5366</v>
      </c>
      <c r="B2979" s="1" t="s">
        <v>233</v>
      </c>
      <c r="C2979" s="2" t="s">
        <v>5367</v>
      </c>
      <c r="D2979" s="3" t="s">
        <v>231</v>
      </c>
      <c r="E2979" s="4">
        <v>4</v>
      </c>
      <c r="F2979" s="4">
        <v>22</v>
      </c>
      <c r="I2979" s="7">
        <v>7057964</v>
      </c>
      <c r="J2979" s="7">
        <v>7057960</v>
      </c>
      <c r="K2979" s="7">
        <v>2</v>
      </c>
      <c r="L2979" s="7">
        <v>6</v>
      </c>
      <c r="M2979" s="7">
        <f t="shared" si="300"/>
        <v>0</v>
      </c>
      <c r="N2979" s="8">
        <f t="shared" si="301"/>
        <v>0</v>
      </c>
      <c r="R2979" s="12">
        <v>1</v>
      </c>
    </row>
    <row r="2980" spans="1:18" x14ac:dyDescent="0.2">
      <c r="A2980" s="1" t="s">
        <v>5368</v>
      </c>
      <c r="B2980" s="1" t="s">
        <v>236</v>
      </c>
      <c r="C2980" s="2" t="s">
        <v>5369</v>
      </c>
      <c r="D2980" s="3" t="s">
        <v>231</v>
      </c>
      <c r="E2980" s="4">
        <v>1</v>
      </c>
      <c r="F2980" s="4">
        <v>22</v>
      </c>
      <c r="I2980" s="7">
        <v>7057965</v>
      </c>
      <c r="J2980" s="7">
        <v>7057960</v>
      </c>
      <c r="K2980" s="7">
        <v>2</v>
      </c>
      <c r="L2980" s="7">
        <v>6</v>
      </c>
      <c r="M2980" s="7">
        <f t="shared" si="300"/>
        <v>0</v>
      </c>
      <c r="N2980" s="8">
        <f t="shared" si="301"/>
        <v>0</v>
      </c>
      <c r="R2980" s="12">
        <v>1</v>
      </c>
    </row>
    <row r="2981" spans="1:18" x14ac:dyDescent="0.2">
      <c r="A2981" s="1" t="s">
        <v>5370</v>
      </c>
      <c r="B2981" s="1" t="s">
        <v>239</v>
      </c>
      <c r="C2981" s="2" t="s">
        <v>5371</v>
      </c>
      <c r="D2981" s="3" t="s">
        <v>231</v>
      </c>
      <c r="E2981" s="4">
        <v>1</v>
      </c>
      <c r="F2981" s="4">
        <v>22</v>
      </c>
      <c r="I2981" s="7">
        <v>7057966</v>
      </c>
      <c r="J2981" s="7">
        <v>7057960</v>
      </c>
      <c r="K2981" s="7">
        <v>2</v>
      </c>
      <c r="L2981" s="7">
        <v>6</v>
      </c>
      <c r="M2981" s="7">
        <f t="shared" si="300"/>
        <v>0</v>
      </c>
      <c r="N2981" s="8">
        <f t="shared" si="301"/>
        <v>0</v>
      </c>
      <c r="R2981" s="12">
        <v>1</v>
      </c>
    </row>
    <row r="2982" spans="1:18" ht="25.5" x14ac:dyDescent="0.2">
      <c r="A2982" s="1" t="s">
        <v>5372</v>
      </c>
      <c r="B2982" s="1" t="s">
        <v>243</v>
      </c>
      <c r="C2982" s="2" t="s">
        <v>5373</v>
      </c>
      <c r="D2982" s="3" t="s">
        <v>231</v>
      </c>
      <c r="E2982" s="4">
        <v>152</v>
      </c>
      <c r="F2982" s="4">
        <v>22</v>
      </c>
      <c r="I2982" s="7">
        <v>7057967</v>
      </c>
      <c r="J2982" s="7">
        <v>7057960</v>
      </c>
      <c r="K2982" s="7">
        <v>2</v>
      </c>
      <c r="L2982" s="7">
        <v>6</v>
      </c>
      <c r="M2982" s="7">
        <f t="shared" si="300"/>
        <v>0</v>
      </c>
      <c r="N2982" s="8">
        <f t="shared" si="301"/>
        <v>0</v>
      </c>
      <c r="R2982" s="12">
        <v>1</v>
      </c>
    </row>
    <row r="2983" spans="1:18" x14ac:dyDescent="0.2">
      <c r="A2983" s="1" t="s">
        <v>5374</v>
      </c>
      <c r="B2983" s="1" t="s">
        <v>247</v>
      </c>
      <c r="C2983" s="2" t="s">
        <v>5375</v>
      </c>
      <c r="D2983" s="3" t="s">
        <v>231</v>
      </c>
      <c r="E2983" s="4">
        <v>50</v>
      </c>
      <c r="F2983" s="4">
        <v>22</v>
      </c>
      <c r="I2983" s="7">
        <v>7057968</v>
      </c>
      <c r="J2983" s="7">
        <v>7057960</v>
      </c>
      <c r="K2983" s="7">
        <v>2</v>
      </c>
      <c r="L2983" s="7">
        <v>6</v>
      </c>
      <c r="M2983" s="7">
        <f t="shared" si="300"/>
        <v>0</v>
      </c>
      <c r="N2983" s="8">
        <f t="shared" si="301"/>
        <v>0</v>
      </c>
      <c r="R2983" s="12">
        <v>1</v>
      </c>
    </row>
    <row r="2984" spans="1:18" x14ac:dyDescent="0.2">
      <c r="A2984" s="1" t="s">
        <v>5376</v>
      </c>
      <c r="B2984" s="1" t="s">
        <v>266</v>
      </c>
      <c r="C2984" s="2" t="s">
        <v>5377</v>
      </c>
      <c r="D2984" s="3" t="s">
        <v>231</v>
      </c>
      <c r="E2984" s="4">
        <v>1</v>
      </c>
      <c r="F2984" s="4">
        <v>22</v>
      </c>
      <c r="I2984" s="7">
        <v>7057969</v>
      </c>
      <c r="J2984" s="7">
        <v>7057960</v>
      </c>
      <c r="K2984" s="7">
        <v>2</v>
      </c>
      <c r="L2984" s="7">
        <v>6</v>
      </c>
      <c r="M2984" s="7">
        <f t="shared" si="300"/>
        <v>0</v>
      </c>
      <c r="N2984" s="8">
        <f t="shared" si="301"/>
        <v>0</v>
      </c>
      <c r="R2984" s="12">
        <v>1</v>
      </c>
    </row>
    <row r="2985" spans="1:18" x14ac:dyDescent="0.2">
      <c r="A2985" s="1" t="s">
        <v>5378</v>
      </c>
      <c r="B2985" s="1" t="s">
        <v>270</v>
      </c>
      <c r="C2985" s="2" t="s">
        <v>5379</v>
      </c>
      <c r="D2985" s="3" t="s">
        <v>231</v>
      </c>
      <c r="E2985" s="4">
        <v>22</v>
      </c>
      <c r="F2985" s="4">
        <v>22</v>
      </c>
      <c r="I2985" s="7">
        <v>7057970</v>
      </c>
      <c r="J2985" s="7">
        <v>7057960</v>
      </c>
      <c r="K2985" s="7">
        <v>2</v>
      </c>
      <c r="L2985" s="7">
        <v>6</v>
      </c>
      <c r="M2985" s="7">
        <f t="shared" si="300"/>
        <v>0</v>
      </c>
      <c r="N2985" s="8">
        <f t="shared" si="301"/>
        <v>0</v>
      </c>
      <c r="R2985" s="12">
        <v>1</v>
      </c>
    </row>
    <row r="2986" spans="1:18" x14ac:dyDescent="0.2">
      <c r="A2986" s="1" t="s">
        <v>5380</v>
      </c>
      <c r="B2986" s="1" t="s">
        <v>345</v>
      </c>
      <c r="C2986" s="2" t="s">
        <v>5381</v>
      </c>
      <c r="E2986" s="4">
        <v>0</v>
      </c>
      <c r="F2986" s="4">
        <v>22</v>
      </c>
      <c r="H2986" s="167"/>
      <c r="I2986" s="7">
        <v>7057971</v>
      </c>
      <c r="J2986" s="7">
        <v>7057825</v>
      </c>
      <c r="K2986" s="7">
        <v>1</v>
      </c>
      <c r="L2986" s="7">
        <v>5</v>
      </c>
      <c r="M2986" s="7">
        <f>M2987+M2989+M3010+M3035+M3060+M3085+M3102+M3133+M3160+M3192</f>
        <v>0</v>
      </c>
      <c r="N2986" s="8">
        <f>N2987+N2989+N3010+N3035+N3060+N3085+N3102+N3133+N3160+N3192</f>
        <v>0</v>
      </c>
      <c r="R2986" s="12">
        <v>1</v>
      </c>
    </row>
    <row r="2987" spans="1:18" x14ac:dyDescent="0.2">
      <c r="A2987" s="1" t="s">
        <v>5382</v>
      </c>
      <c r="C2987" s="2" t="s">
        <v>286</v>
      </c>
      <c r="E2987" s="4">
        <v>0</v>
      </c>
      <c r="F2987" s="4">
        <v>22</v>
      </c>
      <c r="H2987" s="167"/>
      <c r="I2987" s="7">
        <v>7057972</v>
      </c>
      <c r="J2987" s="7">
        <v>7057971</v>
      </c>
      <c r="K2987" s="7">
        <v>1</v>
      </c>
      <c r="L2987" s="7">
        <v>6</v>
      </c>
      <c r="M2987" s="7">
        <f>M2988</f>
        <v>0</v>
      </c>
      <c r="N2987" s="8">
        <f>N2988</f>
        <v>0</v>
      </c>
      <c r="R2987" s="12">
        <v>1</v>
      </c>
    </row>
    <row r="2988" spans="1:18" x14ac:dyDescent="0.2">
      <c r="A2988" s="1" t="s">
        <v>5383</v>
      </c>
      <c r="C2988" s="2" t="s">
        <v>5384</v>
      </c>
      <c r="D2988" s="3" t="s">
        <v>35</v>
      </c>
      <c r="E2988" s="4">
        <v>0</v>
      </c>
      <c r="F2988" s="4">
        <v>22</v>
      </c>
      <c r="I2988" s="7">
        <v>7057973</v>
      </c>
      <c r="J2988" s="7">
        <v>7057972</v>
      </c>
      <c r="K2988" s="7">
        <v>2</v>
      </c>
      <c r="L2988" s="7">
        <v>7</v>
      </c>
      <c r="M2988" s="7">
        <f>ROUND(ROUND(H2988,2)*ROUND(E2988,2), 2)</f>
        <v>0</v>
      </c>
      <c r="N2988" s="8">
        <f>H2988*E2988*(1+F2988/100)</f>
        <v>0</v>
      </c>
      <c r="R2988" s="12">
        <v>1</v>
      </c>
    </row>
    <row r="2989" spans="1:18" x14ac:dyDescent="0.2">
      <c r="A2989" s="1" t="s">
        <v>5385</v>
      </c>
      <c r="C2989" s="2" t="s">
        <v>5386</v>
      </c>
      <c r="E2989" s="4">
        <v>0</v>
      </c>
      <c r="F2989" s="4">
        <v>22</v>
      </c>
      <c r="H2989" s="167"/>
      <c r="I2989" s="7">
        <v>7057974</v>
      </c>
      <c r="J2989" s="7">
        <v>7057971</v>
      </c>
      <c r="K2989" s="7">
        <v>1</v>
      </c>
      <c r="L2989" s="7">
        <v>6</v>
      </c>
      <c r="M2989" s="7">
        <f>M2990+M2991+M2992+M2993+M2994+M2995+M2996+M2997+M2998+M2999+M3000+M3001+M3002+M3003+M3004+M3005+M3006+M3007+M3008+M3009</f>
        <v>0</v>
      </c>
      <c r="N2989" s="8">
        <f>N2990+N2991+N2992+N2993+N2994+N2995+N2996+N2997+N2998+N2999+N3000+N3001+N3002+N3003+N3004+N3005+N3006+N3007+N3008+N3009</f>
        <v>0</v>
      </c>
      <c r="R2989" s="12">
        <v>1</v>
      </c>
    </row>
    <row r="2990" spans="1:18" ht="25.5" x14ac:dyDescent="0.2">
      <c r="A2990" s="1" t="s">
        <v>5387</v>
      </c>
      <c r="B2990" s="1" t="s">
        <v>30</v>
      </c>
      <c r="C2990" s="2" t="s">
        <v>5388</v>
      </c>
      <c r="D2990" s="3" t="s">
        <v>231</v>
      </c>
      <c r="E2990" s="4">
        <v>1</v>
      </c>
      <c r="F2990" s="4">
        <v>22</v>
      </c>
      <c r="I2990" s="7">
        <v>7057975</v>
      </c>
      <c r="J2990" s="7">
        <v>7057974</v>
      </c>
      <c r="K2990" s="7">
        <v>2</v>
      </c>
      <c r="L2990" s="7">
        <v>7</v>
      </c>
      <c r="M2990" s="7">
        <f t="shared" ref="M2990:M3009" si="302">ROUND(ROUND(H2990,2)*ROUND(E2990,2), 2)</f>
        <v>0</v>
      </c>
      <c r="N2990" s="8">
        <f t="shared" ref="N2990:N3009" si="303">H2990*E2990*(1+F2990/100)</f>
        <v>0</v>
      </c>
      <c r="R2990" s="12">
        <v>1</v>
      </c>
    </row>
    <row r="2991" spans="1:18" x14ac:dyDescent="0.2">
      <c r="A2991" s="1" t="s">
        <v>5389</v>
      </c>
      <c r="B2991" s="1" t="s">
        <v>5390</v>
      </c>
      <c r="C2991" s="2" t="s">
        <v>5391</v>
      </c>
      <c r="D2991" s="3" t="s">
        <v>231</v>
      </c>
      <c r="E2991" s="4">
        <v>1</v>
      </c>
      <c r="F2991" s="4">
        <v>22</v>
      </c>
      <c r="I2991" s="7">
        <v>7057976</v>
      </c>
      <c r="J2991" s="7">
        <v>7057974</v>
      </c>
      <c r="K2991" s="7">
        <v>2</v>
      </c>
      <c r="L2991" s="7">
        <v>7</v>
      </c>
      <c r="M2991" s="7">
        <f t="shared" si="302"/>
        <v>0</v>
      </c>
      <c r="N2991" s="8">
        <f t="shared" si="303"/>
        <v>0</v>
      </c>
      <c r="R2991" s="12">
        <v>1</v>
      </c>
    </row>
    <row r="2992" spans="1:18" x14ac:dyDescent="0.2">
      <c r="A2992" s="1" t="s">
        <v>5392</v>
      </c>
      <c r="B2992" s="1" t="s">
        <v>5390</v>
      </c>
      <c r="C2992" s="2" t="s">
        <v>5393</v>
      </c>
      <c r="D2992" s="3" t="s">
        <v>231</v>
      </c>
      <c r="E2992" s="4">
        <v>1</v>
      </c>
      <c r="F2992" s="4">
        <v>22</v>
      </c>
      <c r="I2992" s="7">
        <v>7057977</v>
      </c>
      <c r="J2992" s="7">
        <v>7057974</v>
      </c>
      <c r="K2992" s="7">
        <v>2</v>
      </c>
      <c r="L2992" s="7">
        <v>7</v>
      </c>
      <c r="M2992" s="7">
        <f t="shared" si="302"/>
        <v>0</v>
      </c>
      <c r="N2992" s="8">
        <f t="shared" si="303"/>
        <v>0</v>
      </c>
      <c r="R2992" s="12">
        <v>1</v>
      </c>
    </row>
    <row r="2993" spans="1:18" x14ac:dyDescent="0.2">
      <c r="A2993" s="1" t="s">
        <v>5394</v>
      </c>
      <c r="B2993" s="1" t="s">
        <v>5390</v>
      </c>
      <c r="C2993" s="2" t="s">
        <v>5395</v>
      </c>
      <c r="D2993" s="3" t="s">
        <v>231</v>
      </c>
      <c r="E2993" s="4">
        <v>1</v>
      </c>
      <c r="F2993" s="4">
        <v>22</v>
      </c>
      <c r="I2993" s="7">
        <v>7057978</v>
      </c>
      <c r="J2993" s="7">
        <v>7057974</v>
      </c>
      <c r="K2993" s="7">
        <v>2</v>
      </c>
      <c r="L2993" s="7">
        <v>7</v>
      </c>
      <c r="M2993" s="7">
        <f t="shared" si="302"/>
        <v>0</v>
      </c>
      <c r="N2993" s="8">
        <f t="shared" si="303"/>
        <v>0</v>
      </c>
      <c r="R2993" s="12">
        <v>1</v>
      </c>
    </row>
    <row r="2994" spans="1:18" x14ac:dyDescent="0.2">
      <c r="A2994" s="1" t="s">
        <v>5396</v>
      </c>
      <c r="B2994" s="1" t="s">
        <v>5390</v>
      </c>
      <c r="C2994" s="2" t="s">
        <v>5397</v>
      </c>
      <c r="D2994" s="3" t="s">
        <v>231</v>
      </c>
      <c r="E2994" s="4">
        <v>1</v>
      </c>
      <c r="F2994" s="4">
        <v>22</v>
      </c>
      <c r="I2994" s="7">
        <v>7057979</v>
      </c>
      <c r="J2994" s="7">
        <v>7057974</v>
      </c>
      <c r="K2994" s="7">
        <v>2</v>
      </c>
      <c r="L2994" s="7">
        <v>7</v>
      </c>
      <c r="M2994" s="7">
        <f t="shared" si="302"/>
        <v>0</v>
      </c>
      <c r="N2994" s="8">
        <f t="shared" si="303"/>
        <v>0</v>
      </c>
      <c r="R2994" s="12">
        <v>1</v>
      </c>
    </row>
    <row r="2995" spans="1:18" x14ac:dyDescent="0.2">
      <c r="A2995" s="1" t="s">
        <v>5398</v>
      </c>
      <c r="B2995" s="1" t="s">
        <v>5390</v>
      </c>
      <c r="C2995" s="2" t="s">
        <v>5399</v>
      </c>
      <c r="D2995" s="3" t="s">
        <v>231</v>
      </c>
      <c r="E2995" s="4">
        <v>3</v>
      </c>
      <c r="F2995" s="4">
        <v>22</v>
      </c>
      <c r="I2995" s="7">
        <v>7057980</v>
      </c>
      <c r="J2995" s="7">
        <v>7057974</v>
      </c>
      <c r="K2995" s="7">
        <v>2</v>
      </c>
      <c r="L2995" s="7">
        <v>7</v>
      </c>
      <c r="M2995" s="7">
        <f t="shared" si="302"/>
        <v>0</v>
      </c>
      <c r="N2995" s="8">
        <f t="shared" si="303"/>
        <v>0</v>
      </c>
      <c r="R2995" s="12">
        <v>1</v>
      </c>
    </row>
    <row r="2996" spans="1:18" x14ac:dyDescent="0.2">
      <c r="A2996" s="1" t="s">
        <v>5400</v>
      </c>
      <c r="B2996" s="1" t="s">
        <v>5390</v>
      </c>
      <c r="C2996" s="2" t="s">
        <v>5401</v>
      </c>
      <c r="D2996" s="3" t="s">
        <v>231</v>
      </c>
      <c r="E2996" s="4">
        <v>1</v>
      </c>
      <c r="F2996" s="4">
        <v>22</v>
      </c>
      <c r="I2996" s="7">
        <v>7057981</v>
      </c>
      <c r="J2996" s="7">
        <v>7057974</v>
      </c>
      <c r="K2996" s="7">
        <v>2</v>
      </c>
      <c r="L2996" s="7">
        <v>7</v>
      </c>
      <c r="M2996" s="7">
        <f t="shared" si="302"/>
        <v>0</v>
      </c>
      <c r="N2996" s="8">
        <f t="shared" si="303"/>
        <v>0</v>
      </c>
      <c r="R2996" s="12">
        <v>1</v>
      </c>
    </row>
    <row r="2997" spans="1:18" x14ac:dyDescent="0.2">
      <c r="A2997" s="1" t="s">
        <v>5402</v>
      </c>
      <c r="B2997" s="1" t="s">
        <v>5390</v>
      </c>
      <c r="C2997" s="2" t="s">
        <v>5403</v>
      </c>
      <c r="D2997" s="3" t="s">
        <v>231</v>
      </c>
      <c r="E2997" s="4">
        <v>2</v>
      </c>
      <c r="F2997" s="4">
        <v>22</v>
      </c>
      <c r="I2997" s="7">
        <v>7057982</v>
      </c>
      <c r="J2997" s="7">
        <v>7057974</v>
      </c>
      <c r="K2997" s="7">
        <v>2</v>
      </c>
      <c r="L2997" s="7">
        <v>7</v>
      </c>
      <c r="M2997" s="7">
        <f t="shared" si="302"/>
        <v>0</v>
      </c>
      <c r="N2997" s="8">
        <f t="shared" si="303"/>
        <v>0</v>
      </c>
      <c r="R2997" s="12">
        <v>1</v>
      </c>
    </row>
    <row r="2998" spans="1:18" x14ac:dyDescent="0.2">
      <c r="A2998" s="1" t="s">
        <v>5404</v>
      </c>
      <c r="B2998" s="1" t="s">
        <v>5390</v>
      </c>
      <c r="C2998" s="2" t="s">
        <v>5405</v>
      </c>
      <c r="D2998" s="3" t="s">
        <v>231</v>
      </c>
      <c r="E2998" s="4">
        <v>2</v>
      </c>
      <c r="F2998" s="4">
        <v>22</v>
      </c>
      <c r="I2998" s="7">
        <v>7057983</v>
      </c>
      <c r="J2998" s="7">
        <v>7057974</v>
      </c>
      <c r="K2998" s="7">
        <v>2</v>
      </c>
      <c r="L2998" s="7">
        <v>7</v>
      </c>
      <c r="M2998" s="7">
        <f t="shared" si="302"/>
        <v>0</v>
      </c>
      <c r="N2998" s="8">
        <f t="shared" si="303"/>
        <v>0</v>
      </c>
      <c r="R2998" s="12">
        <v>1</v>
      </c>
    </row>
    <row r="2999" spans="1:18" x14ac:dyDescent="0.2">
      <c r="A2999" s="1" t="s">
        <v>5406</v>
      </c>
      <c r="B2999" s="1" t="s">
        <v>5390</v>
      </c>
      <c r="C2999" s="2" t="s">
        <v>5407</v>
      </c>
      <c r="D2999" s="3" t="s">
        <v>231</v>
      </c>
      <c r="E2999" s="4">
        <v>1</v>
      </c>
      <c r="F2999" s="4">
        <v>22</v>
      </c>
      <c r="I2999" s="7">
        <v>7057984</v>
      </c>
      <c r="J2999" s="7">
        <v>7057974</v>
      </c>
      <c r="K2999" s="7">
        <v>2</v>
      </c>
      <c r="L2999" s="7">
        <v>7</v>
      </c>
      <c r="M2999" s="7">
        <f t="shared" si="302"/>
        <v>0</v>
      </c>
      <c r="N2999" s="8">
        <f t="shared" si="303"/>
        <v>0</v>
      </c>
      <c r="R2999" s="12">
        <v>1</v>
      </c>
    </row>
    <row r="3000" spans="1:18" x14ac:dyDescent="0.2">
      <c r="A3000" s="1" t="s">
        <v>5408</v>
      </c>
      <c r="B3000" s="1" t="s">
        <v>5390</v>
      </c>
      <c r="C3000" s="2" t="s">
        <v>5409</v>
      </c>
      <c r="D3000" s="3" t="s">
        <v>231</v>
      </c>
      <c r="E3000" s="4">
        <v>1</v>
      </c>
      <c r="F3000" s="4">
        <v>22</v>
      </c>
      <c r="I3000" s="7">
        <v>7057985</v>
      </c>
      <c r="J3000" s="7">
        <v>7057974</v>
      </c>
      <c r="K3000" s="7">
        <v>2</v>
      </c>
      <c r="L3000" s="7">
        <v>7</v>
      </c>
      <c r="M3000" s="7">
        <f t="shared" si="302"/>
        <v>0</v>
      </c>
      <c r="N3000" s="8">
        <f t="shared" si="303"/>
        <v>0</v>
      </c>
      <c r="R3000" s="12">
        <v>1</v>
      </c>
    </row>
    <row r="3001" spans="1:18" x14ac:dyDescent="0.2">
      <c r="A3001" s="1" t="s">
        <v>5410</v>
      </c>
      <c r="B3001" s="1" t="s">
        <v>5390</v>
      </c>
      <c r="C3001" s="2" t="s">
        <v>5411</v>
      </c>
      <c r="D3001" s="3" t="s">
        <v>231</v>
      </c>
      <c r="E3001" s="4">
        <v>1</v>
      </c>
      <c r="F3001" s="4">
        <v>22</v>
      </c>
      <c r="I3001" s="7">
        <v>7057986</v>
      </c>
      <c r="J3001" s="7">
        <v>7057974</v>
      </c>
      <c r="K3001" s="7">
        <v>2</v>
      </c>
      <c r="L3001" s="7">
        <v>7</v>
      </c>
      <c r="M3001" s="7">
        <f t="shared" si="302"/>
        <v>0</v>
      </c>
      <c r="N3001" s="8">
        <f t="shared" si="303"/>
        <v>0</v>
      </c>
      <c r="R3001" s="12">
        <v>1</v>
      </c>
    </row>
    <row r="3002" spans="1:18" x14ac:dyDescent="0.2">
      <c r="A3002" s="1" t="s">
        <v>5412</v>
      </c>
      <c r="B3002" s="1" t="s">
        <v>5390</v>
      </c>
      <c r="C3002" s="2" t="s">
        <v>5413</v>
      </c>
      <c r="D3002" s="3" t="s">
        <v>231</v>
      </c>
      <c r="E3002" s="4">
        <v>6</v>
      </c>
      <c r="F3002" s="4">
        <v>22</v>
      </c>
      <c r="I3002" s="7">
        <v>7057987</v>
      </c>
      <c r="J3002" s="7">
        <v>7057974</v>
      </c>
      <c r="K3002" s="7">
        <v>2</v>
      </c>
      <c r="L3002" s="7">
        <v>7</v>
      </c>
      <c r="M3002" s="7">
        <f t="shared" si="302"/>
        <v>0</v>
      </c>
      <c r="N3002" s="8">
        <f t="shared" si="303"/>
        <v>0</v>
      </c>
      <c r="R3002" s="12">
        <v>1</v>
      </c>
    </row>
    <row r="3003" spans="1:18" x14ac:dyDescent="0.2">
      <c r="A3003" s="1" t="s">
        <v>5414</v>
      </c>
      <c r="B3003" s="1" t="s">
        <v>5390</v>
      </c>
      <c r="C3003" s="2" t="s">
        <v>5415</v>
      </c>
      <c r="D3003" s="3" t="s">
        <v>231</v>
      </c>
      <c r="E3003" s="4">
        <v>2</v>
      </c>
      <c r="F3003" s="4">
        <v>22</v>
      </c>
      <c r="I3003" s="7">
        <v>7057988</v>
      </c>
      <c r="J3003" s="7">
        <v>7057974</v>
      </c>
      <c r="K3003" s="7">
        <v>2</v>
      </c>
      <c r="L3003" s="7">
        <v>7</v>
      </c>
      <c r="M3003" s="7">
        <f t="shared" si="302"/>
        <v>0</v>
      </c>
      <c r="N3003" s="8">
        <f t="shared" si="303"/>
        <v>0</v>
      </c>
      <c r="R3003" s="12">
        <v>1</v>
      </c>
    </row>
    <row r="3004" spans="1:18" x14ac:dyDescent="0.2">
      <c r="A3004" s="1" t="s">
        <v>5416</v>
      </c>
      <c r="B3004" s="1" t="s">
        <v>5390</v>
      </c>
      <c r="C3004" s="2" t="s">
        <v>5417</v>
      </c>
      <c r="D3004" s="3" t="s">
        <v>231</v>
      </c>
      <c r="E3004" s="4">
        <v>2</v>
      </c>
      <c r="F3004" s="4">
        <v>22</v>
      </c>
      <c r="I3004" s="7">
        <v>7057989</v>
      </c>
      <c r="J3004" s="7">
        <v>7057974</v>
      </c>
      <c r="K3004" s="7">
        <v>2</v>
      </c>
      <c r="L3004" s="7">
        <v>7</v>
      </c>
      <c r="M3004" s="7">
        <f t="shared" si="302"/>
        <v>0</v>
      </c>
      <c r="N3004" s="8">
        <f t="shared" si="303"/>
        <v>0</v>
      </c>
      <c r="R3004" s="12">
        <v>1</v>
      </c>
    </row>
    <row r="3005" spans="1:18" x14ac:dyDescent="0.2">
      <c r="A3005" s="1" t="s">
        <v>5418</v>
      </c>
      <c r="B3005" s="1" t="s">
        <v>5390</v>
      </c>
      <c r="C3005" s="2" t="s">
        <v>5419</v>
      </c>
      <c r="D3005" s="3" t="s">
        <v>231</v>
      </c>
      <c r="E3005" s="4">
        <v>1</v>
      </c>
      <c r="F3005" s="4">
        <v>22</v>
      </c>
      <c r="I3005" s="7">
        <v>7057990</v>
      </c>
      <c r="J3005" s="7">
        <v>7057974</v>
      </c>
      <c r="K3005" s="7">
        <v>2</v>
      </c>
      <c r="L3005" s="7">
        <v>7</v>
      </c>
      <c r="M3005" s="7">
        <f t="shared" si="302"/>
        <v>0</v>
      </c>
      <c r="N3005" s="8">
        <f t="shared" si="303"/>
        <v>0</v>
      </c>
      <c r="R3005" s="12">
        <v>1</v>
      </c>
    </row>
    <row r="3006" spans="1:18" x14ac:dyDescent="0.2">
      <c r="A3006" s="1" t="s">
        <v>5420</v>
      </c>
      <c r="B3006" s="1" t="s">
        <v>5390</v>
      </c>
      <c r="C3006" s="2" t="s">
        <v>5421</v>
      </c>
      <c r="D3006" s="3" t="s">
        <v>231</v>
      </c>
      <c r="E3006" s="4">
        <v>1</v>
      </c>
      <c r="F3006" s="4">
        <v>22</v>
      </c>
      <c r="I3006" s="7">
        <v>7057991</v>
      </c>
      <c r="J3006" s="7">
        <v>7057974</v>
      </c>
      <c r="K3006" s="7">
        <v>2</v>
      </c>
      <c r="L3006" s="7">
        <v>7</v>
      </c>
      <c r="M3006" s="7">
        <f t="shared" si="302"/>
        <v>0</v>
      </c>
      <c r="N3006" s="8">
        <f t="shared" si="303"/>
        <v>0</v>
      </c>
      <c r="R3006" s="12">
        <v>1</v>
      </c>
    </row>
    <row r="3007" spans="1:18" x14ac:dyDescent="0.2">
      <c r="A3007" s="1" t="s">
        <v>5422</v>
      </c>
      <c r="B3007" s="1" t="s">
        <v>5390</v>
      </c>
      <c r="C3007" s="2" t="s">
        <v>5423</v>
      </c>
      <c r="D3007" s="3" t="s">
        <v>231</v>
      </c>
      <c r="E3007" s="4">
        <v>1</v>
      </c>
      <c r="F3007" s="4">
        <v>22</v>
      </c>
      <c r="I3007" s="7">
        <v>7057992</v>
      </c>
      <c r="J3007" s="7">
        <v>7057974</v>
      </c>
      <c r="K3007" s="7">
        <v>2</v>
      </c>
      <c r="L3007" s="7">
        <v>7</v>
      </c>
      <c r="M3007" s="7">
        <f t="shared" si="302"/>
        <v>0</v>
      </c>
      <c r="N3007" s="8">
        <f t="shared" si="303"/>
        <v>0</v>
      </c>
      <c r="R3007" s="12">
        <v>1</v>
      </c>
    </row>
    <row r="3008" spans="1:18" x14ac:dyDescent="0.2">
      <c r="A3008" s="1" t="s">
        <v>5424</v>
      </c>
      <c r="B3008" s="1" t="s">
        <v>5390</v>
      </c>
      <c r="C3008" s="2" t="s">
        <v>5425</v>
      </c>
      <c r="D3008" s="3" t="s">
        <v>231</v>
      </c>
      <c r="E3008" s="4">
        <v>3</v>
      </c>
      <c r="F3008" s="4">
        <v>22</v>
      </c>
      <c r="I3008" s="7">
        <v>7057993</v>
      </c>
      <c r="J3008" s="7">
        <v>7057974</v>
      </c>
      <c r="K3008" s="7">
        <v>2</v>
      </c>
      <c r="L3008" s="7">
        <v>7</v>
      </c>
      <c r="M3008" s="7">
        <f t="shared" si="302"/>
        <v>0</v>
      </c>
      <c r="N3008" s="8">
        <f t="shared" si="303"/>
        <v>0</v>
      </c>
      <c r="R3008" s="12">
        <v>1</v>
      </c>
    </row>
    <row r="3009" spans="1:18" x14ac:dyDescent="0.2">
      <c r="A3009" s="1" t="s">
        <v>5426</v>
      </c>
      <c r="B3009" s="1" t="s">
        <v>5390</v>
      </c>
      <c r="C3009" s="2" t="s">
        <v>5427</v>
      </c>
      <c r="D3009" s="3" t="s">
        <v>231</v>
      </c>
      <c r="E3009" s="4">
        <v>1</v>
      </c>
      <c r="F3009" s="4">
        <v>22</v>
      </c>
      <c r="I3009" s="7">
        <v>7057994</v>
      </c>
      <c r="J3009" s="7">
        <v>7057974</v>
      </c>
      <c r="K3009" s="7">
        <v>2</v>
      </c>
      <c r="L3009" s="7">
        <v>7</v>
      </c>
      <c r="M3009" s="7">
        <f t="shared" si="302"/>
        <v>0</v>
      </c>
      <c r="N3009" s="8">
        <f t="shared" si="303"/>
        <v>0</v>
      </c>
      <c r="R3009" s="12">
        <v>1</v>
      </c>
    </row>
    <row r="3010" spans="1:18" x14ac:dyDescent="0.2">
      <c r="A3010" s="1" t="s">
        <v>5428</v>
      </c>
      <c r="C3010" s="2" t="s">
        <v>5429</v>
      </c>
      <c r="E3010" s="4">
        <v>0</v>
      </c>
      <c r="F3010" s="4">
        <v>22</v>
      </c>
      <c r="H3010" s="167"/>
      <c r="I3010" s="7">
        <v>7057995</v>
      </c>
      <c r="J3010" s="7">
        <v>7057971</v>
      </c>
      <c r="K3010" s="7">
        <v>1</v>
      </c>
      <c r="L3010" s="7">
        <v>6</v>
      </c>
      <c r="M3010" s="7">
        <f>M3011+M3012+M3013+M3014+M3015+M3016+M3017+M3018+M3019+M3020+M3021+M3022+M3023+M3024+M3025+M3026+M3027+M3028+M3029+M3030+M3031+M3032+M3033+M3034</f>
        <v>0</v>
      </c>
      <c r="N3010" s="8">
        <f>N3011+N3012+N3013+N3014+N3015+N3016+N3017+N3018+N3019+N3020+N3021+N3022+N3023+N3024+N3025+N3026+N3027+N3028+N3029+N3030+N3031+N3032+N3033+N3034</f>
        <v>0</v>
      </c>
      <c r="R3010" s="12">
        <v>1</v>
      </c>
    </row>
    <row r="3011" spans="1:18" ht="25.5" x14ac:dyDescent="0.2">
      <c r="A3011" s="1" t="s">
        <v>5430</v>
      </c>
      <c r="B3011" s="1" t="s">
        <v>188</v>
      </c>
      <c r="C3011" s="2" t="s">
        <v>5431</v>
      </c>
      <c r="D3011" s="3" t="s">
        <v>231</v>
      </c>
      <c r="E3011" s="4">
        <v>1</v>
      </c>
      <c r="F3011" s="4">
        <v>22</v>
      </c>
      <c r="I3011" s="7">
        <v>7057996</v>
      </c>
      <c r="J3011" s="7">
        <v>7057995</v>
      </c>
      <c r="K3011" s="7">
        <v>2</v>
      </c>
      <c r="L3011" s="7">
        <v>7</v>
      </c>
      <c r="M3011" s="7">
        <f t="shared" ref="M3011:M3034" si="304">ROUND(ROUND(H3011,2)*ROUND(E3011,2), 2)</f>
        <v>0</v>
      </c>
      <c r="N3011" s="8">
        <f t="shared" ref="N3011:N3034" si="305">H3011*E3011*(1+F3011/100)</f>
        <v>0</v>
      </c>
      <c r="R3011" s="12">
        <v>1</v>
      </c>
    </row>
    <row r="3012" spans="1:18" x14ac:dyDescent="0.2">
      <c r="A3012" s="1" t="s">
        <v>5432</v>
      </c>
      <c r="B3012" s="1" t="s">
        <v>5390</v>
      </c>
      <c r="C3012" s="2" t="s">
        <v>5433</v>
      </c>
      <c r="D3012" s="3" t="s">
        <v>231</v>
      </c>
      <c r="E3012" s="4">
        <v>1</v>
      </c>
      <c r="F3012" s="4">
        <v>22</v>
      </c>
      <c r="I3012" s="7">
        <v>7057997</v>
      </c>
      <c r="J3012" s="7">
        <v>7057995</v>
      </c>
      <c r="K3012" s="7">
        <v>2</v>
      </c>
      <c r="L3012" s="7">
        <v>7</v>
      </c>
      <c r="M3012" s="7">
        <f t="shared" si="304"/>
        <v>0</v>
      </c>
      <c r="N3012" s="8">
        <f t="shared" si="305"/>
        <v>0</v>
      </c>
      <c r="R3012" s="12">
        <v>1</v>
      </c>
    </row>
    <row r="3013" spans="1:18" x14ac:dyDescent="0.2">
      <c r="A3013" s="1" t="s">
        <v>5434</v>
      </c>
      <c r="B3013" s="1" t="s">
        <v>5390</v>
      </c>
      <c r="C3013" s="2" t="s">
        <v>5435</v>
      </c>
      <c r="D3013" s="3" t="s">
        <v>231</v>
      </c>
      <c r="E3013" s="4">
        <v>1</v>
      </c>
      <c r="F3013" s="4">
        <v>22</v>
      </c>
      <c r="I3013" s="7">
        <v>7057998</v>
      </c>
      <c r="J3013" s="7">
        <v>7057995</v>
      </c>
      <c r="K3013" s="7">
        <v>2</v>
      </c>
      <c r="L3013" s="7">
        <v>7</v>
      </c>
      <c r="M3013" s="7">
        <f t="shared" si="304"/>
        <v>0</v>
      </c>
      <c r="N3013" s="8">
        <f t="shared" si="305"/>
        <v>0</v>
      </c>
      <c r="R3013" s="12">
        <v>1</v>
      </c>
    </row>
    <row r="3014" spans="1:18" x14ac:dyDescent="0.2">
      <c r="A3014" s="1" t="s">
        <v>5436</v>
      </c>
      <c r="B3014" s="1" t="s">
        <v>5390</v>
      </c>
      <c r="C3014" s="2" t="s">
        <v>5395</v>
      </c>
      <c r="D3014" s="3" t="s">
        <v>231</v>
      </c>
      <c r="E3014" s="4">
        <v>1</v>
      </c>
      <c r="F3014" s="4">
        <v>22</v>
      </c>
      <c r="I3014" s="7">
        <v>7057999</v>
      </c>
      <c r="J3014" s="7">
        <v>7057995</v>
      </c>
      <c r="K3014" s="7">
        <v>2</v>
      </c>
      <c r="L3014" s="7">
        <v>7</v>
      </c>
      <c r="M3014" s="7">
        <f t="shared" si="304"/>
        <v>0</v>
      </c>
      <c r="N3014" s="8">
        <f t="shared" si="305"/>
        <v>0</v>
      </c>
      <c r="R3014" s="12">
        <v>1</v>
      </c>
    </row>
    <row r="3015" spans="1:18" x14ac:dyDescent="0.2">
      <c r="A3015" s="1" t="s">
        <v>5437</v>
      </c>
      <c r="B3015" s="1" t="s">
        <v>5390</v>
      </c>
      <c r="C3015" s="2" t="s">
        <v>5438</v>
      </c>
      <c r="D3015" s="3" t="s">
        <v>231</v>
      </c>
      <c r="E3015" s="4">
        <v>3</v>
      </c>
      <c r="F3015" s="4">
        <v>22</v>
      </c>
      <c r="I3015" s="7">
        <v>7058000</v>
      </c>
      <c r="J3015" s="7">
        <v>7057995</v>
      </c>
      <c r="K3015" s="7">
        <v>2</v>
      </c>
      <c r="L3015" s="7">
        <v>7</v>
      </c>
      <c r="M3015" s="7">
        <f t="shared" si="304"/>
        <v>0</v>
      </c>
      <c r="N3015" s="8">
        <f t="shared" si="305"/>
        <v>0</v>
      </c>
      <c r="R3015" s="12">
        <v>1</v>
      </c>
    </row>
    <row r="3016" spans="1:18" x14ac:dyDescent="0.2">
      <c r="A3016" s="1" t="s">
        <v>5439</v>
      </c>
      <c r="B3016" s="1" t="s">
        <v>5390</v>
      </c>
      <c r="C3016" s="2" t="s">
        <v>5440</v>
      </c>
      <c r="D3016" s="3" t="s">
        <v>231</v>
      </c>
      <c r="E3016" s="4">
        <v>3</v>
      </c>
      <c r="F3016" s="4">
        <v>22</v>
      </c>
      <c r="I3016" s="7">
        <v>7058001</v>
      </c>
      <c r="J3016" s="7">
        <v>7057995</v>
      </c>
      <c r="K3016" s="7">
        <v>2</v>
      </c>
      <c r="L3016" s="7">
        <v>7</v>
      </c>
      <c r="M3016" s="7">
        <f t="shared" si="304"/>
        <v>0</v>
      </c>
      <c r="N3016" s="8">
        <f t="shared" si="305"/>
        <v>0</v>
      </c>
      <c r="R3016" s="12">
        <v>1</v>
      </c>
    </row>
    <row r="3017" spans="1:18" x14ac:dyDescent="0.2">
      <c r="A3017" s="1" t="s">
        <v>5441</v>
      </c>
      <c r="B3017" s="1" t="s">
        <v>5390</v>
      </c>
      <c r="C3017" s="2" t="s">
        <v>5442</v>
      </c>
      <c r="D3017" s="3" t="s">
        <v>231</v>
      </c>
      <c r="E3017" s="4">
        <v>1</v>
      </c>
      <c r="F3017" s="4">
        <v>22</v>
      </c>
      <c r="I3017" s="7">
        <v>7058002</v>
      </c>
      <c r="J3017" s="7">
        <v>7057995</v>
      </c>
      <c r="K3017" s="7">
        <v>2</v>
      </c>
      <c r="L3017" s="7">
        <v>7</v>
      </c>
      <c r="M3017" s="7">
        <f t="shared" si="304"/>
        <v>0</v>
      </c>
      <c r="N3017" s="8">
        <f t="shared" si="305"/>
        <v>0</v>
      </c>
      <c r="R3017" s="12">
        <v>1</v>
      </c>
    </row>
    <row r="3018" spans="1:18" x14ac:dyDescent="0.2">
      <c r="A3018" s="1" t="s">
        <v>5443</v>
      </c>
      <c r="B3018" s="1" t="s">
        <v>5390</v>
      </c>
      <c r="C3018" s="2" t="s">
        <v>5444</v>
      </c>
      <c r="D3018" s="3" t="s">
        <v>231</v>
      </c>
      <c r="E3018" s="4">
        <v>1</v>
      </c>
      <c r="F3018" s="4">
        <v>22</v>
      </c>
      <c r="I3018" s="7">
        <v>7058003</v>
      </c>
      <c r="J3018" s="7">
        <v>7057995</v>
      </c>
      <c r="K3018" s="7">
        <v>2</v>
      </c>
      <c r="L3018" s="7">
        <v>7</v>
      </c>
      <c r="M3018" s="7">
        <f t="shared" si="304"/>
        <v>0</v>
      </c>
      <c r="N3018" s="8">
        <f t="shared" si="305"/>
        <v>0</v>
      </c>
      <c r="R3018" s="12">
        <v>1</v>
      </c>
    </row>
    <row r="3019" spans="1:18" x14ac:dyDescent="0.2">
      <c r="A3019" s="1" t="s">
        <v>5445</v>
      </c>
      <c r="B3019" s="1" t="s">
        <v>5390</v>
      </c>
      <c r="C3019" s="2" t="s">
        <v>5446</v>
      </c>
      <c r="D3019" s="3" t="s">
        <v>231</v>
      </c>
      <c r="E3019" s="4">
        <v>1</v>
      </c>
      <c r="F3019" s="4">
        <v>22</v>
      </c>
      <c r="I3019" s="7">
        <v>7058004</v>
      </c>
      <c r="J3019" s="7">
        <v>7057995</v>
      </c>
      <c r="K3019" s="7">
        <v>2</v>
      </c>
      <c r="L3019" s="7">
        <v>7</v>
      </c>
      <c r="M3019" s="7">
        <f t="shared" si="304"/>
        <v>0</v>
      </c>
      <c r="N3019" s="8">
        <f t="shared" si="305"/>
        <v>0</v>
      </c>
      <c r="R3019" s="12">
        <v>1</v>
      </c>
    </row>
    <row r="3020" spans="1:18" x14ac:dyDescent="0.2">
      <c r="A3020" s="1" t="s">
        <v>5447</v>
      </c>
      <c r="B3020" s="1" t="s">
        <v>5390</v>
      </c>
      <c r="C3020" s="2" t="s">
        <v>5448</v>
      </c>
      <c r="D3020" s="3" t="s">
        <v>231</v>
      </c>
      <c r="E3020" s="4">
        <v>3</v>
      </c>
      <c r="F3020" s="4">
        <v>22</v>
      </c>
      <c r="I3020" s="7">
        <v>7058005</v>
      </c>
      <c r="J3020" s="7">
        <v>7057995</v>
      </c>
      <c r="K3020" s="7">
        <v>2</v>
      </c>
      <c r="L3020" s="7">
        <v>7</v>
      </c>
      <c r="M3020" s="7">
        <f t="shared" si="304"/>
        <v>0</v>
      </c>
      <c r="N3020" s="8">
        <f t="shared" si="305"/>
        <v>0</v>
      </c>
      <c r="R3020" s="12">
        <v>1</v>
      </c>
    </row>
    <row r="3021" spans="1:18" x14ac:dyDescent="0.2">
      <c r="A3021" s="1" t="s">
        <v>5449</v>
      </c>
      <c r="B3021" s="1" t="s">
        <v>5390</v>
      </c>
      <c r="C3021" s="2" t="s">
        <v>5450</v>
      </c>
      <c r="D3021" s="3" t="s">
        <v>231</v>
      </c>
      <c r="E3021" s="4">
        <v>1</v>
      </c>
      <c r="F3021" s="4">
        <v>22</v>
      </c>
      <c r="I3021" s="7">
        <v>7058006</v>
      </c>
      <c r="J3021" s="7">
        <v>7057995</v>
      </c>
      <c r="K3021" s="7">
        <v>2</v>
      </c>
      <c r="L3021" s="7">
        <v>7</v>
      </c>
      <c r="M3021" s="7">
        <f t="shared" si="304"/>
        <v>0</v>
      </c>
      <c r="N3021" s="8">
        <f t="shared" si="305"/>
        <v>0</v>
      </c>
      <c r="R3021" s="12">
        <v>1</v>
      </c>
    </row>
    <row r="3022" spans="1:18" x14ac:dyDescent="0.2">
      <c r="A3022" s="1" t="s">
        <v>5451</v>
      </c>
      <c r="B3022" s="1" t="s">
        <v>5390</v>
      </c>
      <c r="C3022" s="2" t="s">
        <v>5452</v>
      </c>
      <c r="D3022" s="3" t="s">
        <v>231</v>
      </c>
      <c r="E3022" s="4">
        <v>4</v>
      </c>
      <c r="F3022" s="4">
        <v>22</v>
      </c>
      <c r="I3022" s="7">
        <v>7058007</v>
      </c>
      <c r="J3022" s="7">
        <v>7057995</v>
      </c>
      <c r="K3022" s="7">
        <v>2</v>
      </c>
      <c r="L3022" s="7">
        <v>7</v>
      </c>
      <c r="M3022" s="7">
        <f t="shared" si="304"/>
        <v>0</v>
      </c>
      <c r="N3022" s="8">
        <f t="shared" si="305"/>
        <v>0</v>
      </c>
      <c r="R3022" s="12">
        <v>1</v>
      </c>
    </row>
    <row r="3023" spans="1:18" x14ac:dyDescent="0.2">
      <c r="A3023" s="1" t="s">
        <v>5453</v>
      </c>
      <c r="B3023" s="1" t="s">
        <v>5390</v>
      </c>
      <c r="C3023" s="2" t="s">
        <v>5454</v>
      </c>
      <c r="D3023" s="3" t="s">
        <v>231</v>
      </c>
      <c r="E3023" s="4">
        <v>3</v>
      </c>
      <c r="F3023" s="4">
        <v>22</v>
      </c>
      <c r="I3023" s="7">
        <v>7058008</v>
      </c>
      <c r="J3023" s="7">
        <v>7057995</v>
      </c>
      <c r="K3023" s="7">
        <v>2</v>
      </c>
      <c r="L3023" s="7">
        <v>7</v>
      </c>
      <c r="M3023" s="7">
        <f t="shared" si="304"/>
        <v>0</v>
      </c>
      <c r="N3023" s="8">
        <f t="shared" si="305"/>
        <v>0</v>
      </c>
      <c r="R3023" s="12">
        <v>1</v>
      </c>
    </row>
    <row r="3024" spans="1:18" x14ac:dyDescent="0.2">
      <c r="A3024" s="1" t="s">
        <v>5455</v>
      </c>
      <c r="B3024" s="1" t="s">
        <v>5390</v>
      </c>
      <c r="C3024" s="2" t="s">
        <v>5456</v>
      </c>
      <c r="D3024" s="3" t="s">
        <v>231</v>
      </c>
      <c r="E3024" s="4">
        <v>1</v>
      </c>
      <c r="F3024" s="4">
        <v>22</v>
      </c>
      <c r="I3024" s="7">
        <v>7058009</v>
      </c>
      <c r="J3024" s="7">
        <v>7057995</v>
      </c>
      <c r="K3024" s="7">
        <v>2</v>
      </c>
      <c r="L3024" s="7">
        <v>7</v>
      </c>
      <c r="M3024" s="7">
        <f t="shared" si="304"/>
        <v>0</v>
      </c>
      <c r="N3024" s="8">
        <f t="shared" si="305"/>
        <v>0</v>
      </c>
      <c r="R3024" s="12">
        <v>1</v>
      </c>
    </row>
    <row r="3025" spans="1:18" x14ac:dyDescent="0.2">
      <c r="A3025" s="1" t="s">
        <v>5457</v>
      </c>
      <c r="B3025" s="1" t="s">
        <v>5390</v>
      </c>
      <c r="C3025" s="2" t="s">
        <v>5458</v>
      </c>
      <c r="D3025" s="3" t="s">
        <v>231</v>
      </c>
      <c r="E3025" s="4">
        <v>2</v>
      </c>
      <c r="F3025" s="4">
        <v>22</v>
      </c>
      <c r="I3025" s="7">
        <v>7058010</v>
      </c>
      <c r="J3025" s="7">
        <v>7057995</v>
      </c>
      <c r="K3025" s="7">
        <v>2</v>
      </c>
      <c r="L3025" s="7">
        <v>7</v>
      </c>
      <c r="M3025" s="7">
        <f t="shared" si="304"/>
        <v>0</v>
      </c>
      <c r="N3025" s="8">
        <f t="shared" si="305"/>
        <v>0</v>
      </c>
      <c r="R3025" s="12">
        <v>1</v>
      </c>
    </row>
    <row r="3026" spans="1:18" x14ac:dyDescent="0.2">
      <c r="A3026" s="1" t="s">
        <v>5459</v>
      </c>
      <c r="C3026" s="2" t="s">
        <v>5460</v>
      </c>
      <c r="D3026" s="3" t="s">
        <v>231</v>
      </c>
      <c r="E3026" s="4">
        <v>2</v>
      </c>
      <c r="F3026" s="4">
        <v>22</v>
      </c>
      <c r="I3026" s="7">
        <v>7058011</v>
      </c>
      <c r="J3026" s="7">
        <v>7057995</v>
      </c>
      <c r="K3026" s="7">
        <v>2</v>
      </c>
      <c r="L3026" s="7">
        <v>7</v>
      </c>
      <c r="M3026" s="7">
        <f t="shared" si="304"/>
        <v>0</v>
      </c>
      <c r="N3026" s="8">
        <f t="shared" si="305"/>
        <v>0</v>
      </c>
      <c r="R3026" s="12">
        <v>1</v>
      </c>
    </row>
    <row r="3027" spans="1:18" ht="25.5" x14ac:dyDescent="0.2">
      <c r="A3027" s="1" t="s">
        <v>5461</v>
      </c>
      <c r="C3027" s="2" t="s">
        <v>5462</v>
      </c>
      <c r="D3027" s="3" t="s">
        <v>231</v>
      </c>
      <c r="E3027" s="4">
        <v>4</v>
      </c>
      <c r="F3027" s="4">
        <v>22</v>
      </c>
      <c r="I3027" s="7">
        <v>7058012</v>
      </c>
      <c r="J3027" s="7">
        <v>7057995</v>
      </c>
      <c r="K3027" s="7">
        <v>2</v>
      </c>
      <c r="L3027" s="7">
        <v>7</v>
      </c>
      <c r="M3027" s="7">
        <f t="shared" si="304"/>
        <v>0</v>
      </c>
      <c r="N3027" s="8">
        <f t="shared" si="305"/>
        <v>0</v>
      </c>
      <c r="R3027" s="12">
        <v>1</v>
      </c>
    </row>
    <row r="3028" spans="1:18" x14ac:dyDescent="0.2">
      <c r="A3028" s="1" t="s">
        <v>5463</v>
      </c>
      <c r="C3028" s="2" t="s">
        <v>5464</v>
      </c>
      <c r="D3028" s="3" t="s">
        <v>231</v>
      </c>
      <c r="E3028" s="4">
        <v>6</v>
      </c>
      <c r="F3028" s="4">
        <v>22</v>
      </c>
      <c r="I3028" s="7">
        <v>7058013</v>
      </c>
      <c r="J3028" s="7">
        <v>7057995</v>
      </c>
      <c r="K3028" s="7">
        <v>2</v>
      </c>
      <c r="L3028" s="7">
        <v>7</v>
      </c>
      <c r="M3028" s="7">
        <f t="shared" si="304"/>
        <v>0</v>
      </c>
      <c r="N3028" s="8">
        <f t="shared" si="305"/>
        <v>0</v>
      </c>
      <c r="R3028" s="12">
        <v>1</v>
      </c>
    </row>
    <row r="3029" spans="1:18" ht="25.5" x14ac:dyDescent="0.2">
      <c r="A3029" s="1" t="s">
        <v>5465</v>
      </c>
      <c r="C3029" s="2" t="s">
        <v>5466</v>
      </c>
      <c r="D3029" s="3" t="s">
        <v>231</v>
      </c>
      <c r="E3029" s="4">
        <v>47</v>
      </c>
      <c r="F3029" s="4">
        <v>22</v>
      </c>
      <c r="I3029" s="7">
        <v>7058014</v>
      </c>
      <c r="J3029" s="7">
        <v>7057995</v>
      </c>
      <c r="K3029" s="7">
        <v>2</v>
      </c>
      <c r="L3029" s="7">
        <v>7</v>
      </c>
      <c r="M3029" s="7">
        <f t="shared" si="304"/>
        <v>0</v>
      </c>
      <c r="N3029" s="8">
        <f t="shared" si="305"/>
        <v>0</v>
      </c>
      <c r="R3029" s="12">
        <v>1</v>
      </c>
    </row>
    <row r="3030" spans="1:18" ht="25.5" x14ac:dyDescent="0.2">
      <c r="A3030" s="1" t="s">
        <v>5467</v>
      </c>
      <c r="C3030" s="2" t="s">
        <v>5468</v>
      </c>
      <c r="D3030" s="3" t="s">
        <v>231</v>
      </c>
      <c r="E3030" s="4">
        <v>43</v>
      </c>
      <c r="F3030" s="4">
        <v>22</v>
      </c>
      <c r="I3030" s="7">
        <v>7058015</v>
      </c>
      <c r="J3030" s="7">
        <v>7057995</v>
      </c>
      <c r="K3030" s="7">
        <v>2</v>
      </c>
      <c r="L3030" s="7">
        <v>7</v>
      </c>
      <c r="M3030" s="7">
        <f t="shared" si="304"/>
        <v>0</v>
      </c>
      <c r="N3030" s="8">
        <f t="shared" si="305"/>
        <v>0</v>
      </c>
      <c r="R3030" s="12">
        <v>1</v>
      </c>
    </row>
    <row r="3031" spans="1:18" x14ac:dyDescent="0.2">
      <c r="A3031" s="1" t="s">
        <v>5469</v>
      </c>
      <c r="C3031" s="2" t="s">
        <v>5470</v>
      </c>
      <c r="D3031" s="3" t="s">
        <v>231</v>
      </c>
      <c r="E3031" s="4">
        <v>3</v>
      </c>
      <c r="F3031" s="4">
        <v>22</v>
      </c>
      <c r="I3031" s="7">
        <v>7058016</v>
      </c>
      <c r="J3031" s="7">
        <v>7057995</v>
      </c>
      <c r="K3031" s="7">
        <v>2</v>
      </c>
      <c r="L3031" s="7">
        <v>7</v>
      </c>
      <c r="M3031" s="7">
        <f t="shared" si="304"/>
        <v>0</v>
      </c>
      <c r="N3031" s="8">
        <f t="shared" si="305"/>
        <v>0</v>
      </c>
      <c r="R3031" s="12">
        <v>1</v>
      </c>
    </row>
    <row r="3032" spans="1:18" x14ac:dyDescent="0.2">
      <c r="A3032" s="1" t="s">
        <v>5471</v>
      </c>
      <c r="C3032" s="2" t="s">
        <v>5472</v>
      </c>
      <c r="D3032" s="3" t="s">
        <v>231</v>
      </c>
      <c r="E3032" s="4">
        <v>3</v>
      </c>
      <c r="F3032" s="4">
        <v>22</v>
      </c>
      <c r="I3032" s="7">
        <v>7058017</v>
      </c>
      <c r="J3032" s="7">
        <v>7057995</v>
      </c>
      <c r="K3032" s="7">
        <v>2</v>
      </c>
      <c r="L3032" s="7">
        <v>7</v>
      </c>
      <c r="M3032" s="7">
        <f t="shared" si="304"/>
        <v>0</v>
      </c>
      <c r="N3032" s="8">
        <f t="shared" si="305"/>
        <v>0</v>
      </c>
      <c r="R3032" s="12">
        <v>1</v>
      </c>
    </row>
    <row r="3033" spans="1:18" x14ac:dyDescent="0.2">
      <c r="A3033" s="1" t="s">
        <v>5473</v>
      </c>
      <c r="C3033" s="2" t="s">
        <v>5474</v>
      </c>
      <c r="D3033" s="3" t="s">
        <v>231</v>
      </c>
      <c r="E3033" s="4">
        <v>1</v>
      </c>
      <c r="F3033" s="4">
        <v>22</v>
      </c>
      <c r="I3033" s="7">
        <v>7058018</v>
      </c>
      <c r="J3033" s="7">
        <v>7057995</v>
      </c>
      <c r="K3033" s="7">
        <v>2</v>
      </c>
      <c r="L3033" s="7">
        <v>7</v>
      </c>
      <c r="M3033" s="7">
        <f t="shared" si="304"/>
        <v>0</v>
      </c>
      <c r="N3033" s="8">
        <f t="shared" si="305"/>
        <v>0</v>
      </c>
      <c r="R3033" s="12">
        <v>1</v>
      </c>
    </row>
    <row r="3034" spans="1:18" x14ac:dyDescent="0.2">
      <c r="A3034" s="1" t="s">
        <v>5475</v>
      </c>
      <c r="C3034" s="2" t="s">
        <v>5476</v>
      </c>
      <c r="D3034" s="3" t="s">
        <v>231</v>
      </c>
      <c r="E3034" s="4">
        <v>24</v>
      </c>
      <c r="F3034" s="4">
        <v>22</v>
      </c>
      <c r="I3034" s="7">
        <v>7058019</v>
      </c>
      <c r="J3034" s="7">
        <v>7057995</v>
      </c>
      <c r="K3034" s="7">
        <v>2</v>
      </c>
      <c r="L3034" s="7">
        <v>7</v>
      </c>
      <c r="M3034" s="7">
        <f t="shared" si="304"/>
        <v>0</v>
      </c>
      <c r="N3034" s="8">
        <f t="shared" si="305"/>
        <v>0</v>
      </c>
      <c r="R3034" s="12">
        <v>1</v>
      </c>
    </row>
    <row r="3035" spans="1:18" x14ac:dyDescent="0.2">
      <c r="A3035" s="1" t="s">
        <v>5477</v>
      </c>
      <c r="C3035" s="2" t="s">
        <v>5478</v>
      </c>
      <c r="E3035" s="4">
        <v>0</v>
      </c>
      <c r="F3035" s="4">
        <v>22</v>
      </c>
      <c r="H3035" s="167"/>
      <c r="I3035" s="7">
        <v>7058020</v>
      </c>
      <c r="J3035" s="7">
        <v>7057971</v>
      </c>
      <c r="K3035" s="7">
        <v>1</v>
      </c>
      <c r="L3035" s="7">
        <v>6</v>
      </c>
      <c r="M3035" s="7">
        <f>M3036+M3037+M3038+M3039+M3040+M3041+M3042+M3043+M3044+M3045+M3046+M3047+M3048+M3049+M3050+M3051+M3052+M3053+M3054+M3055+M3056+M3057+M3058+M3059</f>
        <v>0</v>
      </c>
      <c r="N3035" s="8">
        <f>N3036+N3037+N3038+N3039+N3040+N3041+N3042+N3043+N3044+N3045+N3046+N3047+N3048+N3049+N3050+N3051+N3052+N3053+N3054+N3055+N3056+N3057+N3058+N3059</f>
        <v>0</v>
      </c>
      <c r="R3035" s="12">
        <v>1</v>
      </c>
    </row>
    <row r="3036" spans="1:18" ht="25.5" x14ac:dyDescent="0.2">
      <c r="A3036" s="1" t="s">
        <v>5479</v>
      </c>
      <c r="B3036" s="1" t="s">
        <v>233</v>
      </c>
      <c r="C3036" s="2" t="s">
        <v>5480</v>
      </c>
      <c r="D3036" s="3" t="s">
        <v>231</v>
      </c>
      <c r="E3036" s="4">
        <v>1</v>
      </c>
      <c r="F3036" s="4">
        <v>22</v>
      </c>
      <c r="I3036" s="7">
        <v>7058021</v>
      </c>
      <c r="J3036" s="7">
        <v>7058020</v>
      </c>
      <c r="K3036" s="7">
        <v>2</v>
      </c>
      <c r="L3036" s="7">
        <v>7</v>
      </c>
      <c r="M3036" s="7">
        <f t="shared" ref="M3036:M3059" si="306">ROUND(ROUND(H3036,2)*ROUND(E3036,2), 2)</f>
        <v>0</v>
      </c>
      <c r="N3036" s="8">
        <f t="shared" ref="N3036:N3059" si="307">H3036*E3036*(1+F3036/100)</f>
        <v>0</v>
      </c>
      <c r="R3036" s="12">
        <v>1</v>
      </c>
    </row>
    <row r="3037" spans="1:18" x14ac:dyDescent="0.2">
      <c r="A3037" s="1" t="s">
        <v>5481</v>
      </c>
      <c r="B3037" s="1" t="s">
        <v>5390</v>
      </c>
      <c r="C3037" s="2" t="s">
        <v>5391</v>
      </c>
      <c r="D3037" s="3" t="s">
        <v>231</v>
      </c>
      <c r="E3037" s="4">
        <v>1</v>
      </c>
      <c r="F3037" s="4">
        <v>22</v>
      </c>
      <c r="I3037" s="7">
        <v>7058022</v>
      </c>
      <c r="J3037" s="7">
        <v>7058020</v>
      </c>
      <c r="K3037" s="7">
        <v>2</v>
      </c>
      <c r="L3037" s="7">
        <v>7</v>
      </c>
      <c r="M3037" s="7">
        <f t="shared" si="306"/>
        <v>0</v>
      </c>
      <c r="N3037" s="8">
        <f t="shared" si="307"/>
        <v>0</v>
      </c>
      <c r="R3037" s="12">
        <v>1</v>
      </c>
    </row>
    <row r="3038" spans="1:18" x14ac:dyDescent="0.2">
      <c r="A3038" s="1" t="s">
        <v>5482</v>
      </c>
      <c r="B3038" s="1" t="s">
        <v>5390</v>
      </c>
      <c r="C3038" s="2" t="s">
        <v>5483</v>
      </c>
      <c r="D3038" s="3" t="s">
        <v>231</v>
      </c>
      <c r="E3038" s="4">
        <v>1</v>
      </c>
      <c r="F3038" s="4">
        <v>22</v>
      </c>
      <c r="I3038" s="7">
        <v>7058023</v>
      </c>
      <c r="J3038" s="7">
        <v>7058020</v>
      </c>
      <c r="K3038" s="7">
        <v>2</v>
      </c>
      <c r="L3038" s="7">
        <v>7</v>
      </c>
      <c r="M3038" s="7">
        <f t="shared" si="306"/>
        <v>0</v>
      </c>
      <c r="N3038" s="8">
        <f t="shared" si="307"/>
        <v>0</v>
      </c>
      <c r="R3038" s="12">
        <v>1</v>
      </c>
    </row>
    <row r="3039" spans="1:18" x14ac:dyDescent="0.2">
      <c r="A3039" s="1" t="s">
        <v>5484</v>
      </c>
      <c r="B3039" s="1" t="s">
        <v>5390</v>
      </c>
      <c r="C3039" s="2" t="s">
        <v>5395</v>
      </c>
      <c r="D3039" s="3" t="s">
        <v>231</v>
      </c>
      <c r="E3039" s="4">
        <v>1</v>
      </c>
      <c r="F3039" s="4">
        <v>22</v>
      </c>
      <c r="I3039" s="7">
        <v>7058024</v>
      </c>
      <c r="J3039" s="7">
        <v>7058020</v>
      </c>
      <c r="K3039" s="7">
        <v>2</v>
      </c>
      <c r="L3039" s="7">
        <v>7</v>
      </c>
      <c r="M3039" s="7">
        <f t="shared" si="306"/>
        <v>0</v>
      </c>
      <c r="N3039" s="8">
        <f t="shared" si="307"/>
        <v>0</v>
      </c>
      <c r="R3039" s="12">
        <v>1</v>
      </c>
    </row>
    <row r="3040" spans="1:18" x14ac:dyDescent="0.2">
      <c r="A3040" s="1" t="s">
        <v>5485</v>
      </c>
      <c r="B3040" s="1" t="s">
        <v>5390</v>
      </c>
      <c r="C3040" s="2" t="s">
        <v>5486</v>
      </c>
      <c r="D3040" s="3" t="s">
        <v>231</v>
      </c>
      <c r="E3040" s="4">
        <v>1</v>
      </c>
      <c r="F3040" s="4">
        <v>22</v>
      </c>
      <c r="I3040" s="7">
        <v>7058025</v>
      </c>
      <c r="J3040" s="7">
        <v>7058020</v>
      </c>
      <c r="K3040" s="7">
        <v>2</v>
      </c>
      <c r="L3040" s="7">
        <v>7</v>
      </c>
      <c r="M3040" s="7">
        <f t="shared" si="306"/>
        <v>0</v>
      </c>
      <c r="N3040" s="8">
        <f t="shared" si="307"/>
        <v>0</v>
      </c>
      <c r="R3040" s="12">
        <v>1</v>
      </c>
    </row>
    <row r="3041" spans="1:18" x14ac:dyDescent="0.2">
      <c r="A3041" s="1" t="s">
        <v>5487</v>
      </c>
      <c r="B3041" s="1" t="s">
        <v>5390</v>
      </c>
      <c r="C3041" s="2" t="s">
        <v>5438</v>
      </c>
      <c r="D3041" s="3" t="s">
        <v>231</v>
      </c>
      <c r="E3041" s="4">
        <v>3</v>
      </c>
      <c r="F3041" s="4">
        <v>22</v>
      </c>
      <c r="I3041" s="7">
        <v>7058026</v>
      </c>
      <c r="J3041" s="7">
        <v>7058020</v>
      </c>
      <c r="K3041" s="7">
        <v>2</v>
      </c>
      <c r="L3041" s="7">
        <v>7</v>
      </c>
      <c r="M3041" s="7">
        <f t="shared" si="306"/>
        <v>0</v>
      </c>
      <c r="N3041" s="8">
        <f t="shared" si="307"/>
        <v>0</v>
      </c>
      <c r="R3041" s="12">
        <v>1</v>
      </c>
    </row>
    <row r="3042" spans="1:18" x14ac:dyDescent="0.2">
      <c r="A3042" s="1" t="s">
        <v>5488</v>
      </c>
      <c r="B3042" s="1" t="s">
        <v>5390</v>
      </c>
      <c r="C3042" s="2" t="s">
        <v>5440</v>
      </c>
      <c r="D3042" s="3" t="s">
        <v>231</v>
      </c>
      <c r="E3042" s="4">
        <v>3</v>
      </c>
      <c r="F3042" s="4">
        <v>22</v>
      </c>
      <c r="I3042" s="7">
        <v>7058027</v>
      </c>
      <c r="J3042" s="7">
        <v>7058020</v>
      </c>
      <c r="K3042" s="7">
        <v>2</v>
      </c>
      <c r="L3042" s="7">
        <v>7</v>
      </c>
      <c r="M3042" s="7">
        <f t="shared" si="306"/>
        <v>0</v>
      </c>
      <c r="N3042" s="8">
        <f t="shared" si="307"/>
        <v>0</v>
      </c>
      <c r="R3042" s="12">
        <v>1</v>
      </c>
    </row>
    <row r="3043" spans="1:18" x14ac:dyDescent="0.2">
      <c r="A3043" s="1" t="s">
        <v>5489</v>
      </c>
      <c r="B3043" s="1" t="s">
        <v>5390</v>
      </c>
      <c r="C3043" s="2" t="s">
        <v>5490</v>
      </c>
      <c r="D3043" s="3" t="s">
        <v>231</v>
      </c>
      <c r="E3043" s="4">
        <v>1</v>
      </c>
      <c r="F3043" s="4">
        <v>22</v>
      </c>
      <c r="I3043" s="7">
        <v>7058028</v>
      </c>
      <c r="J3043" s="7">
        <v>7058020</v>
      </c>
      <c r="K3043" s="7">
        <v>2</v>
      </c>
      <c r="L3043" s="7">
        <v>7</v>
      </c>
      <c r="M3043" s="7">
        <f t="shared" si="306"/>
        <v>0</v>
      </c>
      <c r="N3043" s="8">
        <f t="shared" si="307"/>
        <v>0</v>
      </c>
      <c r="R3043" s="12">
        <v>1</v>
      </c>
    </row>
    <row r="3044" spans="1:18" x14ac:dyDescent="0.2">
      <c r="A3044" s="1" t="s">
        <v>5491</v>
      </c>
      <c r="B3044" s="1" t="s">
        <v>5390</v>
      </c>
      <c r="C3044" s="2" t="s">
        <v>5492</v>
      </c>
      <c r="D3044" s="3" t="s">
        <v>231</v>
      </c>
      <c r="E3044" s="4">
        <v>1</v>
      </c>
      <c r="F3044" s="4">
        <v>22</v>
      </c>
      <c r="I3044" s="7">
        <v>7058029</v>
      </c>
      <c r="J3044" s="7">
        <v>7058020</v>
      </c>
      <c r="K3044" s="7">
        <v>2</v>
      </c>
      <c r="L3044" s="7">
        <v>7</v>
      </c>
      <c r="M3044" s="7">
        <f t="shared" si="306"/>
        <v>0</v>
      </c>
      <c r="N3044" s="8">
        <f t="shared" si="307"/>
        <v>0</v>
      </c>
      <c r="R3044" s="12">
        <v>1</v>
      </c>
    </row>
    <row r="3045" spans="1:18" x14ac:dyDescent="0.2">
      <c r="A3045" s="1" t="s">
        <v>5493</v>
      </c>
      <c r="B3045" s="1" t="s">
        <v>5390</v>
      </c>
      <c r="C3045" s="2" t="s">
        <v>5448</v>
      </c>
      <c r="D3045" s="3" t="s">
        <v>231</v>
      </c>
      <c r="E3045" s="4">
        <v>3</v>
      </c>
      <c r="F3045" s="4">
        <v>22</v>
      </c>
      <c r="I3045" s="7">
        <v>7058030</v>
      </c>
      <c r="J3045" s="7">
        <v>7058020</v>
      </c>
      <c r="K3045" s="7">
        <v>2</v>
      </c>
      <c r="L3045" s="7">
        <v>7</v>
      </c>
      <c r="M3045" s="7">
        <f t="shared" si="306"/>
        <v>0</v>
      </c>
      <c r="N3045" s="8">
        <f t="shared" si="307"/>
        <v>0</v>
      </c>
      <c r="R3045" s="12">
        <v>1</v>
      </c>
    </row>
    <row r="3046" spans="1:18" x14ac:dyDescent="0.2">
      <c r="A3046" s="1" t="s">
        <v>5494</v>
      </c>
      <c r="B3046" s="1" t="s">
        <v>5390</v>
      </c>
      <c r="C3046" s="2" t="s">
        <v>5452</v>
      </c>
      <c r="D3046" s="3" t="s">
        <v>231</v>
      </c>
      <c r="E3046" s="4">
        <v>4</v>
      </c>
      <c r="F3046" s="4">
        <v>22</v>
      </c>
      <c r="I3046" s="7">
        <v>7058031</v>
      </c>
      <c r="J3046" s="7">
        <v>7058020</v>
      </c>
      <c r="K3046" s="7">
        <v>2</v>
      </c>
      <c r="L3046" s="7">
        <v>7</v>
      </c>
      <c r="M3046" s="7">
        <f t="shared" si="306"/>
        <v>0</v>
      </c>
      <c r="N3046" s="8">
        <f t="shared" si="307"/>
        <v>0</v>
      </c>
      <c r="R3046" s="12">
        <v>1</v>
      </c>
    </row>
    <row r="3047" spans="1:18" x14ac:dyDescent="0.2">
      <c r="A3047" s="1" t="s">
        <v>5495</v>
      </c>
      <c r="B3047" s="1" t="s">
        <v>5390</v>
      </c>
      <c r="C3047" s="2" t="s">
        <v>5496</v>
      </c>
      <c r="D3047" s="3" t="s">
        <v>231</v>
      </c>
      <c r="E3047" s="4">
        <v>1</v>
      </c>
      <c r="F3047" s="4">
        <v>22</v>
      </c>
      <c r="I3047" s="7">
        <v>7058032</v>
      </c>
      <c r="J3047" s="7">
        <v>7058020</v>
      </c>
      <c r="K3047" s="7">
        <v>2</v>
      </c>
      <c r="L3047" s="7">
        <v>7</v>
      </c>
      <c r="M3047" s="7">
        <f t="shared" si="306"/>
        <v>0</v>
      </c>
      <c r="N3047" s="8">
        <f t="shared" si="307"/>
        <v>0</v>
      </c>
      <c r="R3047" s="12">
        <v>1</v>
      </c>
    </row>
    <row r="3048" spans="1:18" x14ac:dyDescent="0.2">
      <c r="A3048" s="1" t="s">
        <v>5497</v>
      </c>
      <c r="B3048" s="1" t="s">
        <v>5390</v>
      </c>
      <c r="C3048" s="2" t="s">
        <v>5450</v>
      </c>
      <c r="D3048" s="3" t="s">
        <v>231</v>
      </c>
      <c r="E3048" s="4">
        <v>1</v>
      </c>
      <c r="F3048" s="4">
        <v>22</v>
      </c>
      <c r="I3048" s="7">
        <v>7058033</v>
      </c>
      <c r="J3048" s="7">
        <v>7058020</v>
      </c>
      <c r="K3048" s="7">
        <v>2</v>
      </c>
      <c r="L3048" s="7">
        <v>7</v>
      </c>
      <c r="M3048" s="7">
        <f t="shared" si="306"/>
        <v>0</v>
      </c>
      <c r="N3048" s="8">
        <f t="shared" si="307"/>
        <v>0</v>
      </c>
      <c r="R3048" s="12">
        <v>1</v>
      </c>
    </row>
    <row r="3049" spans="1:18" x14ac:dyDescent="0.2">
      <c r="A3049" s="1" t="s">
        <v>5498</v>
      </c>
      <c r="B3049" s="1" t="s">
        <v>5390</v>
      </c>
      <c r="C3049" s="2" t="s">
        <v>5454</v>
      </c>
      <c r="D3049" s="3" t="s">
        <v>231</v>
      </c>
      <c r="E3049" s="4">
        <v>3</v>
      </c>
      <c r="F3049" s="4">
        <v>22</v>
      </c>
      <c r="I3049" s="7">
        <v>7058034</v>
      </c>
      <c r="J3049" s="7">
        <v>7058020</v>
      </c>
      <c r="K3049" s="7">
        <v>2</v>
      </c>
      <c r="L3049" s="7">
        <v>7</v>
      </c>
      <c r="M3049" s="7">
        <f t="shared" si="306"/>
        <v>0</v>
      </c>
      <c r="N3049" s="8">
        <f t="shared" si="307"/>
        <v>0</v>
      </c>
      <c r="R3049" s="12">
        <v>1</v>
      </c>
    </row>
    <row r="3050" spans="1:18" x14ac:dyDescent="0.2">
      <c r="A3050" s="1" t="s">
        <v>5499</v>
      </c>
      <c r="B3050" s="1" t="s">
        <v>5390</v>
      </c>
      <c r="C3050" s="2" t="s">
        <v>5500</v>
      </c>
      <c r="D3050" s="3" t="s">
        <v>231</v>
      </c>
      <c r="E3050" s="4">
        <v>10</v>
      </c>
      <c r="F3050" s="4">
        <v>22</v>
      </c>
      <c r="I3050" s="7">
        <v>7058035</v>
      </c>
      <c r="J3050" s="7">
        <v>7058020</v>
      </c>
      <c r="K3050" s="7">
        <v>2</v>
      </c>
      <c r="L3050" s="7">
        <v>7</v>
      </c>
      <c r="M3050" s="7">
        <f t="shared" si="306"/>
        <v>0</v>
      </c>
      <c r="N3050" s="8">
        <f t="shared" si="307"/>
        <v>0</v>
      </c>
      <c r="R3050" s="12">
        <v>1</v>
      </c>
    </row>
    <row r="3051" spans="1:18" x14ac:dyDescent="0.2">
      <c r="A3051" s="1" t="s">
        <v>5501</v>
      </c>
      <c r="B3051" s="1" t="s">
        <v>5390</v>
      </c>
      <c r="C3051" s="2" t="s">
        <v>5502</v>
      </c>
      <c r="D3051" s="3" t="s">
        <v>231</v>
      </c>
      <c r="E3051" s="4">
        <v>4</v>
      </c>
      <c r="F3051" s="4">
        <v>22</v>
      </c>
      <c r="I3051" s="7">
        <v>7058036</v>
      </c>
      <c r="J3051" s="7">
        <v>7058020</v>
      </c>
      <c r="K3051" s="7">
        <v>2</v>
      </c>
      <c r="L3051" s="7">
        <v>7</v>
      </c>
      <c r="M3051" s="7">
        <f t="shared" si="306"/>
        <v>0</v>
      </c>
      <c r="N3051" s="8">
        <f t="shared" si="307"/>
        <v>0</v>
      </c>
      <c r="R3051" s="12">
        <v>1</v>
      </c>
    </row>
    <row r="3052" spans="1:18" x14ac:dyDescent="0.2">
      <c r="A3052" s="1" t="s">
        <v>5503</v>
      </c>
      <c r="B3052" s="1" t="s">
        <v>5390</v>
      </c>
      <c r="C3052" s="2" t="s">
        <v>5504</v>
      </c>
      <c r="D3052" s="3" t="s">
        <v>231</v>
      </c>
      <c r="E3052" s="4">
        <v>2</v>
      </c>
      <c r="F3052" s="4">
        <v>22</v>
      </c>
      <c r="I3052" s="7">
        <v>7058037</v>
      </c>
      <c r="J3052" s="7">
        <v>7058020</v>
      </c>
      <c r="K3052" s="7">
        <v>2</v>
      </c>
      <c r="L3052" s="7">
        <v>7</v>
      </c>
      <c r="M3052" s="7">
        <f t="shared" si="306"/>
        <v>0</v>
      </c>
      <c r="N3052" s="8">
        <f t="shared" si="307"/>
        <v>0</v>
      </c>
      <c r="R3052" s="12">
        <v>1</v>
      </c>
    </row>
    <row r="3053" spans="1:18" ht="25.5" x14ac:dyDescent="0.2">
      <c r="A3053" s="1" t="s">
        <v>5505</v>
      </c>
      <c r="B3053" s="1" t="s">
        <v>5390</v>
      </c>
      <c r="C3053" s="2" t="s">
        <v>5466</v>
      </c>
      <c r="D3053" s="3" t="s">
        <v>231</v>
      </c>
      <c r="E3053" s="4">
        <v>20</v>
      </c>
      <c r="F3053" s="4">
        <v>22</v>
      </c>
      <c r="I3053" s="7">
        <v>7058038</v>
      </c>
      <c r="J3053" s="7">
        <v>7058020</v>
      </c>
      <c r="K3053" s="7">
        <v>2</v>
      </c>
      <c r="L3053" s="7">
        <v>7</v>
      </c>
      <c r="M3053" s="7">
        <f t="shared" si="306"/>
        <v>0</v>
      </c>
      <c r="N3053" s="8">
        <f t="shared" si="307"/>
        <v>0</v>
      </c>
      <c r="R3053" s="12">
        <v>1</v>
      </c>
    </row>
    <row r="3054" spans="1:18" ht="25.5" x14ac:dyDescent="0.2">
      <c r="A3054" s="1" t="s">
        <v>5506</v>
      </c>
      <c r="B3054" s="1" t="s">
        <v>5390</v>
      </c>
      <c r="C3054" s="2" t="s">
        <v>5468</v>
      </c>
      <c r="D3054" s="3" t="s">
        <v>231</v>
      </c>
      <c r="E3054" s="4">
        <v>35</v>
      </c>
      <c r="F3054" s="4">
        <v>22</v>
      </c>
      <c r="I3054" s="7">
        <v>7058039</v>
      </c>
      <c r="J3054" s="7">
        <v>7058020</v>
      </c>
      <c r="K3054" s="7">
        <v>2</v>
      </c>
      <c r="L3054" s="7">
        <v>7</v>
      </c>
      <c r="M3054" s="7">
        <f t="shared" si="306"/>
        <v>0</v>
      </c>
      <c r="N3054" s="8">
        <f t="shared" si="307"/>
        <v>0</v>
      </c>
      <c r="R3054" s="12">
        <v>1</v>
      </c>
    </row>
    <row r="3055" spans="1:18" x14ac:dyDescent="0.2">
      <c r="A3055" s="1" t="s">
        <v>5507</v>
      </c>
      <c r="B3055" s="1" t="s">
        <v>5390</v>
      </c>
      <c r="C3055" s="2" t="s">
        <v>5508</v>
      </c>
      <c r="D3055" s="3" t="s">
        <v>231</v>
      </c>
      <c r="E3055" s="4">
        <v>9</v>
      </c>
      <c r="F3055" s="4">
        <v>22</v>
      </c>
      <c r="I3055" s="7">
        <v>7058040</v>
      </c>
      <c r="J3055" s="7">
        <v>7058020</v>
      </c>
      <c r="K3055" s="7">
        <v>2</v>
      </c>
      <c r="L3055" s="7">
        <v>7</v>
      </c>
      <c r="M3055" s="7">
        <f t="shared" si="306"/>
        <v>0</v>
      </c>
      <c r="N3055" s="8">
        <f t="shared" si="307"/>
        <v>0</v>
      </c>
      <c r="R3055" s="12">
        <v>1</v>
      </c>
    </row>
    <row r="3056" spans="1:18" ht="25.5" x14ac:dyDescent="0.2">
      <c r="A3056" s="1" t="s">
        <v>5509</v>
      </c>
      <c r="B3056" s="1" t="s">
        <v>5390</v>
      </c>
      <c r="C3056" s="2" t="s">
        <v>5510</v>
      </c>
      <c r="D3056" s="3" t="s">
        <v>231</v>
      </c>
      <c r="E3056" s="4">
        <v>14</v>
      </c>
      <c r="F3056" s="4">
        <v>22</v>
      </c>
      <c r="I3056" s="7">
        <v>7058041</v>
      </c>
      <c r="J3056" s="7">
        <v>7058020</v>
      </c>
      <c r="K3056" s="7">
        <v>2</v>
      </c>
      <c r="L3056" s="7">
        <v>7</v>
      </c>
      <c r="M3056" s="7">
        <f t="shared" si="306"/>
        <v>0</v>
      </c>
      <c r="N3056" s="8">
        <f t="shared" si="307"/>
        <v>0</v>
      </c>
      <c r="R3056" s="12">
        <v>1</v>
      </c>
    </row>
    <row r="3057" spans="1:18" x14ac:dyDescent="0.2">
      <c r="A3057" s="1" t="s">
        <v>5511</v>
      </c>
      <c r="B3057" s="1" t="s">
        <v>5390</v>
      </c>
      <c r="C3057" s="2" t="s">
        <v>5470</v>
      </c>
      <c r="D3057" s="3" t="s">
        <v>231</v>
      </c>
      <c r="E3057" s="4">
        <v>1</v>
      </c>
      <c r="F3057" s="4">
        <v>22</v>
      </c>
      <c r="I3057" s="7">
        <v>7058042</v>
      </c>
      <c r="J3057" s="7">
        <v>7058020</v>
      </c>
      <c r="K3057" s="7">
        <v>2</v>
      </c>
      <c r="L3057" s="7">
        <v>7</v>
      </c>
      <c r="M3057" s="7">
        <f t="shared" si="306"/>
        <v>0</v>
      </c>
      <c r="N3057" s="8">
        <f t="shared" si="307"/>
        <v>0</v>
      </c>
      <c r="R3057" s="12">
        <v>1</v>
      </c>
    </row>
    <row r="3058" spans="1:18" x14ac:dyDescent="0.2">
      <c r="A3058" s="1" t="s">
        <v>5512</v>
      </c>
      <c r="B3058" s="1" t="s">
        <v>5390</v>
      </c>
      <c r="C3058" s="2" t="s">
        <v>5472</v>
      </c>
      <c r="D3058" s="3" t="s">
        <v>231</v>
      </c>
      <c r="E3058" s="4">
        <v>1</v>
      </c>
      <c r="F3058" s="4">
        <v>22</v>
      </c>
      <c r="I3058" s="7">
        <v>7058043</v>
      </c>
      <c r="J3058" s="7">
        <v>7058020</v>
      </c>
      <c r="K3058" s="7">
        <v>2</v>
      </c>
      <c r="L3058" s="7">
        <v>7</v>
      </c>
      <c r="M3058" s="7">
        <f t="shared" si="306"/>
        <v>0</v>
      </c>
      <c r="N3058" s="8">
        <f t="shared" si="307"/>
        <v>0</v>
      </c>
      <c r="R3058" s="12">
        <v>1</v>
      </c>
    </row>
    <row r="3059" spans="1:18" x14ac:dyDescent="0.2">
      <c r="A3059" s="1" t="s">
        <v>5513</v>
      </c>
      <c r="B3059" s="1" t="s">
        <v>5390</v>
      </c>
      <c r="C3059" s="2" t="s">
        <v>5514</v>
      </c>
      <c r="D3059" s="3" t="s">
        <v>231</v>
      </c>
      <c r="E3059" s="4">
        <v>1</v>
      </c>
      <c r="F3059" s="4">
        <v>22</v>
      </c>
      <c r="I3059" s="7">
        <v>7058044</v>
      </c>
      <c r="J3059" s="7">
        <v>7058020</v>
      </c>
      <c r="K3059" s="7">
        <v>2</v>
      </c>
      <c r="L3059" s="7">
        <v>7</v>
      </c>
      <c r="M3059" s="7">
        <f t="shared" si="306"/>
        <v>0</v>
      </c>
      <c r="N3059" s="8">
        <f t="shared" si="307"/>
        <v>0</v>
      </c>
      <c r="R3059" s="12">
        <v>1</v>
      </c>
    </row>
    <row r="3060" spans="1:18" x14ac:dyDescent="0.2">
      <c r="A3060" s="1" t="s">
        <v>5515</v>
      </c>
      <c r="C3060" s="2" t="s">
        <v>5516</v>
      </c>
      <c r="E3060" s="4">
        <v>0</v>
      </c>
      <c r="F3060" s="4">
        <v>22</v>
      </c>
      <c r="H3060" s="167"/>
      <c r="I3060" s="7">
        <v>7058045</v>
      </c>
      <c r="J3060" s="7">
        <v>7057971</v>
      </c>
      <c r="K3060" s="7">
        <v>1</v>
      </c>
      <c r="L3060" s="7">
        <v>6</v>
      </c>
      <c r="M3060" s="7">
        <f>M3061+M3062+M3063+M3064+M3065+M3066+M3067+M3068+M3069+M3070+M3071+M3072+M3073+M3074+M3075+M3076+M3077+M3078+M3079+M3080+M3081+M3082+M3083+M3084</f>
        <v>0</v>
      </c>
      <c r="N3060" s="8">
        <f>N3061+N3062+N3063+N3064+N3065+N3066+N3067+N3068+N3069+N3070+N3071+N3072+N3073+N3074+N3075+N3076+N3077+N3078+N3079+N3080+N3081+N3082+N3083+N3084</f>
        <v>0</v>
      </c>
      <c r="R3060" s="12">
        <v>1</v>
      </c>
    </row>
    <row r="3061" spans="1:18" ht="25.5" x14ac:dyDescent="0.2">
      <c r="A3061" s="1" t="s">
        <v>5517</v>
      </c>
      <c r="B3061" s="1" t="s">
        <v>236</v>
      </c>
      <c r="C3061" s="2" t="s">
        <v>5518</v>
      </c>
      <c r="D3061" s="3" t="s">
        <v>231</v>
      </c>
      <c r="E3061" s="4">
        <v>1</v>
      </c>
      <c r="F3061" s="4">
        <v>22</v>
      </c>
      <c r="I3061" s="7">
        <v>7058046</v>
      </c>
      <c r="J3061" s="7">
        <v>7058045</v>
      </c>
      <c r="K3061" s="7">
        <v>2</v>
      </c>
      <c r="L3061" s="7">
        <v>7</v>
      </c>
      <c r="M3061" s="7">
        <f t="shared" ref="M3061:M3084" si="308">ROUND(ROUND(H3061,2)*ROUND(E3061,2), 2)</f>
        <v>0</v>
      </c>
      <c r="N3061" s="8">
        <f t="shared" ref="N3061:N3084" si="309">H3061*E3061*(1+F3061/100)</f>
        <v>0</v>
      </c>
      <c r="R3061" s="12">
        <v>1</v>
      </c>
    </row>
    <row r="3062" spans="1:18" x14ac:dyDescent="0.2">
      <c r="A3062" s="1" t="s">
        <v>5519</v>
      </c>
      <c r="B3062" s="1" t="s">
        <v>5390</v>
      </c>
      <c r="C3062" s="2" t="s">
        <v>5391</v>
      </c>
      <c r="D3062" s="3" t="s">
        <v>231</v>
      </c>
      <c r="E3062" s="4">
        <v>1</v>
      </c>
      <c r="F3062" s="4">
        <v>22</v>
      </c>
      <c r="I3062" s="7">
        <v>7058047</v>
      </c>
      <c r="J3062" s="7">
        <v>7058045</v>
      </c>
      <c r="K3062" s="7">
        <v>2</v>
      </c>
      <c r="L3062" s="7">
        <v>7</v>
      </c>
      <c r="M3062" s="7">
        <f t="shared" si="308"/>
        <v>0</v>
      </c>
      <c r="N3062" s="8">
        <f t="shared" si="309"/>
        <v>0</v>
      </c>
      <c r="R3062" s="12">
        <v>1</v>
      </c>
    </row>
    <row r="3063" spans="1:18" x14ac:dyDescent="0.2">
      <c r="A3063" s="1" t="s">
        <v>5520</v>
      </c>
      <c r="B3063" s="1" t="s">
        <v>5390</v>
      </c>
      <c r="C3063" s="2" t="s">
        <v>5483</v>
      </c>
      <c r="D3063" s="3" t="s">
        <v>231</v>
      </c>
      <c r="E3063" s="4">
        <v>1</v>
      </c>
      <c r="F3063" s="4">
        <v>22</v>
      </c>
      <c r="I3063" s="7">
        <v>7058048</v>
      </c>
      <c r="J3063" s="7">
        <v>7058045</v>
      </c>
      <c r="K3063" s="7">
        <v>2</v>
      </c>
      <c r="L3063" s="7">
        <v>7</v>
      </c>
      <c r="M3063" s="7">
        <f t="shared" si="308"/>
        <v>0</v>
      </c>
      <c r="N3063" s="8">
        <f t="shared" si="309"/>
        <v>0</v>
      </c>
      <c r="R3063" s="12">
        <v>1</v>
      </c>
    </row>
    <row r="3064" spans="1:18" x14ac:dyDescent="0.2">
      <c r="A3064" s="1" t="s">
        <v>5521</v>
      </c>
      <c r="B3064" s="1" t="s">
        <v>5390</v>
      </c>
      <c r="C3064" s="2" t="s">
        <v>5395</v>
      </c>
      <c r="D3064" s="3" t="s">
        <v>231</v>
      </c>
      <c r="E3064" s="4">
        <v>1</v>
      </c>
      <c r="F3064" s="4">
        <v>22</v>
      </c>
      <c r="I3064" s="7">
        <v>7058049</v>
      </c>
      <c r="J3064" s="7">
        <v>7058045</v>
      </c>
      <c r="K3064" s="7">
        <v>2</v>
      </c>
      <c r="L3064" s="7">
        <v>7</v>
      </c>
      <c r="M3064" s="7">
        <f t="shared" si="308"/>
        <v>0</v>
      </c>
      <c r="N3064" s="8">
        <f t="shared" si="309"/>
        <v>0</v>
      </c>
      <c r="R3064" s="12">
        <v>1</v>
      </c>
    </row>
    <row r="3065" spans="1:18" x14ac:dyDescent="0.2">
      <c r="A3065" s="1" t="s">
        <v>5522</v>
      </c>
      <c r="B3065" s="1" t="s">
        <v>5390</v>
      </c>
      <c r="C3065" s="2" t="s">
        <v>5523</v>
      </c>
      <c r="D3065" s="3" t="s">
        <v>231</v>
      </c>
      <c r="E3065" s="4">
        <v>1</v>
      </c>
      <c r="F3065" s="4">
        <v>22</v>
      </c>
      <c r="I3065" s="7">
        <v>7058050</v>
      </c>
      <c r="J3065" s="7">
        <v>7058045</v>
      </c>
      <c r="K3065" s="7">
        <v>2</v>
      </c>
      <c r="L3065" s="7">
        <v>7</v>
      </c>
      <c r="M3065" s="7">
        <f t="shared" si="308"/>
        <v>0</v>
      </c>
      <c r="N3065" s="8">
        <f t="shared" si="309"/>
        <v>0</v>
      </c>
      <c r="R3065" s="12">
        <v>1</v>
      </c>
    </row>
    <row r="3066" spans="1:18" x14ac:dyDescent="0.2">
      <c r="A3066" s="1" t="s">
        <v>5524</v>
      </c>
      <c r="B3066" s="1" t="s">
        <v>5390</v>
      </c>
      <c r="C3066" s="2" t="s">
        <v>5438</v>
      </c>
      <c r="D3066" s="3" t="s">
        <v>231</v>
      </c>
      <c r="E3066" s="4">
        <v>3</v>
      </c>
      <c r="F3066" s="4">
        <v>22</v>
      </c>
      <c r="I3066" s="7">
        <v>7058051</v>
      </c>
      <c r="J3066" s="7">
        <v>7058045</v>
      </c>
      <c r="K3066" s="7">
        <v>2</v>
      </c>
      <c r="L3066" s="7">
        <v>7</v>
      </c>
      <c r="M3066" s="7">
        <f t="shared" si="308"/>
        <v>0</v>
      </c>
      <c r="N3066" s="8">
        <f t="shared" si="309"/>
        <v>0</v>
      </c>
      <c r="R3066" s="12">
        <v>1</v>
      </c>
    </row>
    <row r="3067" spans="1:18" x14ac:dyDescent="0.2">
      <c r="A3067" s="1" t="s">
        <v>5525</v>
      </c>
      <c r="B3067" s="1" t="s">
        <v>5390</v>
      </c>
      <c r="C3067" s="2" t="s">
        <v>5440</v>
      </c>
      <c r="D3067" s="3" t="s">
        <v>231</v>
      </c>
      <c r="E3067" s="4">
        <v>3</v>
      </c>
      <c r="F3067" s="4">
        <v>22</v>
      </c>
      <c r="I3067" s="7">
        <v>7058052</v>
      </c>
      <c r="J3067" s="7">
        <v>7058045</v>
      </c>
      <c r="K3067" s="7">
        <v>2</v>
      </c>
      <c r="L3067" s="7">
        <v>7</v>
      </c>
      <c r="M3067" s="7">
        <f t="shared" si="308"/>
        <v>0</v>
      </c>
      <c r="N3067" s="8">
        <f t="shared" si="309"/>
        <v>0</v>
      </c>
      <c r="R3067" s="12">
        <v>1</v>
      </c>
    </row>
    <row r="3068" spans="1:18" x14ac:dyDescent="0.2">
      <c r="A3068" s="1" t="s">
        <v>5526</v>
      </c>
      <c r="B3068" s="1" t="s">
        <v>5390</v>
      </c>
      <c r="C3068" s="2" t="s">
        <v>5527</v>
      </c>
      <c r="D3068" s="3" t="s">
        <v>231</v>
      </c>
      <c r="E3068" s="4">
        <v>1</v>
      </c>
      <c r="F3068" s="4">
        <v>22</v>
      </c>
      <c r="I3068" s="7">
        <v>7058053</v>
      </c>
      <c r="J3068" s="7">
        <v>7058045</v>
      </c>
      <c r="K3068" s="7">
        <v>2</v>
      </c>
      <c r="L3068" s="7">
        <v>7</v>
      </c>
      <c r="M3068" s="7">
        <f t="shared" si="308"/>
        <v>0</v>
      </c>
      <c r="N3068" s="8">
        <f t="shared" si="309"/>
        <v>0</v>
      </c>
      <c r="R3068" s="12">
        <v>1</v>
      </c>
    </row>
    <row r="3069" spans="1:18" x14ac:dyDescent="0.2">
      <c r="A3069" s="1" t="s">
        <v>5528</v>
      </c>
      <c r="B3069" s="1" t="s">
        <v>5390</v>
      </c>
      <c r="C3069" s="2" t="s">
        <v>5492</v>
      </c>
      <c r="D3069" s="3" t="s">
        <v>231</v>
      </c>
      <c r="E3069" s="4">
        <v>1</v>
      </c>
      <c r="F3069" s="4">
        <v>22</v>
      </c>
      <c r="I3069" s="7">
        <v>7058054</v>
      </c>
      <c r="J3069" s="7">
        <v>7058045</v>
      </c>
      <c r="K3069" s="7">
        <v>2</v>
      </c>
      <c r="L3069" s="7">
        <v>7</v>
      </c>
      <c r="M3069" s="7">
        <f t="shared" si="308"/>
        <v>0</v>
      </c>
      <c r="N3069" s="8">
        <f t="shared" si="309"/>
        <v>0</v>
      </c>
      <c r="R3069" s="12">
        <v>1</v>
      </c>
    </row>
    <row r="3070" spans="1:18" x14ac:dyDescent="0.2">
      <c r="A3070" s="1" t="s">
        <v>5529</v>
      </c>
      <c r="B3070" s="1" t="s">
        <v>5390</v>
      </c>
      <c r="C3070" s="2" t="s">
        <v>5448</v>
      </c>
      <c r="D3070" s="3" t="s">
        <v>231</v>
      </c>
      <c r="E3070" s="4">
        <v>3</v>
      </c>
      <c r="F3070" s="4">
        <v>22</v>
      </c>
      <c r="I3070" s="7">
        <v>7058055</v>
      </c>
      <c r="J3070" s="7">
        <v>7058045</v>
      </c>
      <c r="K3070" s="7">
        <v>2</v>
      </c>
      <c r="L3070" s="7">
        <v>7</v>
      </c>
      <c r="M3070" s="7">
        <f t="shared" si="308"/>
        <v>0</v>
      </c>
      <c r="N3070" s="8">
        <f t="shared" si="309"/>
        <v>0</v>
      </c>
      <c r="R3070" s="12">
        <v>1</v>
      </c>
    </row>
    <row r="3071" spans="1:18" x14ac:dyDescent="0.2">
      <c r="A3071" s="1" t="s">
        <v>5530</v>
      </c>
      <c r="B3071" s="1" t="s">
        <v>5390</v>
      </c>
      <c r="C3071" s="2" t="s">
        <v>5452</v>
      </c>
      <c r="D3071" s="3" t="s">
        <v>231</v>
      </c>
      <c r="E3071" s="4">
        <v>4</v>
      </c>
      <c r="F3071" s="4">
        <v>22</v>
      </c>
      <c r="I3071" s="7">
        <v>7058056</v>
      </c>
      <c r="J3071" s="7">
        <v>7058045</v>
      </c>
      <c r="K3071" s="7">
        <v>2</v>
      </c>
      <c r="L3071" s="7">
        <v>7</v>
      </c>
      <c r="M3071" s="7">
        <f t="shared" si="308"/>
        <v>0</v>
      </c>
      <c r="N3071" s="8">
        <f t="shared" si="309"/>
        <v>0</v>
      </c>
      <c r="R3071" s="12">
        <v>1</v>
      </c>
    </row>
    <row r="3072" spans="1:18" x14ac:dyDescent="0.2">
      <c r="A3072" s="1" t="s">
        <v>5531</v>
      </c>
      <c r="B3072" s="1" t="s">
        <v>5390</v>
      </c>
      <c r="C3072" s="2" t="s">
        <v>5496</v>
      </c>
      <c r="D3072" s="3" t="s">
        <v>231</v>
      </c>
      <c r="E3072" s="4">
        <v>1</v>
      </c>
      <c r="F3072" s="4">
        <v>22</v>
      </c>
      <c r="I3072" s="7">
        <v>7058057</v>
      </c>
      <c r="J3072" s="7">
        <v>7058045</v>
      </c>
      <c r="K3072" s="7">
        <v>2</v>
      </c>
      <c r="L3072" s="7">
        <v>7</v>
      </c>
      <c r="M3072" s="7">
        <f t="shared" si="308"/>
        <v>0</v>
      </c>
      <c r="N3072" s="8">
        <f t="shared" si="309"/>
        <v>0</v>
      </c>
      <c r="R3072" s="12">
        <v>1</v>
      </c>
    </row>
    <row r="3073" spans="1:18" x14ac:dyDescent="0.2">
      <c r="A3073" s="1" t="s">
        <v>5532</v>
      </c>
      <c r="B3073" s="1" t="s">
        <v>5390</v>
      </c>
      <c r="C3073" s="2" t="s">
        <v>5450</v>
      </c>
      <c r="D3073" s="3" t="s">
        <v>231</v>
      </c>
      <c r="E3073" s="4">
        <v>1</v>
      </c>
      <c r="F3073" s="4">
        <v>22</v>
      </c>
      <c r="I3073" s="7">
        <v>7058058</v>
      </c>
      <c r="J3073" s="7">
        <v>7058045</v>
      </c>
      <c r="K3073" s="7">
        <v>2</v>
      </c>
      <c r="L3073" s="7">
        <v>7</v>
      </c>
      <c r="M3073" s="7">
        <f t="shared" si="308"/>
        <v>0</v>
      </c>
      <c r="N3073" s="8">
        <f t="shared" si="309"/>
        <v>0</v>
      </c>
      <c r="R3073" s="12">
        <v>1</v>
      </c>
    </row>
    <row r="3074" spans="1:18" x14ac:dyDescent="0.2">
      <c r="A3074" s="1" t="s">
        <v>5533</v>
      </c>
      <c r="B3074" s="1" t="s">
        <v>5390</v>
      </c>
      <c r="C3074" s="2" t="s">
        <v>5454</v>
      </c>
      <c r="D3074" s="3" t="s">
        <v>231</v>
      </c>
      <c r="E3074" s="4">
        <v>3</v>
      </c>
      <c r="F3074" s="4">
        <v>22</v>
      </c>
      <c r="I3074" s="7">
        <v>7058059</v>
      </c>
      <c r="J3074" s="7">
        <v>7058045</v>
      </c>
      <c r="K3074" s="7">
        <v>2</v>
      </c>
      <c r="L3074" s="7">
        <v>7</v>
      </c>
      <c r="M3074" s="7">
        <f t="shared" si="308"/>
        <v>0</v>
      </c>
      <c r="N3074" s="8">
        <f t="shared" si="309"/>
        <v>0</v>
      </c>
      <c r="R3074" s="12">
        <v>1</v>
      </c>
    </row>
    <row r="3075" spans="1:18" x14ac:dyDescent="0.2">
      <c r="A3075" s="1" t="s">
        <v>5534</v>
      </c>
      <c r="B3075" s="1" t="s">
        <v>5390</v>
      </c>
      <c r="C3075" s="2" t="s">
        <v>5500</v>
      </c>
      <c r="D3075" s="3" t="s">
        <v>231</v>
      </c>
      <c r="E3075" s="4">
        <v>7</v>
      </c>
      <c r="F3075" s="4">
        <v>22</v>
      </c>
      <c r="I3075" s="7">
        <v>7058060</v>
      </c>
      <c r="J3075" s="7">
        <v>7058045</v>
      </c>
      <c r="K3075" s="7">
        <v>2</v>
      </c>
      <c r="L3075" s="7">
        <v>7</v>
      </c>
      <c r="M3075" s="7">
        <f t="shared" si="308"/>
        <v>0</v>
      </c>
      <c r="N3075" s="8">
        <f t="shared" si="309"/>
        <v>0</v>
      </c>
      <c r="R3075" s="12">
        <v>1</v>
      </c>
    </row>
    <row r="3076" spans="1:18" x14ac:dyDescent="0.2">
      <c r="A3076" s="1" t="s">
        <v>5535</v>
      </c>
      <c r="B3076" s="1" t="s">
        <v>5390</v>
      </c>
      <c r="C3076" s="2" t="s">
        <v>5502</v>
      </c>
      <c r="D3076" s="3" t="s">
        <v>231</v>
      </c>
      <c r="E3076" s="4">
        <v>4</v>
      </c>
      <c r="F3076" s="4">
        <v>22</v>
      </c>
      <c r="I3076" s="7">
        <v>7058061</v>
      </c>
      <c r="J3076" s="7">
        <v>7058045</v>
      </c>
      <c r="K3076" s="7">
        <v>2</v>
      </c>
      <c r="L3076" s="7">
        <v>7</v>
      </c>
      <c r="M3076" s="7">
        <f t="shared" si="308"/>
        <v>0</v>
      </c>
      <c r="N3076" s="8">
        <f t="shared" si="309"/>
        <v>0</v>
      </c>
      <c r="R3076" s="12">
        <v>1</v>
      </c>
    </row>
    <row r="3077" spans="1:18" x14ac:dyDescent="0.2">
      <c r="A3077" s="1" t="s">
        <v>5536</v>
      </c>
      <c r="B3077" s="1" t="s">
        <v>5390</v>
      </c>
      <c r="C3077" s="2" t="s">
        <v>5504</v>
      </c>
      <c r="D3077" s="3" t="s">
        <v>231</v>
      </c>
      <c r="E3077" s="4">
        <v>2</v>
      </c>
      <c r="F3077" s="4">
        <v>22</v>
      </c>
      <c r="I3077" s="7">
        <v>7058062</v>
      </c>
      <c r="J3077" s="7">
        <v>7058045</v>
      </c>
      <c r="K3077" s="7">
        <v>2</v>
      </c>
      <c r="L3077" s="7">
        <v>7</v>
      </c>
      <c r="M3077" s="7">
        <f t="shared" si="308"/>
        <v>0</v>
      </c>
      <c r="N3077" s="8">
        <f t="shared" si="309"/>
        <v>0</v>
      </c>
      <c r="R3077" s="12">
        <v>1</v>
      </c>
    </row>
    <row r="3078" spans="1:18" ht="25.5" x14ac:dyDescent="0.2">
      <c r="A3078" s="1" t="s">
        <v>5537</v>
      </c>
      <c r="B3078" s="1" t="s">
        <v>5390</v>
      </c>
      <c r="C3078" s="2" t="s">
        <v>5466</v>
      </c>
      <c r="D3078" s="3" t="s">
        <v>231</v>
      </c>
      <c r="E3078" s="4">
        <v>15</v>
      </c>
      <c r="F3078" s="4">
        <v>22</v>
      </c>
      <c r="I3078" s="7">
        <v>7058063</v>
      </c>
      <c r="J3078" s="7">
        <v>7058045</v>
      </c>
      <c r="K3078" s="7">
        <v>2</v>
      </c>
      <c r="L3078" s="7">
        <v>7</v>
      </c>
      <c r="M3078" s="7">
        <f t="shared" si="308"/>
        <v>0</v>
      </c>
      <c r="N3078" s="8">
        <f t="shared" si="309"/>
        <v>0</v>
      </c>
      <c r="R3078" s="12">
        <v>1</v>
      </c>
    </row>
    <row r="3079" spans="1:18" ht="25.5" x14ac:dyDescent="0.2">
      <c r="A3079" s="1" t="s">
        <v>5538</v>
      </c>
      <c r="B3079" s="1" t="s">
        <v>5390</v>
      </c>
      <c r="C3079" s="2" t="s">
        <v>5539</v>
      </c>
      <c r="D3079" s="3" t="s">
        <v>231</v>
      </c>
      <c r="E3079" s="4">
        <v>5</v>
      </c>
      <c r="F3079" s="4">
        <v>22</v>
      </c>
      <c r="I3079" s="7">
        <v>7058064</v>
      </c>
      <c r="J3079" s="7">
        <v>7058045</v>
      </c>
      <c r="K3079" s="7">
        <v>2</v>
      </c>
      <c r="L3079" s="7">
        <v>7</v>
      </c>
      <c r="M3079" s="7">
        <f t="shared" si="308"/>
        <v>0</v>
      </c>
      <c r="N3079" s="8">
        <f t="shared" si="309"/>
        <v>0</v>
      </c>
      <c r="R3079" s="12">
        <v>1</v>
      </c>
    </row>
    <row r="3080" spans="1:18" ht="25.5" x14ac:dyDescent="0.2">
      <c r="A3080" s="1" t="s">
        <v>5540</v>
      </c>
      <c r="B3080" s="1" t="s">
        <v>5390</v>
      </c>
      <c r="C3080" s="2" t="s">
        <v>5468</v>
      </c>
      <c r="D3080" s="3" t="s">
        <v>231</v>
      </c>
      <c r="E3080" s="4">
        <v>22</v>
      </c>
      <c r="F3080" s="4">
        <v>22</v>
      </c>
      <c r="I3080" s="7">
        <v>7058065</v>
      </c>
      <c r="J3080" s="7">
        <v>7058045</v>
      </c>
      <c r="K3080" s="7">
        <v>2</v>
      </c>
      <c r="L3080" s="7">
        <v>7</v>
      </c>
      <c r="M3080" s="7">
        <f t="shared" si="308"/>
        <v>0</v>
      </c>
      <c r="N3080" s="8">
        <f t="shared" si="309"/>
        <v>0</v>
      </c>
      <c r="R3080" s="12">
        <v>1</v>
      </c>
    </row>
    <row r="3081" spans="1:18" x14ac:dyDescent="0.2">
      <c r="A3081" s="1" t="s">
        <v>5541</v>
      </c>
      <c r="B3081" s="1" t="s">
        <v>5390</v>
      </c>
      <c r="C3081" s="2" t="s">
        <v>5508</v>
      </c>
      <c r="D3081" s="3" t="s">
        <v>231</v>
      </c>
      <c r="E3081" s="4">
        <v>6</v>
      </c>
      <c r="F3081" s="4">
        <v>22</v>
      </c>
      <c r="I3081" s="7">
        <v>7058066</v>
      </c>
      <c r="J3081" s="7">
        <v>7058045</v>
      </c>
      <c r="K3081" s="7">
        <v>2</v>
      </c>
      <c r="L3081" s="7">
        <v>7</v>
      </c>
      <c r="M3081" s="7">
        <f t="shared" si="308"/>
        <v>0</v>
      </c>
      <c r="N3081" s="8">
        <f t="shared" si="309"/>
        <v>0</v>
      </c>
      <c r="R3081" s="12">
        <v>1</v>
      </c>
    </row>
    <row r="3082" spans="1:18" x14ac:dyDescent="0.2">
      <c r="A3082" s="1" t="s">
        <v>5542</v>
      </c>
      <c r="B3082" s="1" t="s">
        <v>5390</v>
      </c>
      <c r="C3082" s="2" t="s">
        <v>5470</v>
      </c>
      <c r="D3082" s="3" t="s">
        <v>231</v>
      </c>
      <c r="E3082" s="4">
        <v>1</v>
      </c>
      <c r="F3082" s="4">
        <v>22</v>
      </c>
      <c r="I3082" s="7">
        <v>7058067</v>
      </c>
      <c r="J3082" s="7">
        <v>7058045</v>
      </c>
      <c r="K3082" s="7">
        <v>2</v>
      </c>
      <c r="L3082" s="7">
        <v>7</v>
      </c>
      <c r="M3082" s="7">
        <f t="shared" si="308"/>
        <v>0</v>
      </c>
      <c r="N3082" s="8">
        <f t="shared" si="309"/>
        <v>0</v>
      </c>
      <c r="R3082" s="12">
        <v>1</v>
      </c>
    </row>
    <row r="3083" spans="1:18" x14ac:dyDescent="0.2">
      <c r="A3083" s="1" t="s">
        <v>5543</v>
      </c>
      <c r="B3083" s="1" t="s">
        <v>5390</v>
      </c>
      <c r="C3083" s="2" t="s">
        <v>5472</v>
      </c>
      <c r="D3083" s="3" t="s">
        <v>231</v>
      </c>
      <c r="E3083" s="4">
        <v>1</v>
      </c>
      <c r="F3083" s="4">
        <v>22</v>
      </c>
      <c r="I3083" s="7">
        <v>7058068</v>
      </c>
      <c r="J3083" s="7">
        <v>7058045</v>
      </c>
      <c r="K3083" s="7">
        <v>2</v>
      </c>
      <c r="L3083" s="7">
        <v>7</v>
      </c>
      <c r="M3083" s="7">
        <f t="shared" si="308"/>
        <v>0</v>
      </c>
      <c r="N3083" s="8">
        <f t="shared" si="309"/>
        <v>0</v>
      </c>
      <c r="R3083" s="12">
        <v>1</v>
      </c>
    </row>
    <row r="3084" spans="1:18" x14ac:dyDescent="0.2">
      <c r="A3084" s="1" t="s">
        <v>5544</v>
      </c>
      <c r="B3084" s="1" t="s">
        <v>5390</v>
      </c>
      <c r="C3084" s="2" t="s">
        <v>5514</v>
      </c>
      <c r="D3084" s="3" t="s">
        <v>231</v>
      </c>
      <c r="E3084" s="4">
        <v>1</v>
      </c>
      <c r="F3084" s="4">
        <v>22</v>
      </c>
      <c r="I3084" s="7">
        <v>7058069</v>
      </c>
      <c r="J3084" s="7">
        <v>7058045</v>
      </c>
      <c r="K3084" s="7">
        <v>2</v>
      </c>
      <c r="L3084" s="7">
        <v>7</v>
      </c>
      <c r="M3084" s="7">
        <f t="shared" si="308"/>
        <v>0</v>
      </c>
      <c r="N3084" s="8">
        <f t="shared" si="309"/>
        <v>0</v>
      </c>
      <c r="R3084" s="12">
        <v>1</v>
      </c>
    </row>
    <row r="3085" spans="1:18" x14ac:dyDescent="0.2">
      <c r="A3085" s="1" t="s">
        <v>5545</v>
      </c>
      <c r="C3085" s="2" t="s">
        <v>5546</v>
      </c>
      <c r="E3085" s="4">
        <v>0</v>
      </c>
      <c r="F3085" s="4">
        <v>22</v>
      </c>
      <c r="H3085" s="167"/>
      <c r="I3085" s="7">
        <v>7058070</v>
      </c>
      <c r="J3085" s="7">
        <v>7057971</v>
      </c>
      <c r="K3085" s="7">
        <v>1</v>
      </c>
      <c r="L3085" s="7">
        <v>6</v>
      </c>
      <c r="M3085" s="7">
        <f>M3086+M3087+M3088+M3089+M3090+M3091+M3092+M3093+M3094+M3095+M3096+M3097+M3098+M3099+M3100+M3101</f>
        <v>0</v>
      </c>
      <c r="N3085" s="8">
        <f>N3086+N3087+N3088+N3089+N3090+N3091+N3092+N3093+N3094+N3095+N3096+N3097+N3098+N3099+N3100+N3101</f>
        <v>0</v>
      </c>
      <c r="R3085" s="12">
        <v>1</v>
      </c>
    </row>
    <row r="3086" spans="1:18" x14ac:dyDescent="0.2">
      <c r="A3086" s="1" t="s">
        <v>5547</v>
      </c>
      <c r="B3086" s="1" t="s">
        <v>239</v>
      </c>
      <c r="C3086" s="2" t="s">
        <v>5548</v>
      </c>
      <c r="D3086" s="3" t="s">
        <v>231</v>
      </c>
      <c r="E3086" s="4">
        <v>1</v>
      </c>
      <c r="F3086" s="4">
        <v>22</v>
      </c>
      <c r="I3086" s="7">
        <v>7058071</v>
      </c>
      <c r="J3086" s="7">
        <v>7058070</v>
      </c>
      <c r="K3086" s="7">
        <v>2</v>
      </c>
      <c r="L3086" s="7">
        <v>7</v>
      </c>
      <c r="M3086" s="7">
        <f t="shared" ref="M3086:M3101" si="310">ROUND(ROUND(H3086,2)*ROUND(E3086,2), 2)</f>
        <v>0</v>
      </c>
      <c r="N3086" s="8">
        <f t="shared" ref="N3086:N3101" si="311">H3086*E3086*(1+F3086/100)</f>
        <v>0</v>
      </c>
      <c r="R3086" s="12">
        <v>1</v>
      </c>
    </row>
    <row r="3087" spans="1:18" x14ac:dyDescent="0.2">
      <c r="A3087" s="1" t="s">
        <v>5549</v>
      </c>
      <c r="B3087" s="1" t="s">
        <v>5390</v>
      </c>
      <c r="C3087" s="2" t="s">
        <v>5395</v>
      </c>
      <c r="D3087" s="3" t="s">
        <v>231</v>
      </c>
      <c r="E3087" s="4">
        <v>1</v>
      </c>
      <c r="F3087" s="4">
        <v>22</v>
      </c>
      <c r="I3087" s="7">
        <v>7058072</v>
      </c>
      <c r="J3087" s="7">
        <v>7058070</v>
      </c>
      <c r="K3087" s="7">
        <v>2</v>
      </c>
      <c r="L3087" s="7">
        <v>7</v>
      </c>
      <c r="M3087" s="7">
        <f t="shared" si="310"/>
        <v>0</v>
      </c>
      <c r="N3087" s="8">
        <f t="shared" si="311"/>
        <v>0</v>
      </c>
      <c r="R3087" s="12">
        <v>1</v>
      </c>
    </row>
    <row r="3088" spans="1:18" x14ac:dyDescent="0.2">
      <c r="A3088" s="1" t="s">
        <v>5550</v>
      </c>
      <c r="B3088" s="1" t="s">
        <v>5390</v>
      </c>
      <c r="C3088" s="2" t="s">
        <v>5527</v>
      </c>
      <c r="D3088" s="3" t="s">
        <v>231</v>
      </c>
      <c r="E3088" s="4">
        <v>1</v>
      </c>
      <c r="F3088" s="4">
        <v>22</v>
      </c>
      <c r="I3088" s="7">
        <v>7058073</v>
      </c>
      <c r="J3088" s="7">
        <v>7058070</v>
      </c>
      <c r="K3088" s="7">
        <v>2</v>
      </c>
      <c r="L3088" s="7">
        <v>7</v>
      </c>
      <c r="M3088" s="7">
        <f t="shared" si="310"/>
        <v>0</v>
      </c>
      <c r="N3088" s="8">
        <f t="shared" si="311"/>
        <v>0</v>
      </c>
      <c r="R3088" s="12">
        <v>1</v>
      </c>
    </row>
    <row r="3089" spans="1:18" x14ac:dyDescent="0.2">
      <c r="A3089" s="1" t="s">
        <v>5551</v>
      </c>
      <c r="B3089" s="1" t="s">
        <v>5390</v>
      </c>
      <c r="C3089" s="2" t="s">
        <v>5492</v>
      </c>
      <c r="D3089" s="3" t="s">
        <v>231</v>
      </c>
      <c r="E3089" s="4">
        <v>1</v>
      </c>
      <c r="F3089" s="4">
        <v>22</v>
      </c>
      <c r="I3089" s="7">
        <v>7058074</v>
      </c>
      <c r="J3089" s="7">
        <v>7058070</v>
      </c>
      <c r="K3089" s="7">
        <v>2</v>
      </c>
      <c r="L3089" s="7">
        <v>7</v>
      </c>
      <c r="M3089" s="7">
        <f t="shared" si="310"/>
        <v>0</v>
      </c>
      <c r="N3089" s="8">
        <f t="shared" si="311"/>
        <v>0</v>
      </c>
      <c r="R3089" s="12">
        <v>1</v>
      </c>
    </row>
    <row r="3090" spans="1:18" x14ac:dyDescent="0.2">
      <c r="A3090" s="1" t="s">
        <v>5552</v>
      </c>
      <c r="B3090" s="1" t="s">
        <v>5390</v>
      </c>
      <c r="C3090" s="2" t="s">
        <v>5553</v>
      </c>
      <c r="D3090" s="3" t="s">
        <v>231</v>
      </c>
      <c r="E3090" s="4">
        <v>1</v>
      </c>
      <c r="F3090" s="4">
        <v>22</v>
      </c>
      <c r="I3090" s="7">
        <v>7058075</v>
      </c>
      <c r="J3090" s="7">
        <v>7058070</v>
      </c>
      <c r="K3090" s="7">
        <v>2</v>
      </c>
      <c r="L3090" s="7">
        <v>7</v>
      </c>
      <c r="M3090" s="7">
        <f t="shared" si="310"/>
        <v>0</v>
      </c>
      <c r="N3090" s="8">
        <f t="shared" si="311"/>
        <v>0</v>
      </c>
      <c r="R3090" s="12">
        <v>1</v>
      </c>
    </row>
    <row r="3091" spans="1:18" x14ac:dyDescent="0.2">
      <c r="A3091" s="1" t="s">
        <v>5554</v>
      </c>
      <c r="B3091" s="1" t="s">
        <v>5390</v>
      </c>
      <c r="C3091" s="2" t="s">
        <v>5438</v>
      </c>
      <c r="D3091" s="3" t="s">
        <v>231</v>
      </c>
      <c r="E3091" s="4">
        <v>3</v>
      </c>
      <c r="F3091" s="4">
        <v>22</v>
      </c>
      <c r="I3091" s="7">
        <v>7058076</v>
      </c>
      <c r="J3091" s="7">
        <v>7058070</v>
      </c>
      <c r="K3091" s="7">
        <v>2</v>
      </c>
      <c r="L3091" s="7">
        <v>7</v>
      </c>
      <c r="M3091" s="7">
        <f t="shared" si="310"/>
        <v>0</v>
      </c>
      <c r="N3091" s="8">
        <f t="shared" si="311"/>
        <v>0</v>
      </c>
      <c r="R3091" s="12">
        <v>1</v>
      </c>
    </row>
    <row r="3092" spans="1:18" x14ac:dyDescent="0.2">
      <c r="A3092" s="1" t="s">
        <v>5555</v>
      </c>
      <c r="B3092" s="1" t="s">
        <v>5390</v>
      </c>
      <c r="C3092" s="2" t="s">
        <v>5440</v>
      </c>
      <c r="D3092" s="3" t="s">
        <v>231</v>
      </c>
      <c r="E3092" s="4">
        <v>3</v>
      </c>
      <c r="F3092" s="4">
        <v>22</v>
      </c>
      <c r="I3092" s="7">
        <v>7058077</v>
      </c>
      <c r="J3092" s="7">
        <v>7058070</v>
      </c>
      <c r="K3092" s="7">
        <v>2</v>
      </c>
      <c r="L3092" s="7">
        <v>7</v>
      </c>
      <c r="M3092" s="7">
        <f t="shared" si="310"/>
        <v>0</v>
      </c>
      <c r="N3092" s="8">
        <f t="shared" si="311"/>
        <v>0</v>
      </c>
      <c r="R3092" s="12">
        <v>1</v>
      </c>
    </row>
    <row r="3093" spans="1:18" x14ac:dyDescent="0.2">
      <c r="A3093" s="1" t="s">
        <v>5556</v>
      </c>
      <c r="B3093" s="1" t="s">
        <v>5390</v>
      </c>
      <c r="C3093" s="2" t="s">
        <v>5557</v>
      </c>
      <c r="D3093" s="3" t="s">
        <v>231</v>
      </c>
      <c r="E3093" s="4">
        <v>1</v>
      </c>
      <c r="F3093" s="4">
        <v>22</v>
      </c>
      <c r="I3093" s="7">
        <v>7058078</v>
      </c>
      <c r="J3093" s="7">
        <v>7058070</v>
      </c>
      <c r="K3093" s="7">
        <v>2</v>
      </c>
      <c r="L3093" s="7">
        <v>7</v>
      </c>
      <c r="M3093" s="7">
        <f t="shared" si="310"/>
        <v>0</v>
      </c>
      <c r="N3093" s="8">
        <f t="shared" si="311"/>
        <v>0</v>
      </c>
      <c r="R3093" s="12">
        <v>1</v>
      </c>
    </row>
    <row r="3094" spans="1:18" x14ac:dyDescent="0.2">
      <c r="A3094" s="1" t="s">
        <v>5558</v>
      </c>
      <c r="B3094" s="1" t="s">
        <v>5390</v>
      </c>
      <c r="C3094" s="2" t="s">
        <v>5448</v>
      </c>
      <c r="D3094" s="3" t="s">
        <v>231</v>
      </c>
      <c r="E3094" s="4">
        <v>3</v>
      </c>
      <c r="F3094" s="4">
        <v>22</v>
      </c>
      <c r="I3094" s="7">
        <v>7058079</v>
      </c>
      <c r="J3094" s="7">
        <v>7058070</v>
      </c>
      <c r="K3094" s="7">
        <v>2</v>
      </c>
      <c r="L3094" s="7">
        <v>7</v>
      </c>
      <c r="M3094" s="7">
        <f t="shared" si="310"/>
        <v>0</v>
      </c>
      <c r="N3094" s="8">
        <f t="shared" si="311"/>
        <v>0</v>
      </c>
      <c r="R3094" s="12">
        <v>1</v>
      </c>
    </row>
    <row r="3095" spans="1:18" x14ac:dyDescent="0.2">
      <c r="A3095" s="1" t="s">
        <v>5559</v>
      </c>
      <c r="B3095" s="1" t="s">
        <v>5390</v>
      </c>
      <c r="C3095" s="2" t="s">
        <v>5452</v>
      </c>
      <c r="D3095" s="3" t="s">
        <v>231</v>
      </c>
      <c r="E3095" s="4">
        <v>4</v>
      </c>
      <c r="F3095" s="4">
        <v>22</v>
      </c>
      <c r="I3095" s="7">
        <v>7058080</v>
      </c>
      <c r="J3095" s="7">
        <v>7058070</v>
      </c>
      <c r="K3095" s="7">
        <v>2</v>
      </c>
      <c r="L3095" s="7">
        <v>7</v>
      </c>
      <c r="M3095" s="7">
        <f t="shared" si="310"/>
        <v>0</v>
      </c>
      <c r="N3095" s="8">
        <f t="shared" si="311"/>
        <v>0</v>
      </c>
      <c r="R3095" s="12">
        <v>1</v>
      </c>
    </row>
    <row r="3096" spans="1:18" x14ac:dyDescent="0.2">
      <c r="A3096" s="1" t="s">
        <v>5560</v>
      </c>
      <c r="B3096" s="1" t="s">
        <v>5390</v>
      </c>
      <c r="C3096" s="2" t="s">
        <v>5496</v>
      </c>
      <c r="D3096" s="3" t="s">
        <v>231</v>
      </c>
      <c r="E3096" s="4">
        <v>1</v>
      </c>
      <c r="F3096" s="4">
        <v>22</v>
      </c>
      <c r="I3096" s="7">
        <v>7058081</v>
      </c>
      <c r="J3096" s="7">
        <v>7058070</v>
      </c>
      <c r="K3096" s="7">
        <v>2</v>
      </c>
      <c r="L3096" s="7">
        <v>7</v>
      </c>
      <c r="M3096" s="7">
        <f t="shared" si="310"/>
        <v>0</v>
      </c>
      <c r="N3096" s="8">
        <f t="shared" si="311"/>
        <v>0</v>
      </c>
      <c r="R3096" s="12">
        <v>1</v>
      </c>
    </row>
    <row r="3097" spans="1:18" x14ac:dyDescent="0.2">
      <c r="A3097" s="1" t="s">
        <v>5561</v>
      </c>
      <c r="B3097" s="1" t="s">
        <v>5390</v>
      </c>
      <c r="C3097" s="2" t="s">
        <v>5450</v>
      </c>
      <c r="D3097" s="3" t="s">
        <v>231</v>
      </c>
      <c r="E3097" s="4">
        <v>1</v>
      </c>
      <c r="F3097" s="4">
        <v>22</v>
      </c>
      <c r="I3097" s="7">
        <v>7058082</v>
      </c>
      <c r="J3097" s="7">
        <v>7058070</v>
      </c>
      <c r="K3097" s="7">
        <v>2</v>
      </c>
      <c r="L3097" s="7">
        <v>7</v>
      </c>
      <c r="M3097" s="7">
        <f t="shared" si="310"/>
        <v>0</v>
      </c>
      <c r="N3097" s="8">
        <f t="shared" si="311"/>
        <v>0</v>
      </c>
      <c r="R3097" s="12">
        <v>1</v>
      </c>
    </row>
    <row r="3098" spans="1:18" x14ac:dyDescent="0.2">
      <c r="A3098" s="1" t="s">
        <v>5562</v>
      </c>
      <c r="B3098" s="1" t="s">
        <v>5390</v>
      </c>
      <c r="C3098" s="2" t="s">
        <v>5454</v>
      </c>
      <c r="D3098" s="3" t="s">
        <v>231</v>
      </c>
      <c r="E3098" s="4">
        <v>3</v>
      </c>
      <c r="F3098" s="4">
        <v>22</v>
      </c>
      <c r="I3098" s="7">
        <v>7058083</v>
      </c>
      <c r="J3098" s="7">
        <v>7058070</v>
      </c>
      <c r="K3098" s="7">
        <v>2</v>
      </c>
      <c r="L3098" s="7">
        <v>7</v>
      </c>
      <c r="M3098" s="7">
        <f t="shared" si="310"/>
        <v>0</v>
      </c>
      <c r="N3098" s="8">
        <f t="shared" si="311"/>
        <v>0</v>
      </c>
      <c r="R3098" s="12">
        <v>1</v>
      </c>
    </row>
    <row r="3099" spans="1:18" ht="25.5" x14ac:dyDescent="0.2">
      <c r="A3099" s="1" t="s">
        <v>5563</v>
      </c>
      <c r="B3099" s="1" t="s">
        <v>5390</v>
      </c>
      <c r="C3099" s="2" t="s">
        <v>5466</v>
      </c>
      <c r="D3099" s="3" t="s">
        <v>231</v>
      </c>
      <c r="E3099" s="4">
        <v>4</v>
      </c>
      <c r="F3099" s="4">
        <v>22</v>
      </c>
      <c r="I3099" s="7">
        <v>7058084</v>
      </c>
      <c r="J3099" s="7">
        <v>7058070</v>
      </c>
      <c r="K3099" s="7">
        <v>2</v>
      </c>
      <c r="L3099" s="7">
        <v>7</v>
      </c>
      <c r="M3099" s="7">
        <f t="shared" si="310"/>
        <v>0</v>
      </c>
      <c r="N3099" s="8">
        <f t="shared" si="311"/>
        <v>0</v>
      </c>
      <c r="R3099" s="12">
        <v>1</v>
      </c>
    </row>
    <row r="3100" spans="1:18" ht="25.5" x14ac:dyDescent="0.2">
      <c r="A3100" s="1" t="s">
        <v>5564</v>
      </c>
      <c r="B3100" s="1" t="s">
        <v>5390</v>
      </c>
      <c r="C3100" s="2" t="s">
        <v>5468</v>
      </c>
      <c r="D3100" s="3" t="s">
        <v>231</v>
      </c>
      <c r="E3100" s="4">
        <v>6</v>
      </c>
      <c r="F3100" s="4">
        <v>22</v>
      </c>
      <c r="I3100" s="7">
        <v>7058085</v>
      </c>
      <c r="J3100" s="7">
        <v>7058070</v>
      </c>
      <c r="K3100" s="7">
        <v>2</v>
      </c>
      <c r="L3100" s="7">
        <v>7</v>
      </c>
      <c r="M3100" s="7">
        <f t="shared" si="310"/>
        <v>0</v>
      </c>
      <c r="N3100" s="8">
        <f t="shared" si="311"/>
        <v>0</v>
      </c>
      <c r="R3100" s="12">
        <v>1</v>
      </c>
    </row>
    <row r="3101" spans="1:18" ht="25.5" x14ac:dyDescent="0.2">
      <c r="A3101" s="1" t="s">
        <v>5565</v>
      </c>
      <c r="B3101" s="1" t="s">
        <v>5390</v>
      </c>
      <c r="C3101" s="2" t="s">
        <v>5510</v>
      </c>
      <c r="D3101" s="3" t="s">
        <v>231</v>
      </c>
      <c r="E3101" s="4">
        <v>2</v>
      </c>
      <c r="F3101" s="4">
        <v>22</v>
      </c>
      <c r="I3101" s="7">
        <v>7058086</v>
      </c>
      <c r="J3101" s="7">
        <v>7058070</v>
      </c>
      <c r="K3101" s="7">
        <v>2</v>
      </c>
      <c r="L3101" s="7">
        <v>7</v>
      </c>
      <c r="M3101" s="7">
        <f t="shared" si="310"/>
        <v>0</v>
      </c>
      <c r="N3101" s="8">
        <f t="shared" si="311"/>
        <v>0</v>
      </c>
      <c r="R3101" s="12">
        <v>1</v>
      </c>
    </row>
    <row r="3102" spans="1:18" x14ac:dyDescent="0.2">
      <c r="A3102" s="1" t="s">
        <v>5566</v>
      </c>
      <c r="C3102" s="2" t="s">
        <v>5567</v>
      </c>
      <c r="E3102" s="4">
        <v>0</v>
      </c>
      <c r="F3102" s="4">
        <v>22</v>
      </c>
      <c r="H3102" s="167"/>
      <c r="I3102" s="7">
        <v>7058087</v>
      </c>
      <c r="J3102" s="7">
        <v>7057971</v>
      </c>
      <c r="K3102" s="7">
        <v>1</v>
      </c>
      <c r="L3102" s="7">
        <v>6</v>
      </c>
      <c r="M3102" s="7">
        <f>M3103+M3104+M3105+M3106+M3107+M3108+M3109+M3110+M3111+M3112+M3113+M3114+M3115+M3116+M3117+M3118+M3119+M3120+M3121+M3122+M3123+M3124+M3125+M3126+M3127+M3128+M3129+M3130+M3131+M3132</f>
        <v>0</v>
      </c>
      <c r="N3102" s="8">
        <f>N3103+N3104+N3105+N3106+N3107+N3108+N3109+N3110+N3111+N3112+N3113+N3114+N3115+N3116+N3117+N3118+N3119+N3120+N3121+N3122+N3123+N3124+N3125+N3126+N3127+N3128+N3129+N3130+N3131+N3132</f>
        <v>0</v>
      </c>
      <c r="R3102" s="12">
        <v>1</v>
      </c>
    </row>
    <row r="3103" spans="1:18" ht="25.5" x14ac:dyDescent="0.2">
      <c r="A3103" s="1" t="s">
        <v>5568</v>
      </c>
      <c r="B3103" s="1" t="s">
        <v>243</v>
      </c>
      <c r="C3103" s="2" t="s">
        <v>5569</v>
      </c>
      <c r="D3103" s="3" t="s">
        <v>231</v>
      </c>
      <c r="E3103" s="4">
        <v>1</v>
      </c>
      <c r="F3103" s="4">
        <v>22</v>
      </c>
      <c r="I3103" s="7">
        <v>7058088</v>
      </c>
      <c r="J3103" s="7">
        <v>7058087</v>
      </c>
      <c r="K3103" s="7">
        <v>2</v>
      </c>
      <c r="L3103" s="7">
        <v>7</v>
      </c>
      <c r="M3103" s="7">
        <f t="shared" ref="M3103:M3132" si="312">ROUND(ROUND(H3103,2)*ROUND(E3103,2), 2)</f>
        <v>0</v>
      </c>
      <c r="N3103" s="8">
        <f t="shared" ref="N3103:N3132" si="313">H3103*E3103*(1+F3103/100)</f>
        <v>0</v>
      </c>
      <c r="R3103" s="12">
        <v>1</v>
      </c>
    </row>
    <row r="3104" spans="1:18" x14ac:dyDescent="0.2">
      <c r="A3104" s="1" t="s">
        <v>5570</v>
      </c>
      <c r="B3104" s="1" t="s">
        <v>5390</v>
      </c>
      <c r="C3104" s="2" t="s">
        <v>5391</v>
      </c>
      <c r="D3104" s="3" t="s">
        <v>231</v>
      </c>
      <c r="E3104" s="4">
        <v>1</v>
      </c>
      <c r="F3104" s="4">
        <v>22</v>
      </c>
      <c r="I3104" s="7">
        <v>7058089</v>
      </c>
      <c r="J3104" s="7">
        <v>7058087</v>
      </c>
      <c r="K3104" s="7">
        <v>2</v>
      </c>
      <c r="L3104" s="7">
        <v>7</v>
      </c>
      <c r="M3104" s="7">
        <f t="shared" si="312"/>
        <v>0</v>
      </c>
      <c r="N3104" s="8">
        <f t="shared" si="313"/>
        <v>0</v>
      </c>
      <c r="R3104" s="12">
        <v>1</v>
      </c>
    </row>
    <row r="3105" spans="1:18" x14ac:dyDescent="0.2">
      <c r="A3105" s="1" t="s">
        <v>5571</v>
      </c>
      <c r="B3105" s="1" t="s">
        <v>5390</v>
      </c>
      <c r="C3105" s="2" t="s">
        <v>5483</v>
      </c>
      <c r="D3105" s="3" t="s">
        <v>231</v>
      </c>
      <c r="E3105" s="4">
        <v>1</v>
      </c>
      <c r="F3105" s="4">
        <v>22</v>
      </c>
      <c r="I3105" s="7">
        <v>7058090</v>
      </c>
      <c r="J3105" s="7">
        <v>7058087</v>
      </c>
      <c r="K3105" s="7">
        <v>2</v>
      </c>
      <c r="L3105" s="7">
        <v>7</v>
      </c>
      <c r="M3105" s="7">
        <f t="shared" si="312"/>
        <v>0</v>
      </c>
      <c r="N3105" s="8">
        <f t="shared" si="313"/>
        <v>0</v>
      </c>
      <c r="R3105" s="12">
        <v>1</v>
      </c>
    </row>
    <row r="3106" spans="1:18" x14ac:dyDescent="0.2">
      <c r="A3106" s="1" t="s">
        <v>5572</v>
      </c>
      <c r="B3106" s="1" t="s">
        <v>5390</v>
      </c>
      <c r="C3106" s="2" t="s">
        <v>5395</v>
      </c>
      <c r="D3106" s="3" t="s">
        <v>231</v>
      </c>
      <c r="E3106" s="4">
        <v>1</v>
      </c>
      <c r="F3106" s="4">
        <v>22</v>
      </c>
      <c r="I3106" s="7">
        <v>7058091</v>
      </c>
      <c r="J3106" s="7">
        <v>7058087</v>
      </c>
      <c r="K3106" s="7">
        <v>2</v>
      </c>
      <c r="L3106" s="7">
        <v>7</v>
      </c>
      <c r="M3106" s="7">
        <f t="shared" si="312"/>
        <v>0</v>
      </c>
      <c r="N3106" s="8">
        <f t="shared" si="313"/>
        <v>0</v>
      </c>
      <c r="R3106" s="12">
        <v>1</v>
      </c>
    </row>
    <row r="3107" spans="1:18" x14ac:dyDescent="0.2">
      <c r="A3107" s="1" t="s">
        <v>5573</v>
      </c>
      <c r="B3107" s="1" t="s">
        <v>5390</v>
      </c>
      <c r="C3107" s="2" t="s">
        <v>5574</v>
      </c>
      <c r="D3107" s="3" t="s">
        <v>231</v>
      </c>
      <c r="E3107" s="4">
        <v>1</v>
      </c>
      <c r="F3107" s="4">
        <v>22</v>
      </c>
      <c r="I3107" s="7">
        <v>7058092</v>
      </c>
      <c r="J3107" s="7">
        <v>7058087</v>
      </c>
      <c r="K3107" s="7">
        <v>2</v>
      </c>
      <c r="L3107" s="7">
        <v>7</v>
      </c>
      <c r="M3107" s="7">
        <f t="shared" si="312"/>
        <v>0</v>
      </c>
      <c r="N3107" s="8">
        <f t="shared" si="313"/>
        <v>0</v>
      </c>
      <c r="R3107" s="12">
        <v>1</v>
      </c>
    </row>
    <row r="3108" spans="1:18" x14ac:dyDescent="0.2">
      <c r="A3108" s="1" t="s">
        <v>5575</v>
      </c>
      <c r="B3108" s="1" t="s">
        <v>5390</v>
      </c>
      <c r="C3108" s="2" t="s">
        <v>5438</v>
      </c>
      <c r="D3108" s="3" t="s">
        <v>231</v>
      </c>
      <c r="E3108" s="4">
        <v>3</v>
      </c>
      <c r="F3108" s="4">
        <v>22</v>
      </c>
      <c r="I3108" s="7">
        <v>7058093</v>
      </c>
      <c r="J3108" s="7">
        <v>7058087</v>
      </c>
      <c r="K3108" s="7">
        <v>2</v>
      </c>
      <c r="L3108" s="7">
        <v>7</v>
      </c>
      <c r="M3108" s="7">
        <f t="shared" si="312"/>
        <v>0</v>
      </c>
      <c r="N3108" s="8">
        <f t="shared" si="313"/>
        <v>0</v>
      </c>
      <c r="R3108" s="12">
        <v>1</v>
      </c>
    </row>
    <row r="3109" spans="1:18" x14ac:dyDescent="0.2">
      <c r="A3109" s="1" t="s">
        <v>5576</v>
      </c>
      <c r="B3109" s="1" t="s">
        <v>5390</v>
      </c>
      <c r="C3109" s="2" t="s">
        <v>5440</v>
      </c>
      <c r="D3109" s="3" t="s">
        <v>231</v>
      </c>
      <c r="E3109" s="4">
        <v>3</v>
      </c>
      <c r="F3109" s="4">
        <v>22</v>
      </c>
      <c r="I3109" s="7">
        <v>7058094</v>
      </c>
      <c r="J3109" s="7">
        <v>7058087</v>
      </c>
      <c r="K3109" s="7">
        <v>2</v>
      </c>
      <c r="L3109" s="7">
        <v>7</v>
      </c>
      <c r="M3109" s="7">
        <f t="shared" si="312"/>
        <v>0</v>
      </c>
      <c r="N3109" s="8">
        <f t="shared" si="313"/>
        <v>0</v>
      </c>
      <c r="R3109" s="12">
        <v>1</v>
      </c>
    </row>
    <row r="3110" spans="1:18" x14ac:dyDescent="0.2">
      <c r="A3110" s="1" t="s">
        <v>5577</v>
      </c>
      <c r="B3110" s="1" t="s">
        <v>5390</v>
      </c>
      <c r="C3110" s="2" t="s">
        <v>5578</v>
      </c>
      <c r="D3110" s="3" t="s">
        <v>231</v>
      </c>
      <c r="E3110" s="4">
        <v>1</v>
      </c>
      <c r="F3110" s="4">
        <v>22</v>
      </c>
      <c r="I3110" s="7">
        <v>7058095</v>
      </c>
      <c r="J3110" s="7">
        <v>7058087</v>
      </c>
      <c r="K3110" s="7">
        <v>2</v>
      </c>
      <c r="L3110" s="7">
        <v>7</v>
      </c>
      <c r="M3110" s="7">
        <f t="shared" si="312"/>
        <v>0</v>
      </c>
      <c r="N3110" s="8">
        <f t="shared" si="313"/>
        <v>0</v>
      </c>
      <c r="R3110" s="12">
        <v>1</v>
      </c>
    </row>
    <row r="3111" spans="1:18" x14ac:dyDescent="0.2">
      <c r="A3111" s="1" t="s">
        <v>5579</v>
      </c>
      <c r="B3111" s="1" t="s">
        <v>5390</v>
      </c>
      <c r="C3111" s="2" t="s">
        <v>5580</v>
      </c>
      <c r="D3111" s="3" t="s">
        <v>231</v>
      </c>
      <c r="E3111" s="4">
        <v>1</v>
      </c>
      <c r="F3111" s="4">
        <v>22</v>
      </c>
      <c r="I3111" s="7">
        <v>7058096</v>
      </c>
      <c r="J3111" s="7">
        <v>7058087</v>
      </c>
      <c r="K3111" s="7">
        <v>2</v>
      </c>
      <c r="L3111" s="7">
        <v>7</v>
      </c>
      <c r="M3111" s="7">
        <f t="shared" si="312"/>
        <v>0</v>
      </c>
      <c r="N3111" s="8">
        <f t="shared" si="313"/>
        <v>0</v>
      </c>
      <c r="R3111" s="12">
        <v>1</v>
      </c>
    </row>
    <row r="3112" spans="1:18" x14ac:dyDescent="0.2">
      <c r="A3112" s="1" t="s">
        <v>5581</v>
      </c>
      <c r="B3112" s="1" t="s">
        <v>5390</v>
      </c>
      <c r="C3112" s="2" t="s">
        <v>5448</v>
      </c>
      <c r="D3112" s="3" t="s">
        <v>231</v>
      </c>
      <c r="E3112" s="4">
        <v>3</v>
      </c>
      <c r="F3112" s="4">
        <v>22</v>
      </c>
      <c r="I3112" s="7">
        <v>7058097</v>
      </c>
      <c r="J3112" s="7">
        <v>7058087</v>
      </c>
      <c r="K3112" s="7">
        <v>2</v>
      </c>
      <c r="L3112" s="7">
        <v>7</v>
      </c>
      <c r="M3112" s="7">
        <f t="shared" si="312"/>
        <v>0</v>
      </c>
      <c r="N3112" s="8">
        <f t="shared" si="313"/>
        <v>0</v>
      </c>
      <c r="R3112" s="12">
        <v>1</v>
      </c>
    </row>
    <row r="3113" spans="1:18" x14ac:dyDescent="0.2">
      <c r="A3113" s="1" t="s">
        <v>5582</v>
      </c>
      <c r="B3113" s="1" t="s">
        <v>5390</v>
      </c>
      <c r="C3113" s="2" t="s">
        <v>5452</v>
      </c>
      <c r="D3113" s="3" t="s">
        <v>231</v>
      </c>
      <c r="E3113" s="4">
        <v>4</v>
      </c>
      <c r="F3113" s="4">
        <v>22</v>
      </c>
      <c r="I3113" s="7">
        <v>7058098</v>
      </c>
      <c r="J3113" s="7">
        <v>7058087</v>
      </c>
      <c r="K3113" s="7">
        <v>2</v>
      </c>
      <c r="L3113" s="7">
        <v>7</v>
      </c>
      <c r="M3113" s="7">
        <f t="shared" si="312"/>
        <v>0</v>
      </c>
      <c r="N3113" s="8">
        <f t="shared" si="313"/>
        <v>0</v>
      </c>
      <c r="R3113" s="12">
        <v>1</v>
      </c>
    </row>
    <row r="3114" spans="1:18" x14ac:dyDescent="0.2">
      <c r="A3114" s="1" t="s">
        <v>5583</v>
      </c>
      <c r="B3114" s="1" t="s">
        <v>5390</v>
      </c>
      <c r="C3114" s="2" t="s">
        <v>5496</v>
      </c>
      <c r="D3114" s="3" t="s">
        <v>231</v>
      </c>
      <c r="E3114" s="4">
        <v>1</v>
      </c>
      <c r="F3114" s="4">
        <v>22</v>
      </c>
      <c r="I3114" s="7">
        <v>7058099</v>
      </c>
      <c r="J3114" s="7">
        <v>7058087</v>
      </c>
      <c r="K3114" s="7">
        <v>2</v>
      </c>
      <c r="L3114" s="7">
        <v>7</v>
      </c>
      <c r="M3114" s="7">
        <f t="shared" si="312"/>
        <v>0</v>
      </c>
      <c r="N3114" s="8">
        <f t="shared" si="313"/>
        <v>0</v>
      </c>
      <c r="R3114" s="12">
        <v>1</v>
      </c>
    </row>
    <row r="3115" spans="1:18" x14ac:dyDescent="0.2">
      <c r="A3115" s="1" t="s">
        <v>5584</v>
      </c>
      <c r="B3115" s="1" t="s">
        <v>5390</v>
      </c>
      <c r="C3115" s="2" t="s">
        <v>5450</v>
      </c>
      <c r="D3115" s="3" t="s">
        <v>231</v>
      </c>
      <c r="E3115" s="4">
        <v>1</v>
      </c>
      <c r="F3115" s="4">
        <v>22</v>
      </c>
      <c r="I3115" s="7">
        <v>7058100</v>
      </c>
      <c r="J3115" s="7">
        <v>7058087</v>
      </c>
      <c r="K3115" s="7">
        <v>2</v>
      </c>
      <c r="L3115" s="7">
        <v>7</v>
      </c>
      <c r="M3115" s="7">
        <f t="shared" si="312"/>
        <v>0</v>
      </c>
      <c r="N3115" s="8">
        <f t="shared" si="313"/>
        <v>0</v>
      </c>
      <c r="R3115" s="12">
        <v>1</v>
      </c>
    </row>
    <row r="3116" spans="1:18" x14ac:dyDescent="0.2">
      <c r="A3116" s="1" t="s">
        <v>5585</v>
      </c>
      <c r="B3116" s="1" t="s">
        <v>5390</v>
      </c>
      <c r="C3116" s="2" t="s">
        <v>5454</v>
      </c>
      <c r="D3116" s="3" t="s">
        <v>231</v>
      </c>
      <c r="E3116" s="4">
        <v>3</v>
      </c>
      <c r="F3116" s="4">
        <v>22</v>
      </c>
      <c r="I3116" s="7">
        <v>7058101</v>
      </c>
      <c r="J3116" s="7">
        <v>7058087</v>
      </c>
      <c r="K3116" s="7">
        <v>2</v>
      </c>
      <c r="L3116" s="7">
        <v>7</v>
      </c>
      <c r="M3116" s="7">
        <f t="shared" si="312"/>
        <v>0</v>
      </c>
      <c r="N3116" s="8">
        <f t="shared" si="313"/>
        <v>0</v>
      </c>
      <c r="R3116" s="12">
        <v>1</v>
      </c>
    </row>
    <row r="3117" spans="1:18" x14ac:dyDescent="0.2">
      <c r="A3117" s="1" t="s">
        <v>5586</v>
      </c>
      <c r="B3117" s="1" t="s">
        <v>5390</v>
      </c>
      <c r="C3117" s="2" t="s">
        <v>5500</v>
      </c>
      <c r="D3117" s="3" t="s">
        <v>231</v>
      </c>
      <c r="E3117" s="4">
        <v>4</v>
      </c>
      <c r="F3117" s="4">
        <v>22</v>
      </c>
      <c r="I3117" s="7">
        <v>7058102</v>
      </c>
      <c r="J3117" s="7">
        <v>7058087</v>
      </c>
      <c r="K3117" s="7">
        <v>2</v>
      </c>
      <c r="L3117" s="7">
        <v>7</v>
      </c>
      <c r="M3117" s="7">
        <f t="shared" si="312"/>
        <v>0</v>
      </c>
      <c r="N3117" s="8">
        <f t="shared" si="313"/>
        <v>0</v>
      </c>
      <c r="R3117" s="12">
        <v>1</v>
      </c>
    </row>
    <row r="3118" spans="1:18" x14ac:dyDescent="0.2">
      <c r="A3118" s="1" t="s">
        <v>5587</v>
      </c>
      <c r="B3118" s="1" t="s">
        <v>5390</v>
      </c>
      <c r="C3118" s="2" t="s">
        <v>5502</v>
      </c>
      <c r="D3118" s="3" t="s">
        <v>231</v>
      </c>
      <c r="E3118" s="4">
        <v>5</v>
      </c>
      <c r="F3118" s="4">
        <v>22</v>
      </c>
      <c r="I3118" s="7">
        <v>7058103</v>
      </c>
      <c r="J3118" s="7">
        <v>7058087</v>
      </c>
      <c r="K3118" s="7">
        <v>2</v>
      </c>
      <c r="L3118" s="7">
        <v>7</v>
      </c>
      <c r="M3118" s="7">
        <f t="shared" si="312"/>
        <v>0</v>
      </c>
      <c r="N3118" s="8">
        <f t="shared" si="313"/>
        <v>0</v>
      </c>
      <c r="R3118" s="12">
        <v>1</v>
      </c>
    </row>
    <row r="3119" spans="1:18" x14ac:dyDescent="0.2">
      <c r="A3119" s="1" t="s">
        <v>5588</v>
      </c>
      <c r="B3119" s="1" t="s">
        <v>5390</v>
      </c>
      <c r="C3119" s="2" t="s">
        <v>5589</v>
      </c>
      <c r="D3119" s="3" t="s">
        <v>231</v>
      </c>
      <c r="E3119" s="4">
        <v>6</v>
      </c>
      <c r="F3119" s="4">
        <v>22</v>
      </c>
      <c r="I3119" s="7">
        <v>7058104</v>
      </c>
      <c r="J3119" s="7">
        <v>7058087</v>
      </c>
      <c r="K3119" s="7">
        <v>2</v>
      </c>
      <c r="L3119" s="7">
        <v>7</v>
      </c>
      <c r="M3119" s="7">
        <f t="shared" si="312"/>
        <v>0</v>
      </c>
      <c r="N3119" s="8">
        <f t="shared" si="313"/>
        <v>0</v>
      </c>
      <c r="R3119" s="12">
        <v>1</v>
      </c>
    </row>
    <row r="3120" spans="1:18" x14ac:dyDescent="0.2">
      <c r="A3120" s="1" t="s">
        <v>5590</v>
      </c>
      <c r="B3120" s="1" t="s">
        <v>5390</v>
      </c>
      <c r="C3120" s="2" t="s">
        <v>5591</v>
      </c>
      <c r="D3120" s="3" t="s">
        <v>231</v>
      </c>
      <c r="E3120" s="4">
        <v>6</v>
      </c>
      <c r="F3120" s="4">
        <v>22</v>
      </c>
      <c r="I3120" s="7">
        <v>7058105</v>
      </c>
      <c r="J3120" s="7">
        <v>7058087</v>
      </c>
      <c r="K3120" s="7">
        <v>2</v>
      </c>
      <c r="L3120" s="7">
        <v>7</v>
      </c>
      <c r="M3120" s="7">
        <f t="shared" si="312"/>
        <v>0</v>
      </c>
      <c r="N3120" s="8">
        <f t="shared" si="313"/>
        <v>0</v>
      </c>
      <c r="R3120" s="12">
        <v>1</v>
      </c>
    </row>
    <row r="3121" spans="1:18" x14ac:dyDescent="0.2">
      <c r="A3121" s="1" t="s">
        <v>5592</v>
      </c>
      <c r="C3121" s="2" t="s">
        <v>5593</v>
      </c>
      <c r="D3121" s="3" t="s">
        <v>231</v>
      </c>
      <c r="E3121" s="4">
        <v>6</v>
      </c>
      <c r="F3121" s="4">
        <v>22</v>
      </c>
      <c r="I3121" s="7">
        <v>7228483</v>
      </c>
      <c r="J3121" s="7">
        <v>7058087</v>
      </c>
      <c r="K3121" s="7">
        <v>2</v>
      </c>
      <c r="L3121" s="7">
        <v>7</v>
      </c>
      <c r="M3121" s="7">
        <f t="shared" si="312"/>
        <v>0</v>
      </c>
      <c r="N3121" s="8">
        <f t="shared" si="313"/>
        <v>0</v>
      </c>
      <c r="R3121" s="12">
        <v>1</v>
      </c>
    </row>
    <row r="3122" spans="1:18" ht="25.5" x14ac:dyDescent="0.2">
      <c r="A3122" s="1" t="s">
        <v>5594</v>
      </c>
      <c r="B3122" s="1" t="s">
        <v>5390</v>
      </c>
      <c r="C3122" s="2" t="s">
        <v>5466</v>
      </c>
      <c r="D3122" s="3" t="s">
        <v>231</v>
      </c>
      <c r="E3122" s="4">
        <v>12</v>
      </c>
      <c r="F3122" s="4">
        <v>22</v>
      </c>
      <c r="I3122" s="7">
        <v>7058106</v>
      </c>
      <c r="J3122" s="7">
        <v>7058087</v>
      </c>
      <c r="K3122" s="7">
        <v>2</v>
      </c>
      <c r="L3122" s="7">
        <v>7</v>
      </c>
      <c r="M3122" s="7">
        <f t="shared" si="312"/>
        <v>0</v>
      </c>
      <c r="N3122" s="8">
        <f t="shared" si="313"/>
        <v>0</v>
      </c>
      <c r="R3122" s="12">
        <v>1</v>
      </c>
    </row>
    <row r="3123" spans="1:18" ht="25.5" x14ac:dyDescent="0.2">
      <c r="A3123" s="1" t="s">
        <v>5595</v>
      </c>
      <c r="B3123" s="1" t="s">
        <v>5390</v>
      </c>
      <c r="C3123" s="2" t="s">
        <v>5468</v>
      </c>
      <c r="D3123" s="3" t="s">
        <v>231</v>
      </c>
      <c r="E3123" s="4">
        <v>24</v>
      </c>
      <c r="F3123" s="4">
        <v>22</v>
      </c>
      <c r="I3123" s="7">
        <v>7058107</v>
      </c>
      <c r="J3123" s="7">
        <v>7058087</v>
      </c>
      <c r="K3123" s="7">
        <v>2</v>
      </c>
      <c r="L3123" s="7">
        <v>7</v>
      </c>
      <c r="M3123" s="7">
        <f t="shared" si="312"/>
        <v>0</v>
      </c>
      <c r="N3123" s="8">
        <f t="shared" si="313"/>
        <v>0</v>
      </c>
      <c r="R3123" s="12">
        <v>1</v>
      </c>
    </row>
    <row r="3124" spans="1:18" x14ac:dyDescent="0.2">
      <c r="A3124" s="1" t="s">
        <v>5596</v>
      </c>
      <c r="B3124" s="1" t="s">
        <v>5390</v>
      </c>
      <c r="C3124" s="2" t="s">
        <v>5508</v>
      </c>
      <c r="D3124" s="3" t="s">
        <v>231</v>
      </c>
      <c r="E3124" s="4">
        <v>1</v>
      </c>
      <c r="F3124" s="4">
        <v>22</v>
      </c>
      <c r="I3124" s="7">
        <v>7058108</v>
      </c>
      <c r="J3124" s="7">
        <v>7058087</v>
      </c>
      <c r="K3124" s="7">
        <v>2</v>
      </c>
      <c r="L3124" s="7">
        <v>7</v>
      </c>
      <c r="M3124" s="7">
        <f t="shared" si="312"/>
        <v>0</v>
      </c>
      <c r="N3124" s="8">
        <f t="shared" si="313"/>
        <v>0</v>
      </c>
      <c r="R3124" s="12">
        <v>1</v>
      </c>
    </row>
    <row r="3125" spans="1:18" ht="25.5" x14ac:dyDescent="0.2">
      <c r="A3125" s="1" t="s">
        <v>5597</v>
      </c>
      <c r="B3125" s="1" t="s">
        <v>5390</v>
      </c>
      <c r="C3125" s="2" t="s">
        <v>5510</v>
      </c>
      <c r="D3125" s="3" t="s">
        <v>231</v>
      </c>
      <c r="E3125" s="4">
        <v>4</v>
      </c>
      <c r="F3125" s="4">
        <v>22</v>
      </c>
      <c r="I3125" s="7">
        <v>7058109</v>
      </c>
      <c r="J3125" s="7">
        <v>7058087</v>
      </c>
      <c r="K3125" s="7">
        <v>2</v>
      </c>
      <c r="L3125" s="7">
        <v>7</v>
      </c>
      <c r="M3125" s="7">
        <f t="shared" si="312"/>
        <v>0</v>
      </c>
      <c r="N3125" s="8">
        <f t="shared" si="313"/>
        <v>0</v>
      </c>
      <c r="R3125" s="12">
        <v>1</v>
      </c>
    </row>
    <row r="3126" spans="1:18" ht="25.5" x14ac:dyDescent="0.2">
      <c r="A3126" s="1" t="s">
        <v>5598</v>
      </c>
      <c r="B3126" s="1" t="s">
        <v>5390</v>
      </c>
      <c r="C3126" s="2" t="s">
        <v>5599</v>
      </c>
      <c r="D3126" s="3" t="s">
        <v>231</v>
      </c>
      <c r="E3126" s="4">
        <v>7</v>
      </c>
      <c r="F3126" s="4">
        <v>22</v>
      </c>
      <c r="I3126" s="7">
        <v>7058110</v>
      </c>
      <c r="J3126" s="7">
        <v>7058087</v>
      </c>
      <c r="K3126" s="7">
        <v>2</v>
      </c>
      <c r="L3126" s="7">
        <v>7</v>
      </c>
      <c r="M3126" s="7">
        <f t="shared" si="312"/>
        <v>0</v>
      </c>
      <c r="N3126" s="8">
        <f t="shared" si="313"/>
        <v>0</v>
      </c>
      <c r="R3126" s="12">
        <v>1</v>
      </c>
    </row>
    <row r="3127" spans="1:18" x14ac:dyDescent="0.2">
      <c r="A3127" s="1" t="s">
        <v>5600</v>
      </c>
      <c r="B3127" s="1" t="s">
        <v>5390</v>
      </c>
      <c r="C3127" s="2" t="s">
        <v>5601</v>
      </c>
      <c r="D3127" s="3" t="s">
        <v>231</v>
      </c>
      <c r="E3127" s="4">
        <v>1</v>
      </c>
      <c r="F3127" s="4">
        <v>22</v>
      </c>
      <c r="I3127" s="7">
        <v>7058111</v>
      </c>
      <c r="J3127" s="7">
        <v>7058087</v>
      </c>
      <c r="K3127" s="7">
        <v>2</v>
      </c>
      <c r="L3127" s="7">
        <v>7</v>
      </c>
      <c r="M3127" s="7">
        <f t="shared" si="312"/>
        <v>0</v>
      </c>
      <c r="N3127" s="8">
        <f t="shared" si="313"/>
        <v>0</v>
      </c>
      <c r="R3127" s="12">
        <v>1</v>
      </c>
    </row>
    <row r="3128" spans="1:18" x14ac:dyDescent="0.2">
      <c r="A3128" s="1" t="s">
        <v>5602</v>
      </c>
      <c r="B3128" s="1" t="s">
        <v>5390</v>
      </c>
      <c r="C3128" s="2" t="s">
        <v>5603</v>
      </c>
      <c r="D3128" s="3" t="s">
        <v>231</v>
      </c>
      <c r="E3128" s="4">
        <v>2</v>
      </c>
      <c r="F3128" s="4">
        <v>22</v>
      </c>
      <c r="I3128" s="7">
        <v>7058112</v>
      </c>
      <c r="J3128" s="7">
        <v>7058087</v>
      </c>
      <c r="K3128" s="7">
        <v>2</v>
      </c>
      <c r="L3128" s="7">
        <v>7</v>
      </c>
      <c r="M3128" s="7">
        <f t="shared" si="312"/>
        <v>0</v>
      </c>
      <c r="N3128" s="8">
        <f t="shared" si="313"/>
        <v>0</v>
      </c>
      <c r="R3128" s="12">
        <v>1</v>
      </c>
    </row>
    <row r="3129" spans="1:18" x14ac:dyDescent="0.2">
      <c r="A3129" s="1" t="s">
        <v>5604</v>
      </c>
      <c r="B3129" s="1" t="s">
        <v>5390</v>
      </c>
      <c r="C3129" s="2" t="s">
        <v>5605</v>
      </c>
      <c r="D3129" s="3" t="s">
        <v>231</v>
      </c>
      <c r="E3129" s="4">
        <v>1</v>
      </c>
      <c r="F3129" s="4">
        <v>22</v>
      </c>
      <c r="I3129" s="7">
        <v>7058113</v>
      </c>
      <c r="J3129" s="7">
        <v>7058087</v>
      </c>
      <c r="K3129" s="7">
        <v>2</v>
      </c>
      <c r="L3129" s="7">
        <v>7</v>
      </c>
      <c r="M3129" s="7">
        <f t="shared" si="312"/>
        <v>0</v>
      </c>
      <c r="N3129" s="8">
        <f t="shared" si="313"/>
        <v>0</v>
      </c>
      <c r="R3129" s="12">
        <v>1</v>
      </c>
    </row>
    <row r="3130" spans="1:18" x14ac:dyDescent="0.2">
      <c r="A3130" s="1" t="s">
        <v>5606</v>
      </c>
      <c r="B3130" s="1" t="s">
        <v>5390</v>
      </c>
      <c r="C3130" s="2" t="s">
        <v>5607</v>
      </c>
      <c r="D3130" s="3" t="s">
        <v>231</v>
      </c>
      <c r="E3130" s="4">
        <v>4</v>
      </c>
      <c r="F3130" s="4">
        <v>22</v>
      </c>
      <c r="I3130" s="7">
        <v>7058114</v>
      </c>
      <c r="J3130" s="7">
        <v>7058087</v>
      </c>
      <c r="K3130" s="7">
        <v>2</v>
      </c>
      <c r="L3130" s="7">
        <v>7</v>
      </c>
      <c r="M3130" s="7">
        <f t="shared" si="312"/>
        <v>0</v>
      </c>
      <c r="N3130" s="8">
        <f t="shared" si="313"/>
        <v>0</v>
      </c>
      <c r="R3130" s="12">
        <v>1</v>
      </c>
    </row>
    <row r="3131" spans="1:18" x14ac:dyDescent="0.2">
      <c r="A3131" s="1" t="s">
        <v>5608</v>
      </c>
      <c r="B3131" s="1" t="s">
        <v>5390</v>
      </c>
      <c r="C3131" s="2" t="s">
        <v>5609</v>
      </c>
      <c r="D3131" s="3" t="s">
        <v>231</v>
      </c>
      <c r="E3131" s="4">
        <v>3</v>
      </c>
      <c r="F3131" s="4">
        <v>22</v>
      </c>
      <c r="I3131" s="7">
        <v>7058115</v>
      </c>
      <c r="J3131" s="7">
        <v>7058087</v>
      </c>
      <c r="K3131" s="7">
        <v>2</v>
      </c>
      <c r="L3131" s="7">
        <v>7</v>
      </c>
      <c r="M3131" s="7">
        <f t="shared" si="312"/>
        <v>0</v>
      </c>
      <c r="N3131" s="8">
        <f t="shared" si="313"/>
        <v>0</v>
      </c>
      <c r="R3131" s="12">
        <v>1</v>
      </c>
    </row>
    <row r="3132" spans="1:18" x14ac:dyDescent="0.2">
      <c r="A3132" s="1" t="s">
        <v>5610</v>
      </c>
      <c r="B3132" s="1" t="s">
        <v>5390</v>
      </c>
      <c r="C3132" s="2" t="s">
        <v>5611</v>
      </c>
      <c r="D3132" s="3" t="s">
        <v>231</v>
      </c>
      <c r="E3132" s="4">
        <v>3</v>
      </c>
      <c r="F3132" s="4">
        <v>22</v>
      </c>
      <c r="I3132" s="7">
        <v>7058116</v>
      </c>
      <c r="J3132" s="7">
        <v>7058087</v>
      </c>
      <c r="K3132" s="7">
        <v>2</v>
      </c>
      <c r="L3132" s="7">
        <v>7</v>
      </c>
      <c r="M3132" s="7">
        <f t="shared" si="312"/>
        <v>0</v>
      </c>
      <c r="N3132" s="8">
        <f t="shared" si="313"/>
        <v>0</v>
      </c>
      <c r="R3132" s="12">
        <v>1</v>
      </c>
    </row>
    <row r="3133" spans="1:18" x14ac:dyDescent="0.2">
      <c r="A3133" s="1" t="s">
        <v>5612</v>
      </c>
      <c r="C3133" s="2" t="s">
        <v>5613</v>
      </c>
      <c r="E3133" s="4">
        <v>0</v>
      </c>
      <c r="F3133" s="4">
        <v>22</v>
      </c>
      <c r="H3133" s="167"/>
      <c r="I3133" s="7">
        <v>7058117</v>
      </c>
      <c r="J3133" s="7">
        <v>7057971</v>
      </c>
      <c r="K3133" s="7">
        <v>1</v>
      </c>
      <c r="L3133" s="7">
        <v>6</v>
      </c>
      <c r="M3133" s="7">
        <f>M3134+M3135+M3136+M3137+M3138+M3139+M3140+M3141+M3142+M3143+M3144+M3145+M3146+M3147+M3148+M3149+M3150+M3151+M3152+M3153+M3154+M3155+M3156+M3157+M3158+M3159</f>
        <v>0</v>
      </c>
      <c r="N3133" s="8">
        <f>N3134+N3135+N3136+N3137+N3138+N3139+N3140+N3141+N3142+N3143+N3144+N3145+N3146+N3147+N3148+N3149+N3150+N3151+N3152+N3153+N3154+N3155+N3156+N3157+N3158+N3159</f>
        <v>0</v>
      </c>
      <c r="R3133" s="12">
        <v>1</v>
      </c>
    </row>
    <row r="3134" spans="1:18" ht="25.5" x14ac:dyDescent="0.2">
      <c r="A3134" s="1" t="s">
        <v>5614</v>
      </c>
      <c r="B3134" s="1" t="s">
        <v>247</v>
      </c>
      <c r="C3134" s="2" t="s">
        <v>5615</v>
      </c>
      <c r="D3134" s="3" t="s">
        <v>231</v>
      </c>
      <c r="E3134" s="4">
        <v>1</v>
      </c>
      <c r="F3134" s="4">
        <v>22</v>
      </c>
      <c r="I3134" s="7">
        <v>7058118</v>
      </c>
      <c r="J3134" s="7">
        <v>7058117</v>
      </c>
      <c r="K3134" s="7">
        <v>2</v>
      </c>
      <c r="L3134" s="7">
        <v>7</v>
      </c>
      <c r="M3134" s="7">
        <f t="shared" ref="M3134:M3159" si="314">ROUND(ROUND(H3134,2)*ROUND(E3134,2), 2)</f>
        <v>0</v>
      </c>
      <c r="N3134" s="8">
        <f t="shared" ref="N3134:N3159" si="315">H3134*E3134*(1+F3134/100)</f>
        <v>0</v>
      </c>
      <c r="R3134" s="12">
        <v>1</v>
      </c>
    </row>
    <row r="3135" spans="1:18" x14ac:dyDescent="0.2">
      <c r="A3135" s="1" t="s">
        <v>5616</v>
      </c>
      <c r="B3135" s="1" t="s">
        <v>5390</v>
      </c>
      <c r="C3135" s="2" t="s">
        <v>5391</v>
      </c>
      <c r="D3135" s="3" t="s">
        <v>231</v>
      </c>
      <c r="E3135" s="4">
        <v>1</v>
      </c>
      <c r="F3135" s="4">
        <v>22</v>
      </c>
      <c r="I3135" s="7">
        <v>7058119</v>
      </c>
      <c r="J3135" s="7">
        <v>7058117</v>
      </c>
      <c r="K3135" s="7">
        <v>2</v>
      </c>
      <c r="L3135" s="7">
        <v>7</v>
      </c>
      <c r="M3135" s="7">
        <f t="shared" si="314"/>
        <v>0</v>
      </c>
      <c r="N3135" s="8">
        <f t="shared" si="315"/>
        <v>0</v>
      </c>
      <c r="R3135" s="12">
        <v>1</v>
      </c>
    </row>
    <row r="3136" spans="1:18" x14ac:dyDescent="0.2">
      <c r="A3136" s="1" t="s">
        <v>5617</v>
      </c>
      <c r="B3136" s="1" t="s">
        <v>5390</v>
      </c>
      <c r="C3136" s="2" t="s">
        <v>5483</v>
      </c>
      <c r="D3136" s="3" t="s">
        <v>231</v>
      </c>
      <c r="E3136" s="4">
        <v>1</v>
      </c>
      <c r="F3136" s="4">
        <v>22</v>
      </c>
      <c r="I3136" s="7">
        <v>7058120</v>
      </c>
      <c r="J3136" s="7">
        <v>7058117</v>
      </c>
      <c r="K3136" s="7">
        <v>2</v>
      </c>
      <c r="L3136" s="7">
        <v>7</v>
      </c>
      <c r="M3136" s="7">
        <f t="shared" si="314"/>
        <v>0</v>
      </c>
      <c r="N3136" s="8">
        <f t="shared" si="315"/>
        <v>0</v>
      </c>
      <c r="R3136" s="12">
        <v>1</v>
      </c>
    </row>
    <row r="3137" spans="1:18" x14ac:dyDescent="0.2">
      <c r="A3137" s="1" t="s">
        <v>5618</v>
      </c>
      <c r="B3137" s="1" t="s">
        <v>5390</v>
      </c>
      <c r="C3137" s="2" t="s">
        <v>5395</v>
      </c>
      <c r="D3137" s="3" t="s">
        <v>231</v>
      </c>
      <c r="E3137" s="4">
        <v>1</v>
      </c>
      <c r="F3137" s="4">
        <v>22</v>
      </c>
      <c r="I3137" s="7">
        <v>7058121</v>
      </c>
      <c r="J3137" s="7">
        <v>7058117</v>
      </c>
      <c r="K3137" s="7">
        <v>2</v>
      </c>
      <c r="L3137" s="7">
        <v>7</v>
      </c>
      <c r="M3137" s="7">
        <f t="shared" si="314"/>
        <v>0</v>
      </c>
      <c r="N3137" s="8">
        <f t="shared" si="315"/>
        <v>0</v>
      </c>
      <c r="R3137" s="12">
        <v>1</v>
      </c>
    </row>
    <row r="3138" spans="1:18" x14ac:dyDescent="0.2">
      <c r="A3138" s="1" t="s">
        <v>5619</v>
      </c>
      <c r="B3138" s="1" t="s">
        <v>5390</v>
      </c>
      <c r="C3138" s="2" t="s">
        <v>5620</v>
      </c>
      <c r="D3138" s="3" t="s">
        <v>231</v>
      </c>
      <c r="E3138" s="4">
        <v>1</v>
      </c>
      <c r="F3138" s="4">
        <v>22</v>
      </c>
      <c r="I3138" s="7">
        <v>7058122</v>
      </c>
      <c r="J3138" s="7">
        <v>7058117</v>
      </c>
      <c r="K3138" s="7">
        <v>2</v>
      </c>
      <c r="L3138" s="7">
        <v>7</v>
      </c>
      <c r="M3138" s="7">
        <f t="shared" si="314"/>
        <v>0</v>
      </c>
      <c r="N3138" s="8">
        <f t="shared" si="315"/>
        <v>0</v>
      </c>
      <c r="R3138" s="12">
        <v>1</v>
      </c>
    </row>
    <row r="3139" spans="1:18" x14ac:dyDescent="0.2">
      <c r="A3139" s="1" t="s">
        <v>5621</v>
      </c>
      <c r="B3139" s="1" t="s">
        <v>5390</v>
      </c>
      <c r="C3139" s="2" t="s">
        <v>5438</v>
      </c>
      <c r="D3139" s="3" t="s">
        <v>231</v>
      </c>
      <c r="E3139" s="4">
        <v>3</v>
      </c>
      <c r="F3139" s="4">
        <v>22</v>
      </c>
      <c r="I3139" s="7">
        <v>7058123</v>
      </c>
      <c r="J3139" s="7">
        <v>7058117</v>
      </c>
      <c r="K3139" s="7">
        <v>2</v>
      </c>
      <c r="L3139" s="7">
        <v>7</v>
      </c>
      <c r="M3139" s="7">
        <f t="shared" si="314"/>
        <v>0</v>
      </c>
      <c r="N3139" s="8">
        <f t="shared" si="315"/>
        <v>0</v>
      </c>
      <c r="R3139" s="12">
        <v>1</v>
      </c>
    </row>
    <row r="3140" spans="1:18" x14ac:dyDescent="0.2">
      <c r="A3140" s="1" t="s">
        <v>5622</v>
      </c>
      <c r="B3140" s="1" t="s">
        <v>5390</v>
      </c>
      <c r="C3140" s="2" t="s">
        <v>5440</v>
      </c>
      <c r="D3140" s="3" t="s">
        <v>231</v>
      </c>
      <c r="E3140" s="4">
        <v>3</v>
      </c>
      <c r="F3140" s="4">
        <v>22</v>
      </c>
      <c r="I3140" s="7">
        <v>7058124</v>
      </c>
      <c r="J3140" s="7">
        <v>7058117</v>
      </c>
      <c r="K3140" s="7">
        <v>2</v>
      </c>
      <c r="L3140" s="7">
        <v>7</v>
      </c>
      <c r="M3140" s="7">
        <f t="shared" si="314"/>
        <v>0</v>
      </c>
      <c r="N3140" s="8">
        <f t="shared" si="315"/>
        <v>0</v>
      </c>
      <c r="R3140" s="12">
        <v>1</v>
      </c>
    </row>
    <row r="3141" spans="1:18" x14ac:dyDescent="0.2">
      <c r="A3141" s="1" t="s">
        <v>5623</v>
      </c>
      <c r="B3141" s="1" t="s">
        <v>5390</v>
      </c>
      <c r="C3141" s="2" t="s">
        <v>5527</v>
      </c>
      <c r="D3141" s="3" t="s">
        <v>231</v>
      </c>
      <c r="E3141" s="4">
        <v>1</v>
      </c>
      <c r="F3141" s="4">
        <v>22</v>
      </c>
      <c r="I3141" s="7">
        <v>7058125</v>
      </c>
      <c r="J3141" s="7">
        <v>7058117</v>
      </c>
      <c r="K3141" s="7">
        <v>2</v>
      </c>
      <c r="L3141" s="7">
        <v>7</v>
      </c>
      <c r="M3141" s="7">
        <f t="shared" si="314"/>
        <v>0</v>
      </c>
      <c r="N3141" s="8">
        <f t="shared" si="315"/>
        <v>0</v>
      </c>
      <c r="R3141" s="12">
        <v>1</v>
      </c>
    </row>
    <row r="3142" spans="1:18" x14ac:dyDescent="0.2">
      <c r="A3142" s="1" t="s">
        <v>5624</v>
      </c>
      <c r="B3142" s="1" t="s">
        <v>5390</v>
      </c>
      <c r="C3142" s="2" t="s">
        <v>5625</v>
      </c>
      <c r="D3142" s="3" t="s">
        <v>231</v>
      </c>
      <c r="E3142" s="4">
        <v>1</v>
      </c>
      <c r="F3142" s="4">
        <v>22</v>
      </c>
      <c r="I3142" s="7">
        <v>7058126</v>
      </c>
      <c r="J3142" s="7">
        <v>7058117</v>
      </c>
      <c r="K3142" s="7">
        <v>2</v>
      </c>
      <c r="L3142" s="7">
        <v>7</v>
      </c>
      <c r="M3142" s="7">
        <f t="shared" si="314"/>
        <v>0</v>
      </c>
      <c r="N3142" s="8">
        <f t="shared" si="315"/>
        <v>0</v>
      </c>
      <c r="R3142" s="12">
        <v>1</v>
      </c>
    </row>
    <row r="3143" spans="1:18" x14ac:dyDescent="0.2">
      <c r="A3143" s="1" t="s">
        <v>5626</v>
      </c>
      <c r="B3143" s="1" t="s">
        <v>5390</v>
      </c>
      <c r="C3143" s="2" t="s">
        <v>5448</v>
      </c>
      <c r="D3143" s="3" t="s">
        <v>231</v>
      </c>
      <c r="E3143" s="4">
        <v>3</v>
      </c>
      <c r="F3143" s="4">
        <v>22</v>
      </c>
      <c r="I3143" s="7">
        <v>7058127</v>
      </c>
      <c r="J3143" s="7">
        <v>7058117</v>
      </c>
      <c r="K3143" s="7">
        <v>2</v>
      </c>
      <c r="L3143" s="7">
        <v>7</v>
      </c>
      <c r="M3143" s="7">
        <f t="shared" si="314"/>
        <v>0</v>
      </c>
      <c r="N3143" s="8">
        <f t="shared" si="315"/>
        <v>0</v>
      </c>
      <c r="R3143" s="12">
        <v>1</v>
      </c>
    </row>
    <row r="3144" spans="1:18" x14ac:dyDescent="0.2">
      <c r="A3144" s="1" t="s">
        <v>5627</v>
      </c>
      <c r="B3144" s="1" t="s">
        <v>5390</v>
      </c>
      <c r="C3144" s="2" t="s">
        <v>5452</v>
      </c>
      <c r="D3144" s="3" t="s">
        <v>231</v>
      </c>
      <c r="E3144" s="4">
        <v>4</v>
      </c>
      <c r="F3144" s="4">
        <v>22</v>
      </c>
      <c r="I3144" s="7">
        <v>7058128</v>
      </c>
      <c r="J3144" s="7">
        <v>7058117</v>
      </c>
      <c r="K3144" s="7">
        <v>2</v>
      </c>
      <c r="L3144" s="7">
        <v>7</v>
      </c>
      <c r="M3144" s="7">
        <f t="shared" si="314"/>
        <v>0</v>
      </c>
      <c r="N3144" s="8">
        <f t="shared" si="315"/>
        <v>0</v>
      </c>
      <c r="R3144" s="12">
        <v>1</v>
      </c>
    </row>
    <row r="3145" spans="1:18" x14ac:dyDescent="0.2">
      <c r="A3145" s="1" t="s">
        <v>5628</v>
      </c>
      <c r="B3145" s="1" t="s">
        <v>5390</v>
      </c>
      <c r="C3145" s="2" t="s">
        <v>5496</v>
      </c>
      <c r="D3145" s="3" t="s">
        <v>231</v>
      </c>
      <c r="E3145" s="4">
        <v>1</v>
      </c>
      <c r="F3145" s="4">
        <v>22</v>
      </c>
      <c r="I3145" s="7">
        <v>7058129</v>
      </c>
      <c r="J3145" s="7">
        <v>7058117</v>
      </c>
      <c r="K3145" s="7">
        <v>2</v>
      </c>
      <c r="L3145" s="7">
        <v>7</v>
      </c>
      <c r="M3145" s="7">
        <f t="shared" si="314"/>
        <v>0</v>
      </c>
      <c r="N3145" s="8">
        <f t="shared" si="315"/>
        <v>0</v>
      </c>
      <c r="R3145" s="12">
        <v>1</v>
      </c>
    </row>
    <row r="3146" spans="1:18" x14ac:dyDescent="0.2">
      <c r="A3146" s="1" t="s">
        <v>5629</v>
      </c>
      <c r="B3146" s="1" t="s">
        <v>5390</v>
      </c>
      <c r="C3146" s="2" t="s">
        <v>5450</v>
      </c>
      <c r="D3146" s="3" t="s">
        <v>231</v>
      </c>
      <c r="E3146" s="4">
        <v>1</v>
      </c>
      <c r="F3146" s="4">
        <v>22</v>
      </c>
      <c r="I3146" s="7">
        <v>7058130</v>
      </c>
      <c r="J3146" s="7">
        <v>7058117</v>
      </c>
      <c r="K3146" s="7">
        <v>2</v>
      </c>
      <c r="L3146" s="7">
        <v>7</v>
      </c>
      <c r="M3146" s="7">
        <f t="shared" si="314"/>
        <v>0</v>
      </c>
      <c r="N3146" s="8">
        <f t="shared" si="315"/>
        <v>0</v>
      </c>
      <c r="R3146" s="12">
        <v>1</v>
      </c>
    </row>
    <row r="3147" spans="1:18" x14ac:dyDescent="0.2">
      <c r="A3147" s="1" t="s">
        <v>5630</v>
      </c>
      <c r="B3147" s="1" t="s">
        <v>5390</v>
      </c>
      <c r="C3147" s="2" t="s">
        <v>5454</v>
      </c>
      <c r="D3147" s="3" t="s">
        <v>231</v>
      </c>
      <c r="E3147" s="4">
        <v>3</v>
      </c>
      <c r="F3147" s="4">
        <v>22</v>
      </c>
      <c r="I3147" s="7">
        <v>7058131</v>
      </c>
      <c r="J3147" s="7">
        <v>7058117</v>
      </c>
      <c r="K3147" s="7">
        <v>2</v>
      </c>
      <c r="L3147" s="7">
        <v>7</v>
      </c>
      <c r="M3147" s="7">
        <f t="shared" si="314"/>
        <v>0</v>
      </c>
      <c r="N3147" s="8">
        <f t="shared" si="315"/>
        <v>0</v>
      </c>
      <c r="R3147" s="12">
        <v>1</v>
      </c>
    </row>
    <row r="3148" spans="1:18" x14ac:dyDescent="0.2">
      <c r="A3148" s="1" t="s">
        <v>5631</v>
      </c>
      <c r="B3148" s="1" t="s">
        <v>5390</v>
      </c>
      <c r="C3148" s="2" t="s">
        <v>5500</v>
      </c>
      <c r="D3148" s="3" t="s">
        <v>231</v>
      </c>
      <c r="E3148" s="4">
        <v>5</v>
      </c>
      <c r="F3148" s="4">
        <v>22</v>
      </c>
      <c r="I3148" s="7">
        <v>7058132</v>
      </c>
      <c r="J3148" s="7">
        <v>7058117</v>
      </c>
      <c r="K3148" s="7">
        <v>2</v>
      </c>
      <c r="L3148" s="7">
        <v>7</v>
      </c>
      <c r="M3148" s="7">
        <f t="shared" si="314"/>
        <v>0</v>
      </c>
      <c r="N3148" s="8">
        <f t="shared" si="315"/>
        <v>0</v>
      </c>
      <c r="R3148" s="12">
        <v>1</v>
      </c>
    </row>
    <row r="3149" spans="1:18" x14ac:dyDescent="0.2">
      <c r="A3149" s="1" t="s">
        <v>5632</v>
      </c>
      <c r="B3149" s="1" t="s">
        <v>5390</v>
      </c>
      <c r="C3149" s="2" t="s">
        <v>5502</v>
      </c>
      <c r="D3149" s="3" t="s">
        <v>231</v>
      </c>
      <c r="E3149" s="4">
        <v>7</v>
      </c>
      <c r="F3149" s="4">
        <v>22</v>
      </c>
      <c r="I3149" s="7">
        <v>7058133</v>
      </c>
      <c r="J3149" s="7">
        <v>7058117</v>
      </c>
      <c r="K3149" s="7">
        <v>2</v>
      </c>
      <c r="L3149" s="7">
        <v>7</v>
      </c>
      <c r="M3149" s="7">
        <f t="shared" si="314"/>
        <v>0</v>
      </c>
      <c r="N3149" s="8">
        <f t="shared" si="315"/>
        <v>0</v>
      </c>
      <c r="R3149" s="12">
        <v>1</v>
      </c>
    </row>
    <row r="3150" spans="1:18" x14ac:dyDescent="0.2">
      <c r="A3150" s="1" t="s">
        <v>5633</v>
      </c>
      <c r="B3150" s="1" t="s">
        <v>5390</v>
      </c>
      <c r="C3150" s="2" t="s">
        <v>5504</v>
      </c>
      <c r="D3150" s="3" t="s">
        <v>231</v>
      </c>
      <c r="E3150" s="4">
        <v>2</v>
      </c>
      <c r="F3150" s="4">
        <v>22</v>
      </c>
      <c r="I3150" s="7">
        <v>7058134</v>
      </c>
      <c r="J3150" s="7">
        <v>7058117</v>
      </c>
      <c r="K3150" s="7">
        <v>2</v>
      </c>
      <c r="L3150" s="7">
        <v>7</v>
      </c>
      <c r="M3150" s="7">
        <f t="shared" si="314"/>
        <v>0</v>
      </c>
      <c r="N3150" s="8">
        <f t="shared" si="315"/>
        <v>0</v>
      </c>
      <c r="R3150" s="12">
        <v>1</v>
      </c>
    </row>
    <row r="3151" spans="1:18" x14ac:dyDescent="0.2">
      <c r="A3151" s="1" t="s">
        <v>5634</v>
      </c>
      <c r="B3151" s="1" t="s">
        <v>5390</v>
      </c>
      <c r="C3151" s="2" t="s">
        <v>5591</v>
      </c>
      <c r="D3151" s="3" t="s">
        <v>231</v>
      </c>
      <c r="E3151" s="4">
        <v>1</v>
      </c>
      <c r="F3151" s="4">
        <v>22</v>
      </c>
      <c r="I3151" s="7">
        <v>7058135</v>
      </c>
      <c r="J3151" s="7">
        <v>7058117</v>
      </c>
      <c r="K3151" s="7">
        <v>2</v>
      </c>
      <c r="L3151" s="7">
        <v>7</v>
      </c>
      <c r="M3151" s="7">
        <f t="shared" si="314"/>
        <v>0</v>
      </c>
      <c r="N3151" s="8">
        <f t="shared" si="315"/>
        <v>0</v>
      </c>
      <c r="R3151" s="12">
        <v>1</v>
      </c>
    </row>
    <row r="3152" spans="1:18" x14ac:dyDescent="0.2">
      <c r="A3152" s="1" t="s">
        <v>5635</v>
      </c>
      <c r="B3152" s="1" t="s">
        <v>5390</v>
      </c>
      <c r="C3152" s="2" t="s">
        <v>5593</v>
      </c>
      <c r="D3152" s="3" t="s">
        <v>231</v>
      </c>
      <c r="E3152" s="4">
        <v>6</v>
      </c>
      <c r="F3152" s="4">
        <v>22</v>
      </c>
      <c r="I3152" s="7">
        <v>7058136</v>
      </c>
      <c r="J3152" s="7">
        <v>7058117</v>
      </c>
      <c r="K3152" s="7">
        <v>2</v>
      </c>
      <c r="L3152" s="7">
        <v>7</v>
      </c>
      <c r="M3152" s="7">
        <f t="shared" si="314"/>
        <v>0</v>
      </c>
      <c r="N3152" s="8">
        <f t="shared" si="315"/>
        <v>0</v>
      </c>
      <c r="R3152" s="12">
        <v>1</v>
      </c>
    </row>
    <row r="3153" spans="1:18" ht="25.5" x14ac:dyDescent="0.2">
      <c r="A3153" s="1" t="s">
        <v>5636</v>
      </c>
      <c r="B3153" s="1" t="s">
        <v>5390</v>
      </c>
      <c r="C3153" s="2" t="s">
        <v>5466</v>
      </c>
      <c r="D3153" s="3" t="s">
        <v>231</v>
      </c>
      <c r="E3153" s="4">
        <v>13</v>
      </c>
      <c r="F3153" s="4">
        <v>22</v>
      </c>
      <c r="I3153" s="7">
        <v>7058137</v>
      </c>
      <c r="J3153" s="7">
        <v>7058117</v>
      </c>
      <c r="K3153" s="7">
        <v>2</v>
      </c>
      <c r="L3153" s="7">
        <v>7</v>
      </c>
      <c r="M3153" s="7">
        <f t="shared" si="314"/>
        <v>0</v>
      </c>
      <c r="N3153" s="8">
        <f t="shared" si="315"/>
        <v>0</v>
      </c>
      <c r="R3153" s="12">
        <v>1</v>
      </c>
    </row>
    <row r="3154" spans="1:18" ht="25.5" x14ac:dyDescent="0.2">
      <c r="A3154" s="1" t="s">
        <v>5637</v>
      </c>
      <c r="B3154" s="1" t="s">
        <v>5390</v>
      </c>
      <c r="C3154" s="2" t="s">
        <v>5468</v>
      </c>
      <c r="D3154" s="3" t="s">
        <v>231</v>
      </c>
      <c r="E3154" s="4">
        <v>18</v>
      </c>
      <c r="F3154" s="4">
        <v>22</v>
      </c>
      <c r="I3154" s="7">
        <v>7058138</v>
      </c>
      <c r="J3154" s="7">
        <v>7058117</v>
      </c>
      <c r="K3154" s="7">
        <v>2</v>
      </c>
      <c r="L3154" s="7">
        <v>7</v>
      </c>
      <c r="M3154" s="7">
        <f t="shared" si="314"/>
        <v>0</v>
      </c>
      <c r="N3154" s="8">
        <f t="shared" si="315"/>
        <v>0</v>
      </c>
      <c r="R3154" s="12">
        <v>1</v>
      </c>
    </row>
    <row r="3155" spans="1:18" x14ac:dyDescent="0.2">
      <c r="A3155" s="1" t="s">
        <v>5638</v>
      </c>
      <c r="B3155" s="1" t="s">
        <v>5390</v>
      </c>
      <c r="C3155" s="2" t="s">
        <v>5508</v>
      </c>
      <c r="D3155" s="3" t="s">
        <v>231</v>
      </c>
      <c r="E3155" s="4">
        <v>3</v>
      </c>
      <c r="F3155" s="4">
        <v>22</v>
      </c>
      <c r="I3155" s="7">
        <v>7058139</v>
      </c>
      <c r="J3155" s="7">
        <v>7058117</v>
      </c>
      <c r="K3155" s="7">
        <v>2</v>
      </c>
      <c r="L3155" s="7">
        <v>7</v>
      </c>
      <c r="M3155" s="7">
        <f t="shared" si="314"/>
        <v>0</v>
      </c>
      <c r="N3155" s="8">
        <f t="shared" si="315"/>
        <v>0</v>
      </c>
      <c r="R3155" s="12">
        <v>1</v>
      </c>
    </row>
    <row r="3156" spans="1:18" ht="25.5" x14ac:dyDescent="0.2">
      <c r="A3156" s="1" t="s">
        <v>5639</v>
      </c>
      <c r="B3156" s="1" t="s">
        <v>5390</v>
      </c>
      <c r="C3156" s="2" t="s">
        <v>5510</v>
      </c>
      <c r="D3156" s="3" t="s">
        <v>231</v>
      </c>
      <c r="E3156" s="4">
        <v>2</v>
      </c>
      <c r="F3156" s="4">
        <v>22</v>
      </c>
      <c r="I3156" s="7">
        <v>7058140</v>
      </c>
      <c r="J3156" s="7">
        <v>7058117</v>
      </c>
      <c r="K3156" s="7">
        <v>2</v>
      </c>
      <c r="L3156" s="7">
        <v>7</v>
      </c>
      <c r="M3156" s="7">
        <f t="shared" si="314"/>
        <v>0</v>
      </c>
      <c r="N3156" s="8">
        <f t="shared" si="315"/>
        <v>0</v>
      </c>
      <c r="R3156" s="12">
        <v>1</v>
      </c>
    </row>
    <row r="3157" spans="1:18" ht="25.5" x14ac:dyDescent="0.2">
      <c r="A3157" s="1" t="s">
        <v>5640</v>
      </c>
      <c r="B3157" s="1" t="s">
        <v>5390</v>
      </c>
      <c r="C3157" s="2" t="s">
        <v>5599</v>
      </c>
      <c r="D3157" s="3" t="s">
        <v>231</v>
      </c>
      <c r="E3157" s="4">
        <v>8</v>
      </c>
      <c r="F3157" s="4">
        <v>22</v>
      </c>
      <c r="I3157" s="7">
        <v>7058141</v>
      </c>
      <c r="J3157" s="7">
        <v>7058117</v>
      </c>
      <c r="K3157" s="7">
        <v>2</v>
      </c>
      <c r="L3157" s="7">
        <v>7</v>
      </c>
      <c r="M3157" s="7">
        <f t="shared" si="314"/>
        <v>0</v>
      </c>
      <c r="N3157" s="8">
        <f t="shared" si="315"/>
        <v>0</v>
      </c>
      <c r="R3157" s="12">
        <v>1</v>
      </c>
    </row>
    <row r="3158" spans="1:18" x14ac:dyDescent="0.2">
      <c r="A3158" s="1" t="s">
        <v>5641</v>
      </c>
      <c r="B3158" s="1" t="s">
        <v>5390</v>
      </c>
      <c r="C3158" s="2" t="s">
        <v>5470</v>
      </c>
      <c r="D3158" s="3" t="s">
        <v>231</v>
      </c>
      <c r="E3158" s="4">
        <v>1</v>
      </c>
      <c r="F3158" s="4">
        <v>22</v>
      </c>
      <c r="I3158" s="7">
        <v>7058142</v>
      </c>
      <c r="J3158" s="7">
        <v>7058117</v>
      </c>
      <c r="K3158" s="7">
        <v>2</v>
      </c>
      <c r="L3158" s="7">
        <v>7</v>
      </c>
      <c r="M3158" s="7">
        <f t="shared" si="314"/>
        <v>0</v>
      </c>
      <c r="N3158" s="8">
        <f t="shared" si="315"/>
        <v>0</v>
      </c>
      <c r="R3158" s="12">
        <v>1</v>
      </c>
    </row>
    <row r="3159" spans="1:18" x14ac:dyDescent="0.2">
      <c r="A3159" s="1" t="s">
        <v>5642</v>
      </c>
      <c r="B3159" s="1" t="s">
        <v>5390</v>
      </c>
      <c r="C3159" s="2" t="s">
        <v>5472</v>
      </c>
      <c r="D3159" s="3" t="s">
        <v>231</v>
      </c>
      <c r="E3159" s="4">
        <v>1</v>
      </c>
      <c r="F3159" s="4">
        <v>22</v>
      </c>
      <c r="I3159" s="7">
        <v>7058143</v>
      </c>
      <c r="J3159" s="7">
        <v>7058117</v>
      </c>
      <c r="K3159" s="7">
        <v>2</v>
      </c>
      <c r="L3159" s="7">
        <v>7</v>
      </c>
      <c r="M3159" s="7">
        <f t="shared" si="314"/>
        <v>0</v>
      </c>
      <c r="N3159" s="8">
        <f t="shared" si="315"/>
        <v>0</v>
      </c>
      <c r="R3159" s="12">
        <v>1</v>
      </c>
    </row>
    <row r="3160" spans="1:18" x14ac:dyDescent="0.2">
      <c r="A3160" s="1" t="s">
        <v>5643</v>
      </c>
      <c r="C3160" s="2" t="s">
        <v>5644</v>
      </c>
      <c r="E3160" s="4">
        <v>0</v>
      </c>
      <c r="F3160" s="4">
        <v>22</v>
      </c>
      <c r="H3160" s="167"/>
      <c r="I3160" s="7">
        <v>7058144</v>
      </c>
      <c r="J3160" s="7">
        <v>7057971</v>
      </c>
      <c r="K3160" s="7">
        <v>1</v>
      </c>
      <c r="L3160" s="7">
        <v>6</v>
      </c>
      <c r="M3160" s="7">
        <f>M3161+M3162+M3163+M3164+M3165+M3166+M3167+M3168+M3169+M3170+M3171+M3172+M3173+M3174+M3175+M3176+M3177+M3178+M3179+M3180+M3181+M3182+M3183+M3184+M3185+M3186+M3187+M3188+M3189+M3190+M3191</f>
        <v>0</v>
      </c>
      <c r="N3160" s="8">
        <f>N3161+N3162+N3163+N3164+N3165+N3166+N3167+N3168+N3169+N3170+N3171+N3172+N3173+N3174+N3175+N3176+N3177+N3178+N3179+N3180+N3181+N3182+N3183+N3184+N3185+N3186+N3187+N3188+N3189+N3190+N3191</f>
        <v>0</v>
      </c>
      <c r="R3160" s="12">
        <v>1</v>
      </c>
    </row>
    <row r="3161" spans="1:18" ht="38.25" x14ac:dyDescent="0.2">
      <c r="A3161" s="1" t="s">
        <v>5645</v>
      </c>
      <c r="B3161" s="1" t="s">
        <v>266</v>
      </c>
      <c r="C3161" s="2" t="s">
        <v>5646</v>
      </c>
      <c r="D3161" s="3" t="s">
        <v>231</v>
      </c>
      <c r="E3161" s="4">
        <v>1</v>
      </c>
      <c r="F3161" s="4">
        <v>22</v>
      </c>
      <c r="I3161" s="7">
        <v>7058145</v>
      </c>
      <c r="J3161" s="7">
        <v>7058144</v>
      </c>
      <c r="K3161" s="7">
        <v>2</v>
      </c>
      <c r="L3161" s="7">
        <v>7</v>
      </c>
      <c r="M3161" s="7">
        <f t="shared" ref="M3161:M3191" si="316">ROUND(ROUND(H3161,2)*ROUND(E3161,2), 2)</f>
        <v>0</v>
      </c>
      <c r="N3161" s="8">
        <f t="shared" ref="N3161:N3191" si="317">H3161*E3161*(1+F3161/100)</f>
        <v>0</v>
      </c>
      <c r="R3161" s="12">
        <v>1</v>
      </c>
    </row>
    <row r="3162" spans="1:18" x14ac:dyDescent="0.2">
      <c r="A3162" s="1" t="s">
        <v>5647</v>
      </c>
      <c r="C3162" s="2" t="s">
        <v>5648</v>
      </c>
      <c r="D3162" s="3" t="s">
        <v>231</v>
      </c>
      <c r="E3162" s="4">
        <v>1</v>
      </c>
      <c r="F3162" s="4">
        <v>22</v>
      </c>
      <c r="I3162" s="7">
        <v>7058146</v>
      </c>
      <c r="J3162" s="7">
        <v>7058144</v>
      </c>
      <c r="K3162" s="7">
        <v>2</v>
      </c>
      <c r="L3162" s="7">
        <v>7</v>
      </c>
      <c r="M3162" s="7">
        <f t="shared" si="316"/>
        <v>0</v>
      </c>
      <c r="N3162" s="8">
        <f t="shared" si="317"/>
        <v>0</v>
      </c>
      <c r="R3162" s="12">
        <v>1</v>
      </c>
    </row>
    <row r="3163" spans="1:18" ht="25.5" x14ac:dyDescent="0.2">
      <c r="A3163" s="1" t="s">
        <v>5649</v>
      </c>
      <c r="C3163" s="2" t="s">
        <v>5650</v>
      </c>
      <c r="D3163" s="3" t="s">
        <v>231</v>
      </c>
      <c r="E3163" s="4">
        <v>8</v>
      </c>
      <c r="F3163" s="4">
        <v>22</v>
      </c>
      <c r="I3163" s="7">
        <v>7058147</v>
      </c>
      <c r="J3163" s="7">
        <v>7058144</v>
      </c>
      <c r="K3163" s="7">
        <v>2</v>
      </c>
      <c r="L3163" s="7">
        <v>7</v>
      </c>
      <c r="M3163" s="7">
        <f t="shared" si="316"/>
        <v>0</v>
      </c>
      <c r="N3163" s="8">
        <f t="shared" si="317"/>
        <v>0</v>
      </c>
      <c r="R3163" s="12">
        <v>1</v>
      </c>
    </row>
    <row r="3164" spans="1:18" ht="25.5" x14ac:dyDescent="0.2">
      <c r="A3164" s="1" t="s">
        <v>5651</v>
      </c>
      <c r="C3164" s="2" t="s">
        <v>5652</v>
      </c>
      <c r="D3164" s="3" t="s">
        <v>231</v>
      </c>
      <c r="E3164" s="4">
        <v>1</v>
      </c>
      <c r="F3164" s="4">
        <v>22</v>
      </c>
      <c r="I3164" s="7">
        <v>7058148</v>
      </c>
      <c r="J3164" s="7">
        <v>7058144</v>
      </c>
      <c r="K3164" s="7">
        <v>2</v>
      </c>
      <c r="L3164" s="7">
        <v>7</v>
      </c>
      <c r="M3164" s="7">
        <f t="shared" si="316"/>
        <v>0</v>
      </c>
      <c r="N3164" s="8">
        <f t="shared" si="317"/>
        <v>0</v>
      </c>
      <c r="R3164" s="12">
        <v>1</v>
      </c>
    </row>
    <row r="3165" spans="1:18" ht="25.5" x14ac:dyDescent="0.2">
      <c r="A3165" s="1" t="s">
        <v>5653</v>
      </c>
      <c r="C3165" s="2" t="s">
        <v>5654</v>
      </c>
      <c r="D3165" s="3" t="s">
        <v>231</v>
      </c>
      <c r="E3165" s="4">
        <v>1</v>
      </c>
      <c r="F3165" s="4">
        <v>22</v>
      </c>
      <c r="I3165" s="7">
        <v>7058149</v>
      </c>
      <c r="J3165" s="7">
        <v>7058144</v>
      </c>
      <c r="K3165" s="7">
        <v>2</v>
      </c>
      <c r="L3165" s="7">
        <v>7</v>
      </c>
      <c r="M3165" s="7">
        <f t="shared" si="316"/>
        <v>0</v>
      </c>
      <c r="N3165" s="8">
        <f t="shared" si="317"/>
        <v>0</v>
      </c>
      <c r="R3165" s="12">
        <v>1</v>
      </c>
    </row>
    <row r="3166" spans="1:18" x14ac:dyDescent="0.2">
      <c r="A3166" s="1" t="s">
        <v>5655</v>
      </c>
      <c r="C3166" s="2" t="s">
        <v>5656</v>
      </c>
      <c r="D3166" s="3" t="s">
        <v>231</v>
      </c>
      <c r="E3166" s="4">
        <v>1</v>
      </c>
      <c r="F3166" s="4">
        <v>22</v>
      </c>
      <c r="I3166" s="7">
        <v>7058150</v>
      </c>
      <c r="J3166" s="7">
        <v>7058144</v>
      </c>
      <c r="K3166" s="7">
        <v>2</v>
      </c>
      <c r="L3166" s="7">
        <v>7</v>
      </c>
      <c r="M3166" s="7">
        <f t="shared" si="316"/>
        <v>0</v>
      </c>
      <c r="N3166" s="8">
        <f t="shared" si="317"/>
        <v>0</v>
      </c>
      <c r="R3166" s="12">
        <v>1</v>
      </c>
    </row>
    <row r="3167" spans="1:18" x14ac:dyDescent="0.2">
      <c r="A3167" s="1" t="s">
        <v>5657</v>
      </c>
      <c r="C3167" s="2" t="s">
        <v>5658</v>
      </c>
      <c r="D3167" s="3" t="s">
        <v>231</v>
      </c>
      <c r="E3167" s="4">
        <v>1</v>
      </c>
      <c r="F3167" s="4">
        <v>22</v>
      </c>
      <c r="I3167" s="7">
        <v>7058151</v>
      </c>
      <c r="J3167" s="7">
        <v>7058144</v>
      </c>
      <c r="K3167" s="7">
        <v>2</v>
      </c>
      <c r="L3167" s="7">
        <v>7</v>
      </c>
      <c r="M3167" s="7">
        <f t="shared" si="316"/>
        <v>0</v>
      </c>
      <c r="N3167" s="8">
        <f t="shared" si="317"/>
        <v>0</v>
      </c>
      <c r="R3167" s="12">
        <v>1</v>
      </c>
    </row>
    <row r="3168" spans="1:18" x14ac:dyDescent="0.2">
      <c r="A3168" s="1" t="s">
        <v>5659</v>
      </c>
      <c r="C3168" s="2" t="s">
        <v>5660</v>
      </c>
      <c r="D3168" s="3" t="s">
        <v>231</v>
      </c>
      <c r="E3168" s="4">
        <v>1</v>
      </c>
      <c r="F3168" s="4">
        <v>22</v>
      </c>
      <c r="I3168" s="7">
        <v>7058152</v>
      </c>
      <c r="J3168" s="7">
        <v>7058144</v>
      </c>
      <c r="K3168" s="7">
        <v>2</v>
      </c>
      <c r="L3168" s="7">
        <v>7</v>
      </c>
      <c r="M3168" s="7">
        <f t="shared" si="316"/>
        <v>0</v>
      </c>
      <c r="N3168" s="8">
        <f t="shared" si="317"/>
        <v>0</v>
      </c>
      <c r="R3168" s="12">
        <v>1</v>
      </c>
    </row>
    <row r="3169" spans="1:18" x14ac:dyDescent="0.2">
      <c r="A3169" s="1" t="s">
        <v>5661</v>
      </c>
      <c r="C3169" s="2" t="s">
        <v>5662</v>
      </c>
      <c r="D3169" s="3" t="s">
        <v>231</v>
      </c>
      <c r="E3169" s="4">
        <v>4</v>
      </c>
      <c r="F3169" s="4">
        <v>22</v>
      </c>
      <c r="I3169" s="7">
        <v>7058153</v>
      </c>
      <c r="J3169" s="7">
        <v>7058144</v>
      </c>
      <c r="K3169" s="7">
        <v>2</v>
      </c>
      <c r="L3169" s="7">
        <v>7</v>
      </c>
      <c r="M3169" s="7">
        <f t="shared" si="316"/>
        <v>0</v>
      </c>
      <c r="N3169" s="8">
        <f t="shared" si="317"/>
        <v>0</v>
      </c>
      <c r="R3169" s="12">
        <v>1</v>
      </c>
    </row>
    <row r="3170" spans="1:18" x14ac:dyDescent="0.2">
      <c r="A3170" s="1" t="s">
        <v>5663</v>
      </c>
      <c r="C3170" s="2" t="s">
        <v>5664</v>
      </c>
      <c r="D3170" s="3" t="s">
        <v>231</v>
      </c>
      <c r="E3170" s="4">
        <v>1</v>
      </c>
      <c r="F3170" s="4">
        <v>22</v>
      </c>
      <c r="I3170" s="7">
        <v>7058154</v>
      </c>
      <c r="J3170" s="7">
        <v>7058144</v>
      </c>
      <c r="K3170" s="7">
        <v>2</v>
      </c>
      <c r="L3170" s="7">
        <v>7</v>
      </c>
      <c r="M3170" s="7">
        <f t="shared" si="316"/>
        <v>0</v>
      </c>
      <c r="N3170" s="8">
        <f t="shared" si="317"/>
        <v>0</v>
      </c>
      <c r="R3170" s="12">
        <v>1</v>
      </c>
    </row>
    <row r="3171" spans="1:18" x14ac:dyDescent="0.2">
      <c r="A3171" s="1" t="s">
        <v>5665</v>
      </c>
      <c r="C3171" s="2" t="s">
        <v>5666</v>
      </c>
      <c r="D3171" s="3" t="s">
        <v>231</v>
      </c>
      <c r="E3171" s="4">
        <v>2</v>
      </c>
      <c r="F3171" s="4">
        <v>22</v>
      </c>
      <c r="I3171" s="7">
        <v>7058155</v>
      </c>
      <c r="J3171" s="7">
        <v>7058144</v>
      </c>
      <c r="K3171" s="7">
        <v>2</v>
      </c>
      <c r="L3171" s="7">
        <v>7</v>
      </c>
      <c r="M3171" s="7">
        <f t="shared" si="316"/>
        <v>0</v>
      </c>
      <c r="N3171" s="8">
        <f t="shared" si="317"/>
        <v>0</v>
      </c>
      <c r="R3171" s="12">
        <v>1</v>
      </c>
    </row>
    <row r="3172" spans="1:18" x14ac:dyDescent="0.2">
      <c r="A3172" s="1" t="s">
        <v>5667</v>
      </c>
      <c r="C3172" s="2" t="s">
        <v>5668</v>
      </c>
      <c r="D3172" s="3" t="s">
        <v>231</v>
      </c>
      <c r="E3172" s="4">
        <v>2</v>
      </c>
      <c r="F3172" s="4">
        <v>22</v>
      </c>
      <c r="I3172" s="7">
        <v>7058156</v>
      </c>
      <c r="J3172" s="7">
        <v>7058144</v>
      </c>
      <c r="K3172" s="7">
        <v>2</v>
      </c>
      <c r="L3172" s="7">
        <v>7</v>
      </c>
      <c r="M3172" s="7">
        <f t="shared" si="316"/>
        <v>0</v>
      </c>
      <c r="N3172" s="8">
        <f t="shared" si="317"/>
        <v>0</v>
      </c>
      <c r="R3172" s="12">
        <v>1</v>
      </c>
    </row>
    <row r="3173" spans="1:18" x14ac:dyDescent="0.2">
      <c r="A3173" s="1" t="s">
        <v>5669</v>
      </c>
      <c r="C3173" s="2" t="s">
        <v>5670</v>
      </c>
      <c r="D3173" s="3" t="s">
        <v>228</v>
      </c>
      <c r="E3173" s="4">
        <v>2</v>
      </c>
      <c r="F3173" s="4">
        <v>22</v>
      </c>
      <c r="I3173" s="7">
        <v>7058157</v>
      </c>
      <c r="J3173" s="7">
        <v>7058144</v>
      </c>
      <c r="K3173" s="7">
        <v>2</v>
      </c>
      <c r="L3173" s="7">
        <v>7</v>
      </c>
      <c r="M3173" s="7">
        <f t="shared" si="316"/>
        <v>0</v>
      </c>
      <c r="N3173" s="8">
        <f t="shared" si="317"/>
        <v>0</v>
      </c>
      <c r="R3173" s="12">
        <v>1</v>
      </c>
    </row>
    <row r="3174" spans="1:18" x14ac:dyDescent="0.2">
      <c r="A3174" s="1" t="s">
        <v>5671</v>
      </c>
      <c r="C3174" s="2" t="s">
        <v>5672</v>
      </c>
      <c r="D3174" s="3" t="s">
        <v>228</v>
      </c>
      <c r="E3174" s="4">
        <v>1</v>
      </c>
      <c r="F3174" s="4">
        <v>22</v>
      </c>
      <c r="I3174" s="7">
        <v>7058158</v>
      </c>
      <c r="J3174" s="7">
        <v>7058144</v>
      </c>
      <c r="K3174" s="7">
        <v>2</v>
      </c>
      <c r="L3174" s="7">
        <v>7</v>
      </c>
      <c r="M3174" s="7">
        <f t="shared" si="316"/>
        <v>0</v>
      </c>
      <c r="N3174" s="8">
        <f t="shared" si="317"/>
        <v>0</v>
      </c>
      <c r="R3174" s="12">
        <v>1</v>
      </c>
    </row>
    <row r="3175" spans="1:18" x14ac:dyDescent="0.2">
      <c r="A3175" s="1" t="s">
        <v>5673</v>
      </c>
      <c r="C3175" s="2" t="s">
        <v>5674</v>
      </c>
      <c r="D3175" s="3" t="s">
        <v>228</v>
      </c>
      <c r="E3175" s="4">
        <v>1</v>
      </c>
      <c r="F3175" s="4">
        <v>22</v>
      </c>
      <c r="I3175" s="7">
        <v>7058159</v>
      </c>
      <c r="J3175" s="7">
        <v>7058144</v>
      </c>
      <c r="K3175" s="7">
        <v>2</v>
      </c>
      <c r="L3175" s="7">
        <v>7</v>
      </c>
      <c r="M3175" s="7">
        <f t="shared" si="316"/>
        <v>0</v>
      </c>
      <c r="N3175" s="8">
        <f t="shared" si="317"/>
        <v>0</v>
      </c>
      <c r="R3175" s="12">
        <v>1</v>
      </c>
    </row>
    <row r="3176" spans="1:18" ht="25.5" x14ac:dyDescent="0.2">
      <c r="A3176" s="1" t="s">
        <v>5675</v>
      </c>
      <c r="C3176" s="2" t="s">
        <v>5676</v>
      </c>
      <c r="D3176" s="3" t="s">
        <v>231</v>
      </c>
      <c r="E3176" s="4">
        <v>9</v>
      </c>
      <c r="F3176" s="4">
        <v>22</v>
      </c>
      <c r="I3176" s="7">
        <v>7058160</v>
      </c>
      <c r="J3176" s="7">
        <v>7058144</v>
      </c>
      <c r="K3176" s="7">
        <v>2</v>
      </c>
      <c r="L3176" s="7">
        <v>7</v>
      </c>
      <c r="M3176" s="7">
        <f t="shared" si="316"/>
        <v>0</v>
      </c>
      <c r="N3176" s="8">
        <f t="shared" si="317"/>
        <v>0</v>
      </c>
      <c r="R3176" s="12">
        <v>1</v>
      </c>
    </row>
    <row r="3177" spans="1:18" ht="25.5" x14ac:dyDescent="0.2">
      <c r="A3177" s="1" t="s">
        <v>5677</v>
      </c>
      <c r="C3177" s="2" t="s">
        <v>5678</v>
      </c>
      <c r="D3177" s="3" t="s">
        <v>228</v>
      </c>
      <c r="E3177" s="4">
        <v>1</v>
      </c>
      <c r="F3177" s="4">
        <v>22</v>
      </c>
      <c r="I3177" s="7">
        <v>7058161</v>
      </c>
      <c r="J3177" s="7">
        <v>7058144</v>
      </c>
      <c r="K3177" s="7">
        <v>2</v>
      </c>
      <c r="L3177" s="7">
        <v>7</v>
      </c>
      <c r="M3177" s="7">
        <f t="shared" si="316"/>
        <v>0</v>
      </c>
      <c r="N3177" s="8">
        <f t="shared" si="317"/>
        <v>0</v>
      </c>
      <c r="R3177" s="12">
        <v>1</v>
      </c>
    </row>
    <row r="3178" spans="1:18" ht="25.5" x14ac:dyDescent="0.2">
      <c r="A3178" s="1" t="s">
        <v>5679</v>
      </c>
      <c r="C3178" s="2" t="s">
        <v>5680</v>
      </c>
      <c r="D3178" s="3" t="s">
        <v>228</v>
      </c>
      <c r="E3178" s="4">
        <v>1</v>
      </c>
      <c r="F3178" s="4">
        <v>22</v>
      </c>
      <c r="I3178" s="7">
        <v>7058162</v>
      </c>
      <c r="J3178" s="7">
        <v>7058144</v>
      </c>
      <c r="K3178" s="7">
        <v>2</v>
      </c>
      <c r="L3178" s="7">
        <v>7</v>
      </c>
      <c r="M3178" s="7">
        <f t="shared" si="316"/>
        <v>0</v>
      </c>
      <c r="N3178" s="8">
        <f t="shared" si="317"/>
        <v>0</v>
      </c>
      <c r="R3178" s="12">
        <v>1</v>
      </c>
    </row>
    <row r="3179" spans="1:18" x14ac:dyDescent="0.2">
      <c r="A3179" s="1" t="s">
        <v>5681</v>
      </c>
      <c r="C3179" s="2" t="s">
        <v>5682</v>
      </c>
      <c r="D3179" s="3" t="s">
        <v>231</v>
      </c>
      <c r="E3179" s="4">
        <v>110</v>
      </c>
      <c r="F3179" s="4">
        <v>22</v>
      </c>
      <c r="I3179" s="7">
        <v>7058163</v>
      </c>
      <c r="J3179" s="7">
        <v>7058144</v>
      </c>
      <c r="K3179" s="7">
        <v>2</v>
      </c>
      <c r="L3179" s="7">
        <v>7</v>
      </c>
      <c r="M3179" s="7">
        <f t="shared" si="316"/>
        <v>0</v>
      </c>
      <c r="N3179" s="8">
        <f t="shared" si="317"/>
        <v>0</v>
      </c>
      <c r="R3179" s="12">
        <v>1</v>
      </c>
    </row>
    <row r="3180" spans="1:18" x14ac:dyDescent="0.2">
      <c r="A3180" s="1" t="s">
        <v>5683</v>
      </c>
      <c r="C3180" s="2" t="s">
        <v>5684</v>
      </c>
      <c r="D3180" s="3" t="s">
        <v>231</v>
      </c>
      <c r="E3180" s="4">
        <v>50</v>
      </c>
      <c r="F3180" s="4">
        <v>22</v>
      </c>
      <c r="I3180" s="7">
        <v>7058164</v>
      </c>
      <c r="J3180" s="7">
        <v>7058144</v>
      </c>
      <c r="K3180" s="7">
        <v>2</v>
      </c>
      <c r="L3180" s="7">
        <v>7</v>
      </c>
      <c r="M3180" s="7">
        <f t="shared" si="316"/>
        <v>0</v>
      </c>
      <c r="N3180" s="8">
        <f t="shared" si="317"/>
        <v>0</v>
      </c>
      <c r="R3180" s="12">
        <v>1</v>
      </c>
    </row>
    <row r="3181" spans="1:18" ht="38.25" x14ac:dyDescent="0.2">
      <c r="A3181" s="1" t="s">
        <v>5685</v>
      </c>
      <c r="C3181" s="2" t="s">
        <v>5686</v>
      </c>
      <c r="D3181" s="3" t="s">
        <v>228</v>
      </c>
      <c r="E3181" s="4">
        <v>1</v>
      </c>
      <c r="F3181" s="4">
        <v>22</v>
      </c>
      <c r="I3181" s="7">
        <v>7058165</v>
      </c>
      <c r="J3181" s="7">
        <v>7058144</v>
      </c>
      <c r="K3181" s="7">
        <v>2</v>
      </c>
      <c r="L3181" s="7">
        <v>7</v>
      </c>
      <c r="M3181" s="7">
        <f t="shared" si="316"/>
        <v>0</v>
      </c>
      <c r="N3181" s="8">
        <f t="shared" si="317"/>
        <v>0</v>
      </c>
      <c r="R3181" s="12">
        <v>1</v>
      </c>
    </row>
    <row r="3182" spans="1:18" ht="25.5" x14ac:dyDescent="0.2">
      <c r="A3182" s="1" t="s">
        <v>5687</v>
      </c>
      <c r="C3182" s="2" t="s">
        <v>5688</v>
      </c>
      <c r="D3182" s="3" t="s">
        <v>228</v>
      </c>
      <c r="E3182" s="4">
        <v>1</v>
      </c>
      <c r="F3182" s="4">
        <v>22</v>
      </c>
      <c r="I3182" s="7">
        <v>7058166</v>
      </c>
      <c r="J3182" s="7">
        <v>7058144</v>
      </c>
      <c r="K3182" s="7">
        <v>2</v>
      </c>
      <c r="L3182" s="7">
        <v>7</v>
      </c>
      <c r="M3182" s="7">
        <f t="shared" si="316"/>
        <v>0</v>
      </c>
      <c r="N3182" s="8">
        <f t="shared" si="317"/>
        <v>0</v>
      </c>
      <c r="R3182" s="12">
        <v>1</v>
      </c>
    </row>
    <row r="3183" spans="1:18" x14ac:dyDescent="0.2">
      <c r="A3183" s="1" t="s">
        <v>5689</v>
      </c>
      <c r="C3183" s="2" t="s">
        <v>5690</v>
      </c>
      <c r="D3183" s="3" t="s">
        <v>35</v>
      </c>
      <c r="E3183" s="4">
        <v>0</v>
      </c>
      <c r="F3183" s="4">
        <v>22</v>
      </c>
      <c r="I3183" s="7">
        <v>7058167</v>
      </c>
      <c r="J3183" s="7">
        <v>7058144</v>
      </c>
      <c r="K3183" s="7">
        <v>2</v>
      </c>
      <c r="L3183" s="7">
        <v>7</v>
      </c>
      <c r="M3183" s="7">
        <f t="shared" si="316"/>
        <v>0</v>
      </c>
      <c r="N3183" s="8">
        <f t="shared" si="317"/>
        <v>0</v>
      </c>
      <c r="R3183" s="12">
        <v>1</v>
      </c>
    </row>
    <row r="3184" spans="1:18" ht="89.25" x14ac:dyDescent="0.2">
      <c r="A3184" s="1" t="s">
        <v>5691</v>
      </c>
      <c r="C3184" s="2" t="s">
        <v>5692</v>
      </c>
      <c r="D3184" s="3" t="s">
        <v>228</v>
      </c>
      <c r="E3184" s="4">
        <v>1</v>
      </c>
      <c r="F3184" s="4">
        <v>22</v>
      </c>
      <c r="I3184" s="7">
        <v>7058168</v>
      </c>
      <c r="J3184" s="7">
        <v>7058144</v>
      </c>
      <c r="K3184" s="7">
        <v>2</v>
      </c>
      <c r="L3184" s="7">
        <v>7</v>
      </c>
      <c r="M3184" s="7">
        <f t="shared" si="316"/>
        <v>0</v>
      </c>
      <c r="N3184" s="8">
        <f t="shared" si="317"/>
        <v>0</v>
      </c>
      <c r="R3184" s="12">
        <v>1</v>
      </c>
    </row>
    <row r="3185" spans="1:18" ht="63.75" x14ac:dyDescent="0.2">
      <c r="A3185" s="1" t="s">
        <v>5693</v>
      </c>
      <c r="C3185" s="2" t="s">
        <v>5694</v>
      </c>
      <c r="D3185" s="3" t="s">
        <v>231</v>
      </c>
      <c r="E3185" s="4">
        <v>1</v>
      </c>
      <c r="F3185" s="4">
        <v>22</v>
      </c>
      <c r="I3185" s="7">
        <v>7058169</v>
      </c>
      <c r="J3185" s="7">
        <v>7058144</v>
      </c>
      <c r="K3185" s="7">
        <v>2</v>
      </c>
      <c r="L3185" s="7">
        <v>7</v>
      </c>
      <c r="M3185" s="7">
        <f t="shared" si="316"/>
        <v>0</v>
      </c>
      <c r="N3185" s="8">
        <f t="shared" si="317"/>
        <v>0</v>
      </c>
      <c r="R3185" s="12">
        <v>1</v>
      </c>
    </row>
    <row r="3186" spans="1:18" ht="38.25" x14ac:dyDescent="0.2">
      <c r="A3186" s="1" t="s">
        <v>5695</v>
      </c>
      <c r="C3186" s="2" t="s">
        <v>5696</v>
      </c>
      <c r="D3186" s="3" t="s">
        <v>231</v>
      </c>
      <c r="E3186" s="4">
        <v>1</v>
      </c>
      <c r="F3186" s="4">
        <v>22</v>
      </c>
      <c r="I3186" s="7">
        <v>7058170</v>
      </c>
      <c r="J3186" s="7">
        <v>7058144</v>
      </c>
      <c r="K3186" s="7">
        <v>2</v>
      </c>
      <c r="L3186" s="7">
        <v>7</v>
      </c>
      <c r="M3186" s="7">
        <f t="shared" si="316"/>
        <v>0</v>
      </c>
      <c r="N3186" s="8">
        <f t="shared" si="317"/>
        <v>0</v>
      </c>
      <c r="R3186" s="12">
        <v>1</v>
      </c>
    </row>
    <row r="3187" spans="1:18" ht="38.25" x14ac:dyDescent="0.2">
      <c r="A3187" s="1" t="s">
        <v>5697</v>
      </c>
      <c r="C3187" s="2" t="s">
        <v>5698</v>
      </c>
      <c r="D3187" s="3" t="s">
        <v>231</v>
      </c>
      <c r="E3187" s="4">
        <v>1</v>
      </c>
      <c r="F3187" s="4">
        <v>22</v>
      </c>
      <c r="I3187" s="7">
        <v>7058171</v>
      </c>
      <c r="J3187" s="7">
        <v>7058144</v>
      </c>
      <c r="K3187" s="7">
        <v>2</v>
      </c>
      <c r="L3187" s="7">
        <v>7</v>
      </c>
      <c r="M3187" s="7">
        <f t="shared" si="316"/>
        <v>0</v>
      </c>
      <c r="N3187" s="8">
        <f t="shared" si="317"/>
        <v>0</v>
      </c>
      <c r="R3187" s="12">
        <v>1</v>
      </c>
    </row>
    <row r="3188" spans="1:18" ht="51" x14ac:dyDescent="0.2">
      <c r="A3188" s="1" t="s">
        <v>5699</v>
      </c>
      <c r="C3188" s="2" t="s">
        <v>5700</v>
      </c>
      <c r="D3188" s="3" t="s">
        <v>231</v>
      </c>
      <c r="E3188" s="4">
        <v>1</v>
      </c>
      <c r="F3188" s="4">
        <v>22</v>
      </c>
      <c r="I3188" s="7">
        <v>7058172</v>
      </c>
      <c r="J3188" s="7">
        <v>7058144</v>
      </c>
      <c r="K3188" s="7">
        <v>2</v>
      </c>
      <c r="L3188" s="7">
        <v>7</v>
      </c>
      <c r="M3188" s="7">
        <f t="shared" si="316"/>
        <v>0</v>
      </c>
      <c r="N3188" s="8">
        <f t="shared" si="317"/>
        <v>0</v>
      </c>
      <c r="R3188" s="12">
        <v>1</v>
      </c>
    </row>
    <row r="3189" spans="1:18" ht="51" x14ac:dyDescent="0.2">
      <c r="A3189" s="1" t="s">
        <v>5701</v>
      </c>
      <c r="C3189" s="2" t="s">
        <v>5702</v>
      </c>
      <c r="D3189" s="3" t="s">
        <v>231</v>
      </c>
      <c r="E3189" s="4">
        <v>1</v>
      </c>
      <c r="F3189" s="4">
        <v>22</v>
      </c>
      <c r="I3189" s="7">
        <v>7058173</v>
      </c>
      <c r="J3189" s="7">
        <v>7058144</v>
      </c>
      <c r="K3189" s="7">
        <v>2</v>
      </c>
      <c r="L3189" s="7">
        <v>7</v>
      </c>
      <c r="M3189" s="7">
        <f t="shared" si="316"/>
        <v>0</v>
      </c>
      <c r="N3189" s="8">
        <f t="shared" si="317"/>
        <v>0</v>
      </c>
      <c r="R3189" s="12">
        <v>1</v>
      </c>
    </row>
    <row r="3190" spans="1:18" ht="38.25" x14ac:dyDescent="0.2">
      <c r="A3190" s="1" t="s">
        <v>5703</v>
      </c>
      <c r="C3190" s="2" t="s">
        <v>5704</v>
      </c>
      <c r="D3190" s="3" t="s">
        <v>228</v>
      </c>
      <c r="E3190" s="4">
        <v>1</v>
      </c>
      <c r="F3190" s="4">
        <v>22</v>
      </c>
      <c r="I3190" s="7">
        <v>7058174</v>
      </c>
      <c r="J3190" s="7">
        <v>7058144</v>
      </c>
      <c r="K3190" s="7">
        <v>2</v>
      </c>
      <c r="L3190" s="7">
        <v>7</v>
      </c>
      <c r="M3190" s="7">
        <f t="shared" si="316"/>
        <v>0</v>
      </c>
      <c r="N3190" s="8">
        <f t="shared" si="317"/>
        <v>0</v>
      </c>
      <c r="R3190" s="12">
        <v>1</v>
      </c>
    </row>
    <row r="3191" spans="1:18" ht="76.5" x14ac:dyDescent="0.2">
      <c r="A3191" s="1" t="s">
        <v>5705</v>
      </c>
      <c r="C3191" s="2" t="s">
        <v>5706</v>
      </c>
      <c r="D3191" s="3" t="s">
        <v>228</v>
      </c>
      <c r="E3191" s="4">
        <v>1</v>
      </c>
      <c r="F3191" s="4">
        <v>22</v>
      </c>
      <c r="I3191" s="7">
        <v>7058175</v>
      </c>
      <c r="J3191" s="7">
        <v>7058144</v>
      </c>
      <c r="K3191" s="7">
        <v>2</v>
      </c>
      <c r="L3191" s="7">
        <v>7</v>
      </c>
      <c r="M3191" s="7">
        <f t="shared" si="316"/>
        <v>0</v>
      </c>
      <c r="N3191" s="8">
        <f t="shared" si="317"/>
        <v>0</v>
      </c>
      <c r="R3191" s="12">
        <v>1</v>
      </c>
    </row>
    <row r="3192" spans="1:18" x14ac:dyDescent="0.2">
      <c r="A3192" s="1" t="s">
        <v>5707</v>
      </c>
      <c r="C3192" s="2" t="s">
        <v>5708</v>
      </c>
      <c r="E3192" s="4">
        <v>0</v>
      </c>
      <c r="F3192" s="4">
        <v>22</v>
      </c>
      <c r="H3192" s="167"/>
      <c r="I3192" s="7">
        <v>7059876</v>
      </c>
      <c r="J3192" s="7">
        <v>7057971</v>
      </c>
      <c r="K3192" s="7">
        <v>1</v>
      </c>
      <c r="L3192" s="7">
        <v>6</v>
      </c>
      <c r="M3192" s="7">
        <f>M3193</f>
        <v>0</v>
      </c>
      <c r="N3192" s="8">
        <f>N3193</f>
        <v>0</v>
      </c>
      <c r="R3192" s="12">
        <v>1</v>
      </c>
    </row>
    <row r="3193" spans="1:18" ht="38.25" x14ac:dyDescent="0.2">
      <c r="A3193" s="1" t="s">
        <v>5709</v>
      </c>
      <c r="B3193" s="1" t="s">
        <v>270</v>
      </c>
      <c r="C3193" s="2" t="s">
        <v>5710</v>
      </c>
      <c r="D3193" s="3" t="s">
        <v>231</v>
      </c>
      <c r="E3193" s="4">
        <v>1</v>
      </c>
      <c r="F3193" s="4">
        <v>22</v>
      </c>
      <c r="I3193" s="7">
        <v>7058176</v>
      </c>
      <c r="J3193" s="7">
        <v>7059876</v>
      </c>
      <c r="K3193" s="7">
        <v>2</v>
      </c>
      <c r="L3193" s="7">
        <v>7</v>
      </c>
      <c r="M3193" s="7">
        <f>ROUND(ROUND(H3193,2)*ROUND(E3193,2), 2)</f>
        <v>0</v>
      </c>
      <c r="N3193" s="8">
        <f>H3193*E3193*(1+F3193/100)</f>
        <v>0</v>
      </c>
      <c r="R3193" s="12">
        <v>1</v>
      </c>
    </row>
    <row r="3194" spans="1:18" x14ac:dyDescent="0.2">
      <c r="A3194" s="1" t="s">
        <v>5711</v>
      </c>
      <c r="B3194" s="1" t="s">
        <v>366</v>
      </c>
      <c r="C3194" s="2" t="s">
        <v>5712</v>
      </c>
      <c r="E3194" s="4">
        <v>0</v>
      </c>
      <c r="F3194" s="4">
        <v>22</v>
      </c>
      <c r="H3194" s="167"/>
      <c r="I3194" s="7">
        <v>7058177</v>
      </c>
      <c r="J3194" s="7">
        <v>7057825</v>
      </c>
      <c r="K3194" s="7">
        <v>1</v>
      </c>
      <c r="L3194" s="7">
        <v>5</v>
      </c>
      <c r="M3194" s="7">
        <f>M3195+M3196+M3197</f>
        <v>0</v>
      </c>
      <c r="N3194" s="8">
        <f>N3195+N3196+N3197</f>
        <v>0</v>
      </c>
      <c r="R3194" s="12">
        <v>1</v>
      </c>
    </row>
    <row r="3195" spans="1:18" ht="25.5" x14ac:dyDescent="0.2">
      <c r="A3195" s="1" t="s">
        <v>5713</v>
      </c>
      <c r="C3195" s="2" t="s">
        <v>5714</v>
      </c>
      <c r="D3195" s="3" t="s">
        <v>35</v>
      </c>
      <c r="E3195" s="4">
        <v>0</v>
      </c>
      <c r="F3195" s="4">
        <v>22</v>
      </c>
      <c r="I3195" s="7">
        <v>7058178</v>
      </c>
      <c r="J3195" s="7">
        <v>7058177</v>
      </c>
      <c r="K3195" s="7">
        <v>2</v>
      </c>
      <c r="L3195" s="7">
        <v>6</v>
      </c>
      <c r="M3195" s="7">
        <f>ROUND(ROUND(H3195,2)*ROUND(E3195,2), 2)</f>
        <v>0</v>
      </c>
      <c r="N3195" s="8">
        <f>H3195*E3195*(1+F3195/100)</f>
        <v>0</v>
      </c>
      <c r="R3195" s="12">
        <v>1</v>
      </c>
    </row>
    <row r="3196" spans="1:18" ht="127.5" x14ac:dyDescent="0.2">
      <c r="A3196" s="1" t="s">
        <v>5715</v>
      </c>
      <c r="B3196" s="1" t="s">
        <v>30</v>
      </c>
      <c r="C3196" s="2" t="s">
        <v>5716</v>
      </c>
      <c r="D3196" s="3" t="s">
        <v>228</v>
      </c>
      <c r="E3196" s="4">
        <v>2</v>
      </c>
      <c r="F3196" s="4">
        <v>22</v>
      </c>
      <c r="I3196" s="7">
        <v>7058179</v>
      </c>
      <c r="J3196" s="7">
        <v>7058177</v>
      </c>
      <c r="K3196" s="7">
        <v>2</v>
      </c>
      <c r="L3196" s="7">
        <v>6</v>
      </c>
      <c r="M3196" s="7">
        <f>ROUND(ROUND(H3196,2)*ROUND(E3196,2), 2)</f>
        <v>0</v>
      </c>
      <c r="N3196" s="8">
        <f>H3196*E3196*(1+F3196/100)</f>
        <v>0</v>
      </c>
      <c r="R3196" s="12">
        <v>1</v>
      </c>
    </row>
    <row r="3197" spans="1:18" ht="140.25" x14ac:dyDescent="0.2">
      <c r="A3197" s="1" t="s">
        <v>5717</v>
      </c>
      <c r="B3197" s="1" t="s">
        <v>188</v>
      </c>
      <c r="C3197" s="2" t="s">
        <v>5718</v>
      </c>
      <c r="D3197" s="3" t="s">
        <v>228</v>
      </c>
      <c r="E3197" s="4">
        <v>1</v>
      </c>
      <c r="F3197" s="4">
        <v>22</v>
      </c>
      <c r="I3197" s="7">
        <v>7058180</v>
      </c>
      <c r="J3197" s="7">
        <v>7058177</v>
      </c>
      <c r="K3197" s="7">
        <v>2</v>
      </c>
      <c r="L3197" s="7">
        <v>6</v>
      </c>
      <c r="M3197" s="7">
        <f>ROUND(ROUND(H3197,2)*ROUND(E3197,2), 2)</f>
        <v>0</v>
      </c>
      <c r="N3197" s="8">
        <f>H3197*E3197*(1+F3197/100)</f>
        <v>0</v>
      </c>
      <c r="R3197" s="12">
        <v>1</v>
      </c>
    </row>
    <row r="3198" spans="1:18" x14ac:dyDescent="0.2">
      <c r="A3198" s="1" t="s">
        <v>5719</v>
      </c>
      <c r="B3198" s="1" t="s">
        <v>403</v>
      </c>
      <c r="C3198" s="2" t="s">
        <v>5720</v>
      </c>
      <c r="E3198" s="4">
        <v>0</v>
      </c>
      <c r="F3198" s="4">
        <v>22</v>
      </c>
      <c r="H3198" s="167"/>
      <c r="I3198" s="7">
        <v>7058181</v>
      </c>
      <c r="J3198" s="7">
        <v>7057825</v>
      </c>
      <c r="K3198" s="7">
        <v>1</v>
      </c>
      <c r="L3198" s="7">
        <v>5</v>
      </c>
      <c r="M3198" s="7">
        <f>M3199+M3200</f>
        <v>0</v>
      </c>
      <c r="N3198" s="8">
        <f>N3199+N3200</f>
        <v>0</v>
      </c>
      <c r="R3198" s="12">
        <v>1</v>
      </c>
    </row>
    <row r="3199" spans="1:18" x14ac:dyDescent="0.2">
      <c r="A3199" s="1" t="s">
        <v>5721</v>
      </c>
      <c r="C3199" s="2" t="s">
        <v>1544</v>
      </c>
      <c r="D3199" s="3" t="s">
        <v>35</v>
      </c>
      <c r="E3199" s="4">
        <v>0</v>
      </c>
      <c r="F3199" s="4">
        <v>22</v>
      </c>
      <c r="I3199" s="7">
        <v>7058182</v>
      </c>
      <c r="J3199" s="7">
        <v>7058181</v>
      </c>
      <c r="K3199" s="7">
        <v>2</v>
      </c>
      <c r="L3199" s="7">
        <v>6</v>
      </c>
      <c r="M3199" s="7">
        <f>ROUND(ROUND(H3199,2)*ROUND(E3199,2), 2)</f>
        <v>0</v>
      </c>
      <c r="N3199" s="8">
        <f>H3199*E3199*(1+F3199/100)</f>
        <v>0</v>
      </c>
      <c r="R3199" s="12">
        <v>1</v>
      </c>
    </row>
    <row r="3200" spans="1:18" ht="280.5" x14ac:dyDescent="0.2">
      <c r="A3200" s="1" t="s">
        <v>5722</v>
      </c>
      <c r="B3200" s="1" t="s">
        <v>30</v>
      </c>
      <c r="C3200" s="2" t="s">
        <v>5723</v>
      </c>
      <c r="D3200" s="3" t="s">
        <v>228</v>
      </c>
      <c r="E3200" s="4">
        <v>1</v>
      </c>
      <c r="F3200" s="4">
        <v>22</v>
      </c>
      <c r="I3200" s="7">
        <v>7058183</v>
      </c>
      <c r="J3200" s="7">
        <v>7058181</v>
      </c>
      <c r="K3200" s="7">
        <v>2</v>
      </c>
      <c r="L3200" s="7">
        <v>6</v>
      </c>
      <c r="M3200" s="7">
        <f>ROUND(ROUND(H3200,2)*ROUND(E3200,2), 2)</f>
        <v>0</v>
      </c>
      <c r="N3200" s="8">
        <f>H3200*E3200*(1+F3200/100)</f>
        <v>0</v>
      </c>
      <c r="R3200" s="12">
        <v>1</v>
      </c>
    </row>
    <row r="3201" spans="1:18" x14ac:dyDescent="0.2">
      <c r="A3201" s="1" t="s">
        <v>5724</v>
      </c>
      <c r="B3201" s="1" t="s">
        <v>416</v>
      </c>
      <c r="C3201" s="2" t="s">
        <v>5725</v>
      </c>
      <c r="E3201" s="4">
        <v>0</v>
      </c>
      <c r="F3201" s="4">
        <v>22</v>
      </c>
      <c r="H3201" s="167"/>
      <c r="I3201" s="7">
        <v>7058184</v>
      </c>
      <c r="J3201" s="7">
        <v>7057825</v>
      </c>
      <c r="K3201" s="7">
        <v>1</v>
      </c>
      <c r="L3201" s="7">
        <v>5</v>
      </c>
      <c r="M3201" s="7">
        <f>M3202+M3204+M3216</f>
        <v>0</v>
      </c>
      <c r="N3201" s="8">
        <f>N3202+N3204+N3216</f>
        <v>0</v>
      </c>
      <c r="R3201" s="12">
        <v>1</v>
      </c>
    </row>
    <row r="3202" spans="1:18" x14ac:dyDescent="0.2">
      <c r="A3202" s="1" t="s">
        <v>5726</v>
      </c>
      <c r="C3202" s="2" t="s">
        <v>286</v>
      </c>
      <c r="E3202" s="4">
        <v>0</v>
      </c>
      <c r="F3202" s="4">
        <v>22</v>
      </c>
      <c r="H3202" s="167"/>
      <c r="I3202" s="7">
        <v>7058185</v>
      </c>
      <c r="J3202" s="7">
        <v>7058184</v>
      </c>
      <c r="K3202" s="7">
        <v>1</v>
      </c>
      <c r="L3202" s="7">
        <v>6</v>
      </c>
      <c r="M3202" s="7">
        <f>M3203</f>
        <v>0</v>
      </c>
      <c r="N3202" s="8">
        <f>N3203</f>
        <v>0</v>
      </c>
      <c r="R3202" s="12">
        <v>1</v>
      </c>
    </row>
    <row r="3203" spans="1:18" x14ac:dyDescent="0.2">
      <c r="A3203" s="1" t="s">
        <v>5727</v>
      </c>
      <c r="C3203" s="2" t="s">
        <v>1544</v>
      </c>
      <c r="D3203" s="3" t="s">
        <v>35</v>
      </c>
      <c r="E3203" s="4">
        <v>0</v>
      </c>
      <c r="F3203" s="4">
        <v>22</v>
      </c>
      <c r="I3203" s="7">
        <v>7058186</v>
      </c>
      <c r="J3203" s="7">
        <v>7058185</v>
      </c>
      <c r="K3203" s="7">
        <v>2</v>
      </c>
      <c r="L3203" s="7">
        <v>7</v>
      </c>
      <c r="M3203" s="7">
        <f>ROUND(ROUND(H3203,2)*ROUND(E3203,2), 2)</f>
        <v>0</v>
      </c>
      <c r="N3203" s="8">
        <f>H3203*E3203*(1+F3203/100)</f>
        <v>0</v>
      </c>
      <c r="R3203" s="12">
        <v>1</v>
      </c>
    </row>
    <row r="3204" spans="1:18" x14ac:dyDescent="0.2">
      <c r="A3204" s="1" t="s">
        <v>5728</v>
      </c>
      <c r="C3204" s="2" t="s">
        <v>5729</v>
      </c>
      <c r="E3204" s="4">
        <v>0</v>
      </c>
      <c r="F3204" s="4">
        <v>22</v>
      </c>
      <c r="H3204" s="167"/>
      <c r="I3204" s="7">
        <v>7058187</v>
      </c>
      <c r="J3204" s="7">
        <v>7058184</v>
      </c>
      <c r="K3204" s="7">
        <v>1</v>
      </c>
      <c r="L3204" s="7">
        <v>6</v>
      </c>
      <c r="M3204" s="7">
        <f>M3205+M3206+M3207+M3208+M3209+M3210+M3211+M3212+M3213+M3214+M3215</f>
        <v>0</v>
      </c>
      <c r="N3204" s="8">
        <f>N3205+N3206+N3207+N3208+N3209+N3210+N3211+N3212+N3213+N3214+N3215</f>
        <v>0</v>
      </c>
      <c r="R3204" s="12">
        <v>1</v>
      </c>
    </row>
    <row r="3205" spans="1:18" ht="38.25" x14ac:dyDescent="0.2">
      <c r="A3205" s="1" t="s">
        <v>5730</v>
      </c>
      <c r="B3205" s="1" t="s">
        <v>30</v>
      </c>
      <c r="C3205" s="2" t="s">
        <v>5731</v>
      </c>
      <c r="D3205" s="3" t="s">
        <v>231</v>
      </c>
      <c r="E3205" s="4">
        <v>2</v>
      </c>
      <c r="F3205" s="4">
        <v>22</v>
      </c>
      <c r="I3205" s="7">
        <v>7058188</v>
      </c>
      <c r="J3205" s="7">
        <v>7058187</v>
      </c>
      <c r="K3205" s="7">
        <v>2</v>
      </c>
      <c r="L3205" s="7">
        <v>7</v>
      </c>
      <c r="M3205" s="7">
        <f t="shared" ref="M3205:M3215" si="318">ROUND(ROUND(H3205,2)*ROUND(E3205,2), 2)</f>
        <v>0</v>
      </c>
      <c r="N3205" s="8">
        <f t="shared" ref="N3205:N3215" si="319">H3205*E3205*(1+F3205/100)</f>
        <v>0</v>
      </c>
      <c r="R3205" s="12">
        <v>1</v>
      </c>
    </row>
    <row r="3206" spans="1:18" x14ac:dyDescent="0.2">
      <c r="A3206" s="1" t="s">
        <v>5732</v>
      </c>
      <c r="B3206" s="1" t="s">
        <v>5733</v>
      </c>
      <c r="C3206" s="2" t="s">
        <v>5734</v>
      </c>
      <c r="D3206" s="3" t="s">
        <v>231</v>
      </c>
      <c r="E3206" s="4">
        <v>8</v>
      </c>
      <c r="F3206" s="4">
        <v>22</v>
      </c>
      <c r="I3206" s="7">
        <v>7058189</v>
      </c>
      <c r="J3206" s="7">
        <v>7058187</v>
      </c>
      <c r="K3206" s="7">
        <v>2</v>
      </c>
      <c r="L3206" s="7">
        <v>7</v>
      </c>
      <c r="M3206" s="7">
        <f t="shared" si="318"/>
        <v>0</v>
      </c>
      <c r="N3206" s="8">
        <f t="shared" si="319"/>
        <v>0</v>
      </c>
      <c r="R3206" s="12">
        <v>1</v>
      </c>
    </row>
    <row r="3207" spans="1:18" x14ac:dyDescent="0.2">
      <c r="A3207" s="1" t="s">
        <v>5735</v>
      </c>
      <c r="B3207" s="1" t="s">
        <v>5733</v>
      </c>
      <c r="C3207" s="2" t="s">
        <v>5736</v>
      </c>
      <c r="D3207" s="3" t="s">
        <v>231</v>
      </c>
      <c r="E3207" s="4">
        <v>6</v>
      </c>
      <c r="F3207" s="4">
        <v>22</v>
      </c>
      <c r="I3207" s="7">
        <v>7058190</v>
      </c>
      <c r="J3207" s="7">
        <v>7058187</v>
      </c>
      <c r="K3207" s="7">
        <v>2</v>
      </c>
      <c r="L3207" s="7">
        <v>7</v>
      </c>
      <c r="M3207" s="7">
        <f t="shared" si="318"/>
        <v>0</v>
      </c>
      <c r="N3207" s="8">
        <f t="shared" si="319"/>
        <v>0</v>
      </c>
      <c r="R3207" s="12">
        <v>1</v>
      </c>
    </row>
    <row r="3208" spans="1:18" x14ac:dyDescent="0.2">
      <c r="A3208" s="1" t="s">
        <v>5737</v>
      </c>
      <c r="B3208" s="1" t="s">
        <v>5733</v>
      </c>
      <c r="C3208" s="2" t="s">
        <v>5738</v>
      </c>
      <c r="D3208" s="3" t="s">
        <v>231</v>
      </c>
      <c r="E3208" s="4">
        <v>4</v>
      </c>
      <c r="F3208" s="4">
        <v>22</v>
      </c>
      <c r="I3208" s="7">
        <v>7058191</v>
      </c>
      <c r="J3208" s="7">
        <v>7058187</v>
      </c>
      <c r="K3208" s="7">
        <v>2</v>
      </c>
      <c r="L3208" s="7">
        <v>7</v>
      </c>
      <c r="M3208" s="7">
        <f t="shared" si="318"/>
        <v>0</v>
      </c>
      <c r="N3208" s="8">
        <f t="shared" si="319"/>
        <v>0</v>
      </c>
      <c r="R3208" s="12">
        <v>1</v>
      </c>
    </row>
    <row r="3209" spans="1:18" x14ac:dyDescent="0.2">
      <c r="A3209" s="1" t="s">
        <v>5739</v>
      </c>
      <c r="B3209" s="1" t="s">
        <v>5733</v>
      </c>
      <c r="C3209" s="2" t="s">
        <v>5740</v>
      </c>
      <c r="D3209" s="3" t="s">
        <v>231</v>
      </c>
      <c r="E3209" s="4">
        <v>2</v>
      </c>
      <c r="F3209" s="4">
        <v>22</v>
      </c>
      <c r="I3209" s="7">
        <v>7058192</v>
      </c>
      <c r="J3209" s="7">
        <v>7058187</v>
      </c>
      <c r="K3209" s="7">
        <v>2</v>
      </c>
      <c r="L3209" s="7">
        <v>7</v>
      </c>
      <c r="M3209" s="7">
        <f t="shared" si="318"/>
        <v>0</v>
      </c>
      <c r="N3209" s="8">
        <f t="shared" si="319"/>
        <v>0</v>
      </c>
      <c r="R3209" s="12">
        <v>1</v>
      </c>
    </row>
    <row r="3210" spans="1:18" x14ac:dyDescent="0.2">
      <c r="A3210" s="1" t="s">
        <v>5741</v>
      </c>
      <c r="B3210" s="1" t="s">
        <v>5733</v>
      </c>
      <c r="C3210" s="2" t="s">
        <v>5742</v>
      </c>
      <c r="D3210" s="3" t="s">
        <v>231</v>
      </c>
      <c r="E3210" s="4">
        <v>2</v>
      </c>
      <c r="F3210" s="4">
        <v>22</v>
      </c>
      <c r="I3210" s="7">
        <v>7058193</v>
      </c>
      <c r="J3210" s="7">
        <v>7058187</v>
      </c>
      <c r="K3210" s="7">
        <v>2</v>
      </c>
      <c r="L3210" s="7">
        <v>7</v>
      </c>
      <c r="M3210" s="7">
        <f t="shared" si="318"/>
        <v>0</v>
      </c>
      <c r="N3210" s="8">
        <f t="shared" si="319"/>
        <v>0</v>
      </c>
      <c r="R3210" s="12">
        <v>1</v>
      </c>
    </row>
    <row r="3211" spans="1:18" x14ac:dyDescent="0.2">
      <c r="A3211" s="1" t="s">
        <v>5743</v>
      </c>
      <c r="B3211" s="1" t="s">
        <v>5733</v>
      </c>
      <c r="C3211" s="2" t="s">
        <v>5744</v>
      </c>
      <c r="D3211" s="3" t="s">
        <v>231</v>
      </c>
      <c r="E3211" s="4">
        <v>2</v>
      </c>
      <c r="F3211" s="4">
        <v>22</v>
      </c>
      <c r="I3211" s="7">
        <v>7058194</v>
      </c>
      <c r="J3211" s="7">
        <v>7058187</v>
      </c>
      <c r="K3211" s="7">
        <v>2</v>
      </c>
      <c r="L3211" s="7">
        <v>7</v>
      </c>
      <c r="M3211" s="7">
        <f t="shared" si="318"/>
        <v>0</v>
      </c>
      <c r="N3211" s="8">
        <f t="shared" si="319"/>
        <v>0</v>
      </c>
      <c r="R3211" s="12">
        <v>1</v>
      </c>
    </row>
    <row r="3212" spans="1:18" x14ac:dyDescent="0.2">
      <c r="A3212" s="1" t="s">
        <v>5745</v>
      </c>
      <c r="B3212" s="1" t="s">
        <v>5733</v>
      </c>
      <c r="C3212" s="2" t="s">
        <v>5746</v>
      </c>
      <c r="D3212" s="3" t="s">
        <v>231</v>
      </c>
      <c r="E3212" s="4">
        <v>78</v>
      </c>
      <c r="F3212" s="4">
        <v>22</v>
      </c>
      <c r="I3212" s="7">
        <v>7058195</v>
      </c>
      <c r="J3212" s="7">
        <v>7058187</v>
      </c>
      <c r="K3212" s="7">
        <v>2</v>
      </c>
      <c r="L3212" s="7">
        <v>7</v>
      </c>
      <c r="M3212" s="7">
        <f t="shared" si="318"/>
        <v>0</v>
      </c>
      <c r="N3212" s="8">
        <f t="shared" si="319"/>
        <v>0</v>
      </c>
      <c r="R3212" s="12">
        <v>1</v>
      </c>
    </row>
    <row r="3213" spans="1:18" x14ac:dyDescent="0.2">
      <c r="A3213" s="1" t="s">
        <v>5747</v>
      </c>
      <c r="B3213" s="1" t="s">
        <v>5733</v>
      </c>
      <c r="C3213" s="2" t="s">
        <v>5748</v>
      </c>
      <c r="D3213" s="3" t="s">
        <v>231</v>
      </c>
      <c r="E3213" s="4">
        <v>78</v>
      </c>
      <c r="F3213" s="4">
        <v>22</v>
      </c>
      <c r="I3213" s="7">
        <v>7058196</v>
      </c>
      <c r="J3213" s="7">
        <v>7058187</v>
      </c>
      <c r="K3213" s="7">
        <v>2</v>
      </c>
      <c r="L3213" s="7">
        <v>7</v>
      </c>
      <c r="M3213" s="7">
        <f t="shared" si="318"/>
        <v>0</v>
      </c>
      <c r="N3213" s="8">
        <f t="shared" si="319"/>
        <v>0</v>
      </c>
      <c r="R3213" s="12">
        <v>1</v>
      </c>
    </row>
    <row r="3214" spans="1:18" x14ac:dyDescent="0.2">
      <c r="A3214" s="1" t="s">
        <v>5749</v>
      </c>
      <c r="B3214" s="1" t="s">
        <v>5733</v>
      </c>
      <c r="C3214" s="2" t="s">
        <v>5750</v>
      </c>
      <c r="D3214" s="3" t="s">
        <v>231</v>
      </c>
      <c r="E3214" s="4">
        <v>2</v>
      </c>
      <c r="F3214" s="4">
        <v>22</v>
      </c>
      <c r="I3214" s="7">
        <v>7058197</v>
      </c>
      <c r="J3214" s="7">
        <v>7058187</v>
      </c>
      <c r="K3214" s="7">
        <v>2</v>
      </c>
      <c r="L3214" s="7">
        <v>7</v>
      </c>
      <c r="M3214" s="7">
        <f t="shared" si="318"/>
        <v>0</v>
      </c>
      <c r="N3214" s="8">
        <f t="shared" si="319"/>
        <v>0</v>
      </c>
      <c r="R3214" s="12">
        <v>1</v>
      </c>
    </row>
    <row r="3215" spans="1:18" x14ac:dyDescent="0.2">
      <c r="A3215" s="1" t="s">
        <v>5751</v>
      </c>
      <c r="B3215" s="1" t="s">
        <v>5733</v>
      </c>
      <c r="C3215" s="2" t="s">
        <v>5752</v>
      </c>
      <c r="D3215" s="3" t="s">
        <v>231</v>
      </c>
      <c r="E3215" s="4">
        <v>144</v>
      </c>
      <c r="F3215" s="4">
        <v>22</v>
      </c>
      <c r="I3215" s="7">
        <v>7058198</v>
      </c>
      <c r="J3215" s="7">
        <v>7058187</v>
      </c>
      <c r="K3215" s="7">
        <v>2</v>
      </c>
      <c r="L3215" s="7">
        <v>7</v>
      </c>
      <c r="M3215" s="7">
        <f t="shared" si="318"/>
        <v>0</v>
      </c>
      <c r="N3215" s="8">
        <f t="shared" si="319"/>
        <v>0</v>
      </c>
      <c r="R3215" s="12">
        <v>1</v>
      </c>
    </row>
    <row r="3216" spans="1:18" x14ac:dyDescent="0.2">
      <c r="A3216" s="1" t="s">
        <v>5753</v>
      </c>
      <c r="C3216" s="2" t="s">
        <v>5754</v>
      </c>
      <c r="E3216" s="4">
        <v>0</v>
      </c>
      <c r="F3216" s="4">
        <v>22</v>
      </c>
      <c r="H3216" s="167"/>
      <c r="I3216" s="7">
        <v>7059877</v>
      </c>
      <c r="J3216" s="7">
        <v>7058184</v>
      </c>
      <c r="K3216" s="7">
        <v>1</v>
      </c>
      <c r="L3216" s="7">
        <v>6</v>
      </c>
      <c r="M3216" s="7">
        <f>M3217+M3218+M3219+M3220+M3221+M3222+M3223+M3224+M3225+M3226+M3227+M3228</f>
        <v>0</v>
      </c>
      <c r="N3216" s="8">
        <f>N3217+N3218+N3219+N3220+N3221+N3222+N3223+N3224+N3225+N3226+N3227+N3228</f>
        <v>0</v>
      </c>
      <c r="R3216" s="12">
        <v>1</v>
      </c>
    </row>
    <row r="3217" spans="1:18" ht="25.5" x14ac:dyDescent="0.2">
      <c r="A3217" s="1" t="s">
        <v>5755</v>
      </c>
      <c r="B3217" s="1" t="s">
        <v>188</v>
      </c>
      <c r="C3217" s="2" t="s">
        <v>5756</v>
      </c>
      <c r="D3217" s="3" t="s">
        <v>231</v>
      </c>
      <c r="E3217" s="4">
        <v>36</v>
      </c>
      <c r="F3217" s="4">
        <v>22</v>
      </c>
      <c r="I3217" s="7">
        <v>7059878</v>
      </c>
      <c r="J3217" s="7">
        <v>7059877</v>
      </c>
      <c r="K3217" s="7">
        <v>2</v>
      </c>
      <c r="L3217" s="7">
        <v>7</v>
      </c>
      <c r="M3217" s="7">
        <f t="shared" ref="M3217:M3228" si="320">ROUND(ROUND(H3217,2)*ROUND(E3217,2), 2)</f>
        <v>0</v>
      </c>
      <c r="N3217" s="8">
        <f t="shared" ref="N3217:N3228" si="321">H3217*E3217*(1+F3217/100)</f>
        <v>0</v>
      </c>
      <c r="R3217" s="12">
        <v>1</v>
      </c>
    </row>
    <row r="3218" spans="1:18" x14ac:dyDescent="0.2">
      <c r="A3218" s="1" t="s">
        <v>5757</v>
      </c>
      <c r="B3218" s="1" t="s">
        <v>233</v>
      </c>
      <c r="C3218" s="2" t="s">
        <v>1706</v>
      </c>
      <c r="D3218" s="3" t="s">
        <v>231</v>
      </c>
      <c r="E3218" s="4">
        <v>24</v>
      </c>
      <c r="F3218" s="4">
        <v>22</v>
      </c>
      <c r="I3218" s="7">
        <v>7059879</v>
      </c>
      <c r="J3218" s="7">
        <v>7059877</v>
      </c>
      <c r="K3218" s="7">
        <v>2</v>
      </c>
      <c r="L3218" s="7">
        <v>7</v>
      </c>
      <c r="M3218" s="7">
        <f t="shared" si="320"/>
        <v>0</v>
      </c>
      <c r="N3218" s="8">
        <f t="shared" si="321"/>
        <v>0</v>
      </c>
      <c r="R3218" s="12">
        <v>1</v>
      </c>
    </row>
    <row r="3219" spans="1:18" x14ac:dyDescent="0.2">
      <c r="A3219" s="1" t="s">
        <v>5758</v>
      </c>
      <c r="B3219" s="1" t="s">
        <v>236</v>
      </c>
      <c r="C3219" s="2" t="s">
        <v>1704</v>
      </c>
      <c r="D3219" s="3" t="s">
        <v>231</v>
      </c>
      <c r="E3219" s="4">
        <v>3</v>
      </c>
      <c r="F3219" s="4">
        <v>22</v>
      </c>
      <c r="I3219" s="7">
        <v>7059880</v>
      </c>
      <c r="J3219" s="7">
        <v>7059877</v>
      </c>
      <c r="K3219" s="7">
        <v>2</v>
      </c>
      <c r="L3219" s="7">
        <v>7</v>
      </c>
      <c r="M3219" s="7">
        <f t="shared" si="320"/>
        <v>0</v>
      </c>
      <c r="N3219" s="8">
        <f t="shared" si="321"/>
        <v>0</v>
      </c>
      <c r="R3219" s="12">
        <v>1</v>
      </c>
    </row>
    <row r="3220" spans="1:18" x14ac:dyDescent="0.2">
      <c r="A3220" s="1" t="s">
        <v>5759</v>
      </c>
      <c r="B3220" s="1" t="s">
        <v>239</v>
      </c>
      <c r="C3220" s="2" t="s">
        <v>5760</v>
      </c>
      <c r="D3220" s="3" t="s">
        <v>231</v>
      </c>
      <c r="E3220" s="4">
        <v>8</v>
      </c>
      <c r="F3220" s="4">
        <v>22</v>
      </c>
      <c r="I3220" s="7">
        <v>7059881</v>
      </c>
      <c r="J3220" s="7">
        <v>7059877</v>
      </c>
      <c r="K3220" s="7">
        <v>2</v>
      </c>
      <c r="L3220" s="7">
        <v>7</v>
      </c>
      <c r="M3220" s="7">
        <f t="shared" si="320"/>
        <v>0</v>
      </c>
      <c r="N3220" s="8">
        <f t="shared" si="321"/>
        <v>0</v>
      </c>
      <c r="R3220" s="12">
        <v>1</v>
      </c>
    </row>
    <row r="3221" spans="1:18" x14ac:dyDescent="0.2">
      <c r="A3221" s="1" t="s">
        <v>5761</v>
      </c>
      <c r="B3221" s="1" t="s">
        <v>243</v>
      </c>
      <c r="C3221" s="2" t="s">
        <v>5762</v>
      </c>
      <c r="D3221" s="3" t="s">
        <v>231</v>
      </c>
      <c r="E3221" s="4">
        <v>143</v>
      </c>
      <c r="F3221" s="4">
        <v>22</v>
      </c>
      <c r="I3221" s="7">
        <v>7059882</v>
      </c>
      <c r="J3221" s="7">
        <v>7059877</v>
      </c>
      <c r="K3221" s="7">
        <v>2</v>
      </c>
      <c r="L3221" s="7">
        <v>7</v>
      </c>
      <c r="M3221" s="7">
        <f t="shared" si="320"/>
        <v>0</v>
      </c>
      <c r="N3221" s="8">
        <f t="shared" si="321"/>
        <v>0</v>
      </c>
      <c r="R3221" s="12">
        <v>1</v>
      </c>
    </row>
    <row r="3222" spans="1:18" ht="25.5" x14ac:dyDescent="0.2">
      <c r="A3222" s="1" t="s">
        <v>5763</v>
      </c>
      <c r="B3222" s="1" t="s">
        <v>247</v>
      </c>
      <c r="C3222" s="2" t="s">
        <v>1714</v>
      </c>
      <c r="D3222" s="3" t="s">
        <v>35</v>
      </c>
      <c r="E3222" s="4">
        <v>0</v>
      </c>
      <c r="F3222" s="4">
        <v>22</v>
      </c>
      <c r="I3222" s="7">
        <v>7059883</v>
      </c>
      <c r="J3222" s="7">
        <v>7059877</v>
      </c>
      <c r="K3222" s="7">
        <v>2</v>
      </c>
      <c r="L3222" s="7">
        <v>7</v>
      </c>
      <c r="M3222" s="7">
        <f t="shared" si="320"/>
        <v>0</v>
      </c>
      <c r="N3222" s="8">
        <f t="shared" si="321"/>
        <v>0</v>
      </c>
      <c r="R3222" s="12">
        <v>1</v>
      </c>
    </row>
    <row r="3223" spans="1:18" x14ac:dyDescent="0.2">
      <c r="A3223" s="1" t="s">
        <v>5764</v>
      </c>
      <c r="C3223" s="2" t="s">
        <v>5765</v>
      </c>
      <c r="D3223" s="3" t="s">
        <v>245</v>
      </c>
      <c r="E3223" s="4">
        <v>7760</v>
      </c>
      <c r="F3223" s="4">
        <v>22</v>
      </c>
      <c r="I3223" s="7">
        <v>7059884</v>
      </c>
      <c r="J3223" s="7">
        <v>7059877</v>
      </c>
      <c r="K3223" s="7">
        <v>2</v>
      </c>
      <c r="L3223" s="7">
        <v>7</v>
      </c>
      <c r="M3223" s="7">
        <f t="shared" si="320"/>
        <v>0</v>
      </c>
      <c r="N3223" s="8">
        <f t="shared" si="321"/>
        <v>0</v>
      </c>
      <c r="R3223" s="12">
        <v>1</v>
      </c>
    </row>
    <row r="3224" spans="1:18" x14ac:dyDescent="0.2">
      <c r="A3224" s="1" t="s">
        <v>5766</v>
      </c>
      <c r="B3224" s="1" t="s">
        <v>266</v>
      </c>
      <c r="C3224" s="2" t="s">
        <v>1623</v>
      </c>
      <c r="D3224" s="3" t="s">
        <v>35</v>
      </c>
      <c r="E3224" s="4">
        <v>0</v>
      </c>
      <c r="F3224" s="4">
        <v>22</v>
      </c>
      <c r="I3224" s="7">
        <v>7059885</v>
      </c>
      <c r="J3224" s="7">
        <v>7059877</v>
      </c>
      <c r="K3224" s="7">
        <v>2</v>
      </c>
      <c r="L3224" s="7">
        <v>7</v>
      </c>
      <c r="M3224" s="7">
        <f t="shared" si="320"/>
        <v>0</v>
      </c>
      <c r="N3224" s="8">
        <f t="shared" si="321"/>
        <v>0</v>
      </c>
      <c r="R3224" s="12">
        <v>1</v>
      </c>
    </row>
    <row r="3225" spans="1:18" x14ac:dyDescent="0.2">
      <c r="A3225" s="1" t="s">
        <v>5767</v>
      </c>
      <c r="C3225" s="2" t="s">
        <v>5768</v>
      </c>
      <c r="D3225" s="3" t="s">
        <v>245</v>
      </c>
      <c r="E3225" s="4">
        <v>480</v>
      </c>
      <c r="F3225" s="4">
        <v>22</v>
      </c>
      <c r="I3225" s="7">
        <v>7059886</v>
      </c>
      <c r="J3225" s="7">
        <v>7059877</v>
      </c>
      <c r="K3225" s="7">
        <v>2</v>
      </c>
      <c r="L3225" s="7">
        <v>7</v>
      </c>
      <c r="M3225" s="7">
        <f t="shared" si="320"/>
        <v>0</v>
      </c>
      <c r="N3225" s="8">
        <f t="shared" si="321"/>
        <v>0</v>
      </c>
      <c r="R3225" s="12">
        <v>1</v>
      </c>
    </row>
    <row r="3226" spans="1:18" x14ac:dyDescent="0.2">
      <c r="A3226" s="1" t="s">
        <v>5769</v>
      </c>
      <c r="B3226" s="1" t="s">
        <v>270</v>
      </c>
      <c r="C3226" s="2" t="s">
        <v>5330</v>
      </c>
      <c r="D3226" s="3" t="s">
        <v>35</v>
      </c>
      <c r="E3226" s="4">
        <v>0</v>
      </c>
      <c r="F3226" s="4">
        <v>22</v>
      </c>
      <c r="I3226" s="7">
        <v>7059887</v>
      </c>
      <c r="J3226" s="7">
        <v>7059877</v>
      </c>
      <c r="K3226" s="7">
        <v>2</v>
      </c>
      <c r="L3226" s="7">
        <v>7</v>
      </c>
      <c r="M3226" s="7">
        <f t="shared" si="320"/>
        <v>0</v>
      </c>
      <c r="N3226" s="8">
        <f t="shared" si="321"/>
        <v>0</v>
      </c>
      <c r="R3226" s="12">
        <v>1</v>
      </c>
    </row>
    <row r="3227" spans="1:18" x14ac:dyDescent="0.2">
      <c r="A3227" s="1" t="s">
        <v>5770</v>
      </c>
      <c r="C3227" s="2" t="s">
        <v>5771</v>
      </c>
      <c r="D3227" s="3" t="s">
        <v>245</v>
      </c>
      <c r="E3227" s="4">
        <v>760</v>
      </c>
      <c r="F3227" s="4">
        <v>22</v>
      </c>
      <c r="I3227" s="7">
        <v>7059888</v>
      </c>
      <c r="J3227" s="7">
        <v>7059877</v>
      </c>
      <c r="K3227" s="7">
        <v>2</v>
      </c>
      <c r="L3227" s="7">
        <v>7</v>
      </c>
      <c r="M3227" s="7">
        <f t="shared" si="320"/>
        <v>0</v>
      </c>
      <c r="N3227" s="8">
        <f t="shared" si="321"/>
        <v>0</v>
      </c>
      <c r="R3227" s="12">
        <v>1</v>
      </c>
    </row>
    <row r="3228" spans="1:18" x14ac:dyDescent="0.2">
      <c r="A3228" s="1" t="s">
        <v>5772</v>
      </c>
      <c r="C3228" s="2" t="s">
        <v>5773</v>
      </c>
      <c r="D3228" s="3" t="s">
        <v>245</v>
      </c>
      <c r="E3228" s="4">
        <v>420</v>
      </c>
      <c r="F3228" s="4">
        <v>22</v>
      </c>
      <c r="I3228" s="7">
        <v>7059889</v>
      </c>
      <c r="J3228" s="7">
        <v>7059877</v>
      </c>
      <c r="K3228" s="7">
        <v>2</v>
      </c>
      <c r="L3228" s="7">
        <v>7</v>
      </c>
      <c r="M3228" s="7">
        <f t="shared" si="320"/>
        <v>0</v>
      </c>
      <c r="N3228" s="8">
        <f t="shared" si="321"/>
        <v>0</v>
      </c>
      <c r="R3228" s="12">
        <v>1</v>
      </c>
    </row>
    <row r="3229" spans="1:18" x14ac:dyDescent="0.2">
      <c r="A3229" s="1" t="s">
        <v>5774</v>
      </c>
      <c r="B3229" s="1" t="s">
        <v>717</v>
      </c>
      <c r="C3229" s="2" t="s">
        <v>1724</v>
      </c>
      <c r="E3229" s="4">
        <v>0</v>
      </c>
      <c r="F3229" s="4">
        <v>22</v>
      </c>
      <c r="H3229" s="167"/>
      <c r="I3229" s="7">
        <v>7058199</v>
      </c>
      <c r="J3229" s="7">
        <v>7057825</v>
      </c>
      <c r="K3229" s="7">
        <v>1</v>
      </c>
      <c r="L3229" s="7">
        <v>5</v>
      </c>
      <c r="M3229" s="7">
        <f>M3230+M3232+M3263</f>
        <v>0</v>
      </c>
      <c r="N3229" s="8">
        <f>N3230+N3232+N3263</f>
        <v>0</v>
      </c>
      <c r="R3229" s="12">
        <v>1</v>
      </c>
    </row>
    <row r="3230" spans="1:18" x14ac:dyDescent="0.2">
      <c r="A3230" s="1" t="s">
        <v>5775</v>
      </c>
      <c r="C3230" s="2" t="s">
        <v>286</v>
      </c>
      <c r="E3230" s="4">
        <v>0</v>
      </c>
      <c r="F3230" s="4">
        <v>22</v>
      </c>
      <c r="H3230" s="167"/>
      <c r="I3230" s="7">
        <v>7058200</v>
      </c>
      <c r="J3230" s="7">
        <v>7058199</v>
      </c>
      <c r="K3230" s="7">
        <v>1</v>
      </c>
      <c r="L3230" s="7">
        <v>6</v>
      </c>
      <c r="M3230" s="7">
        <f>M3231</f>
        <v>0</v>
      </c>
      <c r="N3230" s="8">
        <f>N3231</f>
        <v>0</v>
      </c>
      <c r="R3230" s="12">
        <v>1</v>
      </c>
    </row>
    <row r="3231" spans="1:18" x14ac:dyDescent="0.2">
      <c r="A3231" s="1" t="s">
        <v>5776</v>
      </c>
      <c r="C3231" s="2" t="s">
        <v>5777</v>
      </c>
      <c r="D3231" s="3" t="s">
        <v>35</v>
      </c>
      <c r="E3231" s="4">
        <v>0</v>
      </c>
      <c r="F3231" s="4">
        <v>22</v>
      </c>
      <c r="I3231" s="7">
        <v>7058201</v>
      </c>
      <c r="J3231" s="7">
        <v>7058200</v>
      </c>
      <c r="K3231" s="7">
        <v>2</v>
      </c>
      <c r="L3231" s="7">
        <v>7</v>
      </c>
      <c r="M3231" s="7">
        <f>ROUND(ROUND(H3231,2)*ROUND(E3231,2), 2)</f>
        <v>0</v>
      </c>
      <c r="N3231" s="8">
        <f>H3231*E3231*(1+F3231/100)</f>
        <v>0</v>
      </c>
      <c r="R3231" s="12">
        <v>1</v>
      </c>
    </row>
    <row r="3232" spans="1:18" x14ac:dyDescent="0.2">
      <c r="A3232" s="1" t="s">
        <v>5778</v>
      </c>
      <c r="C3232" s="2" t="s">
        <v>1728</v>
      </c>
      <c r="E3232" s="4">
        <v>0</v>
      </c>
      <c r="F3232" s="4">
        <v>22</v>
      </c>
      <c r="H3232" s="167"/>
      <c r="I3232" s="7">
        <v>7058202</v>
      </c>
      <c r="J3232" s="7">
        <v>7058199</v>
      </c>
      <c r="K3232" s="7">
        <v>1</v>
      </c>
      <c r="L3232" s="7">
        <v>6</v>
      </c>
      <c r="M3232" s="7">
        <f>M3233+M3234+M3235+M3236+M3237+M3238+M3239+M3240+M3241+M3242+M3243+M3244+M3245+M3246+M3247+M3248+M3249+M3250+M3251+M3252+M3253+M3254+M3255+M3256+M3257+M3258+M3259+M3260+M3261+M3262</f>
        <v>0</v>
      </c>
      <c r="N3232" s="8">
        <f>N3233+N3234+N3235+N3236+N3237+N3238+N3239+N3240+N3241+N3242+N3243+N3244+N3245+N3246+N3247+N3248+N3249+N3250+N3251+N3252+N3253+N3254+N3255+N3256+N3257+N3258+N3259+N3260+N3261+N3262</f>
        <v>0</v>
      </c>
      <c r="R3232" s="12">
        <v>1</v>
      </c>
    </row>
    <row r="3233" spans="1:18" ht="127.5" x14ac:dyDescent="0.2">
      <c r="A3233" s="1" t="s">
        <v>5779</v>
      </c>
      <c r="B3233" s="1" t="s">
        <v>30</v>
      </c>
      <c r="C3233" s="2" t="s">
        <v>5780</v>
      </c>
      <c r="D3233" s="3" t="s">
        <v>231</v>
      </c>
      <c r="E3233" s="4">
        <v>1</v>
      </c>
      <c r="F3233" s="4">
        <v>22</v>
      </c>
      <c r="I3233" s="7">
        <v>7058203</v>
      </c>
      <c r="J3233" s="7">
        <v>7058202</v>
      </c>
      <c r="K3233" s="7">
        <v>2</v>
      </c>
      <c r="L3233" s="7">
        <v>7</v>
      </c>
      <c r="M3233" s="7">
        <f t="shared" ref="M3233:M3262" si="322">ROUND(ROUND(H3233,2)*ROUND(E3233,2), 2)</f>
        <v>0</v>
      </c>
      <c r="N3233" s="8">
        <f t="shared" ref="N3233:N3262" si="323">H3233*E3233*(1+F3233/100)</f>
        <v>0</v>
      </c>
      <c r="R3233" s="12">
        <v>1</v>
      </c>
    </row>
    <row r="3234" spans="1:18" x14ac:dyDescent="0.2">
      <c r="A3234" s="1" t="s">
        <v>5781</v>
      </c>
      <c r="B3234" s="1" t="s">
        <v>188</v>
      </c>
      <c r="C3234" s="2" t="s">
        <v>1732</v>
      </c>
      <c r="D3234" s="3" t="s">
        <v>231</v>
      </c>
      <c r="E3234" s="4">
        <v>2</v>
      </c>
      <c r="F3234" s="4">
        <v>22</v>
      </c>
      <c r="I3234" s="7">
        <v>7058204</v>
      </c>
      <c r="J3234" s="7">
        <v>7058202</v>
      </c>
      <c r="K3234" s="7">
        <v>2</v>
      </c>
      <c r="L3234" s="7">
        <v>7</v>
      </c>
      <c r="M3234" s="7">
        <f t="shared" si="322"/>
        <v>0</v>
      </c>
      <c r="N3234" s="8">
        <f t="shared" si="323"/>
        <v>0</v>
      </c>
      <c r="R3234" s="12">
        <v>1</v>
      </c>
    </row>
    <row r="3235" spans="1:18" x14ac:dyDescent="0.2">
      <c r="A3235" s="1" t="s">
        <v>5782</v>
      </c>
      <c r="B3235" s="1" t="s">
        <v>233</v>
      </c>
      <c r="C3235" s="2" t="s">
        <v>5783</v>
      </c>
      <c r="D3235" s="3" t="s">
        <v>231</v>
      </c>
      <c r="E3235" s="4">
        <v>1</v>
      </c>
      <c r="F3235" s="4">
        <v>22</v>
      </c>
      <c r="I3235" s="7">
        <v>7058205</v>
      </c>
      <c r="J3235" s="7">
        <v>7058202</v>
      </c>
      <c r="K3235" s="7">
        <v>2</v>
      </c>
      <c r="L3235" s="7">
        <v>7</v>
      </c>
      <c r="M3235" s="7">
        <f t="shared" si="322"/>
        <v>0</v>
      </c>
      <c r="N3235" s="8">
        <f t="shared" si="323"/>
        <v>0</v>
      </c>
      <c r="R3235" s="12">
        <v>1</v>
      </c>
    </row>
    <row r="3236" spans="1:18" x14ac:dyDescent="0.2">
      <c r="A3236" s="1" t="s">
        <v>5784</v>
      </c>
      <c r="B3236" s="1" t="s">
        <v>236</v>
      </c>
      <c r="C3236" s="2" t="s">
        <v>5785</v>
      </c>
      <c r="D3236" s="3" t="s">
        <v>231</v>
      </c>
      <c r="E3236" s="4">
        <v>2</v>
      </c>
      <c r="F3236" s="4">
        <v>22</v>
      </c>
      <c r="I3236" s="7">
        <v>7058206</v>
      </c>
      <c r="J3236" s="7">
        <v>7058202</v>
      </c>
      <c r="K3236" s="7">
        <v>2</v>
      </c>
      <c r="L3236" s="7">
        <v>7</v>
      </c>
      <c r="M3236" s="7">
        <f t="shared" si="322"/>
        <v>0</v>
      </c>
      <c r="N3236" s="8">
        <f t="shared" si="323"/>
        <v>0</v>
      </c>
      <c r="R3236" s="12">
        <v>1</v>
      </c>
    </row>
    <row r="3237" spans="1:18" ht="38.25" x14ac:dyDescent="0.2">
      <c r="A3237" s="1" t="s">
        <v>5786</v>
      </c>
      <c r="B3237" s="1" t="s">
        <v>239</v>
      </c>
      <c r="C3237" s="2" t="s">
        <v>5787</v>
      </c>
      <c r="D3237" s="3" t="s">
        <v>231</v>
      </c>
      <c r="E3237" s="4">
        <v>1</v>
      </c>
      <c r="F3237" s="4">
        <v>22</v>
      </c>
      <c r="I3237" s="7">
        <v>7058207</v>
      </c>
      <c r="J3237" s="7">
        <v>7058202</v>
      </c>
      <c r="K3237" s="7">
        <v>2</v>
      </c>
      <c r="L3237" s="7">
        <v>7</v>
      </c>
      <c r="M3237" s="7">
        <f t="shared" si="322"/>
        <v>0</v>
      </c>
      <c r="N3237" s="8">
        <f t="shared" si="323"/>
        <v>0</v>
      </c>
      <c r="R3237" s="12">
        <v>1</v>
      </c>
    </row>
    <row r="3238" spans="1:18" ht="25.5" x14ac:dyDescent="0.2">
      <c r="A3238" s="1" t="s">
        <v>5788</v>
      </c>
      <c r="B3238" s="1" t="s">
        <v>243</v>
      </c>
      <c r="C3238" s="2" t="s">
        <v>5789</v>
      </c>
      <c r="D3238" s="3" t="s">
        <v>231</v>
      </c>
      <c r="E3238" s="4">
        <v>2</v>
      </c>
      <c r="F3238" s="4">
        <v>22</v>
      </c>
      <c r="I3238" s="7">
        <v>7058208</v>
      </c>
      <c r="J3238" s="7">
        <v>7058202</v>
      </c>
      <c r="K3238" s="7">
        <v>2</v>
      </c>
      <c r="L3238" s="7">
        <v>7</v>
      </c>
      <c r="M3238" s="7">
        <f t="shared" si="322"/>
        <v>0</v>
      </c>
      <c r="N3238" s="8">
        <f t="shared" si="323"/>
        <v>0</v>
      </c>
      <c r="R3238" s="12">
        <v>1</v>
      </c>
    </row>
    <row r="3239" spans="1:18" x14ac:dyDescent="0.2">
      <c r="A3239" s="1" t="s">
        <v>5790</v>
      </c>
      <c r="B3239" s="1" t="s">
        <v>247</v>
      </c>
      <c r="C3239" s="2" t="s">
        <v>5791</v>
      </c>
      <c r="D3239" s="3" t="s">
        <v>231</v>
      </c>
      <c r="E3239" s="4">
        <v>7</v>
      </c>
      <c r="F3239" s="4">
        <v>22</v>
      </c>
      <c r="I3239" s="7">
        <v>7058209</v>
      </c>
      <c r="J3239" s="7">
        <v>7058202</v>
      </c>
      <c r="K3239" s="7">
        <v>2</v>
      </c>
      <c r="L3239" s="7">
        <v>7</v>
      </c>
      <c r="M3239" s="7">
        <f t="shared" si="322"/>
        <v>0</v>
      </c>
      <c r="N3239" s="8">
        <f t="shared" si="323"/>
        <v>0</v>
      </c>
      <c r="R3239" s="12">
        <v>1</v>
      </c>
    </row>
    <row r="3240" spans="1:18" x14ac:dyDescent="0.2">
      <c r="A3240" s="1" t="s">
        <v>5792</v>
      </c>
      <c r="B3240" s="1" t="s">
        <v>266</v>
      </c>
      <c r="C3240" s="2" t="s">
        <v>1734</v>
      </c>
      <c r="D3240" s="3" t="s">
        <v>231</v>
      </c>
      <c r="E3240" s="4">
        <v>181</v>
      </c>
      <c r="F3240" s="4">
        <v>22</v>
      </c>
      <c r="I3240" s="7">
        <v>7058210</v>
      </c>
      <c r="J3240" s="7">
        <v>7058202</v>
      </c>
      <c r="K3240" s="7">
        <v>2</v>
      </c>
      <c r="L3240" s="7">
        <v>7</v>
      </c>
      <c r="M3240" s="7">
        <f t="shared" si="322"/>
        <v>0</v>
      </c>
      <c r="N3240" s="8">
        <f t="shared" si="323"/>
        <v>0</v>
      </c>
      <c r="R3240" s="12">
        <v>1</v>
      </c>
    </row>
    <row r="3241" spans="1:18" x14ac:dyDescent="0.2">
      <c r="A3241" s="1" t="s">
        <v>5793</v>
      </c>
      <c r="B3241" s="1" t="s">
        <v>270</v>
      </c>
      <c r="C3241" s="2" t="s">
        <v>1736</v>
      </c>
      <c r="D3241" s="3" t="s">
        <v>231</v>
      </c>
      <c r="E3241" s="4">
        <v>1</v>
      </c>
      <c r="F3241" s="4">
        <v>22</v>
      </c>
      <c r="I3241" s="7">
        <v>7058211</v>
      </c>
      <c r="J3241" s="7">
        <v>7058202</v>
      </c>
      <c r="K3241" s="7">
        <v>2</v>
      </c>
      <c r="L3241" s="7">
        <v>7</v>
      </c>
      <c r="M3241" s="7">
        <f t="shared" si="322"/>
        <v>0</v>
      </c>
      <c r="N3241" s="8">
        <f t="shared" si="323"/>
        <v>0</v>
      </c>
      <c r="R3241" s="12">
        <v>1</v>
      </c>
    </row>
    <row r="3242" spans="1:18" x14ac:dyDescent="0.2">
      <c r="A3242" s="1" t="s">
        <v>5794</v>
      </c>
      <c r="B3242" s="1" t="s">
        <v>66</v>
      </c>
      <c r="C3242" s="2" t="s">
        <v>1738</v>
      </c>
      <c r="D3242" s="3" t="s">
        <v>231</v>
      </c>
      <c r="E3242" s="4">
        <v>182</v>
      </c>
      <c r="F3242" s="4">
        <v>22</v>
      </c>
      <c r="I3242" s="7">
        <v>7058212</v>
      </c>
      <c r="J3242" s="7">
        <v>7058202</v>
      </c>
      <c r="K3242" s="7">
        <v>2</v>
      </c>
      <c r="L3242" s="7">
        <v>7</v>
      </c>
      <c r="M3242" s="7">
        <f t="shared" si="322"/>
        <v>0</v>
      </c>
      <c r="N3242" s="8">
        <f t="shared" si="323"/>
        <v>0</v>
      </c>
      <c r="R3242" s="12">
        <v>1</v>
      </c>
    </row>
    <row r="3243" spans="1:18" x14ac:dyDescent="0.2">
      <c r="A3243" s="1" t="s">
        <v>5795</v>
      </c>
      <c r="B3243" s="1" t="s">
        <v>69</v>
      </c>
      <c r="C3243" s="2" t="s">
        <v>1740</v>
      </c>
      <c r="D3243" s="3" t="s">
        <v>231</v>
      </c>
      <c r="E3243" s="4">
        <v>16</v>
      </c>
      <c r="F3243" s="4">
        <v>22</v>
      </c>
      <c r="I3243" s="7">
        <v>7058213</v>
      </c>
      <c r="J3243" s="7">
        <v>7058202</v>
      </c>
      <c r="K3243" s="7">
        <v>2</v>
      </c>
      <c r="L3243" s="7">
        <v>7</v>
      </c>
      <c r="M3243" s="7">
        <f t="shared" si="322"/>
        <v>0</v>
      </c>
      <c r="N3243" s="8">
        <f t="shared" si="323"/>
        <v>0</v>
      </c>
      <c r="R3243" s="12">
        <v>1</v>
      </c>
    </row>
    <row r="3244" spans="1:18" x14ac:dyDescent="0.2">
      <c r="A3244" s="1" t="s">
        <v>5796</v>
      </c>
      <c r="B3244" s="1" t="s">
        <v>72</v>
      </c>
      <c r="C3244" s="2" t="s">
        <v>1742</v>
      </c>
      <c r="D3244" s="3" t="s">
        <v>231</v>
      </c>
      <c r="E3244" s="4">
        <v>25</v>
      </c>
      <c r="F3244" s="4">
        <v>22</v>
      </c>
      <c r="I3244" s="7">
        <v>7058214</v>
      </c>
      <c r="J3244" s="7">
        <v>7058202</v>
      </c>
      <c r="K3244" s="7">
        <v>2</v>
      </c>
      <c r="L3244" s="7">
        <v>7</v>
      </c>
      <c r="M3244" s="7">
        <f t="shared" si="322"/>
        <v>0</v>
      </c>
      <c r="N3244" s="8">
        <f t="shared" si="323"/>
        <v>0</v>
      </c>
      <c r="R3244" s="12">
        <v>1</v>
      </c>
    </row>
    <row r="3245" spans="1:18" ht="25.5" x14ac:dyDescent="0.2">
      <c r="A3245" s="1" t="s">
        <v>5797</v>
      </c>
      <c r="B3245" s="1" t="s">
        <v>75</v>
      </c>
      <c r="C3245" s="2" t="s">
        <v>5798</v>
      </c>
      <c r="D3245" s="3" t="s">
        <v>231</v>
      </c>
      <c r="E3245" s="4">
        <v>2</v>
      </c>
      <c r="F3245" s="4">
        <v>22</v>
      </c>
      <c r="I3245" s="7">
        <v>7058215</v>
      </c>
      <c r="J3245" s="7">
        <v>7058202</v>
      </c>
      <c r="K3245" s="7">
        <v>2</v>
      </c>
      <c r="L3245" s="7">
        <v>7</v>
      </c>
      <c r="M3245" s="7">
        <f t="shared" si="322"/>
        <v>0</v>
      </c>
      <c r="N3245" s="8">
        <f t="shared" si="323"/>
        <v>0</v>
      </c>
      <c r="R3245" s="12">
        <v>1</v>
      </c>
    </row>
    <row r="3246" spans="1:18" ht="51" x14ac:dyDescent="0.2">
      <c r="A3246" s="1" t="s">
        <v>5799</v>
      </c>
      <c r="B3246" s="1" t="s">
        <v>78</v>
      </c>
      <c r="C3246" s="2" t="s">
        <v>5800</v>
      </c>
      <c r="D3246" s="3" t="s">
        <v>231</v>
      </c>
      <c r="E3246" s="4">
        <v>2</v>
      </c>
      <c r="F3246" s="4">
        <v>22</v>
      </c>
      <c r="I3246" s="7">
        <v>7058216</v>
      </c>
      <c r="J3246" s="7">
        <v>7058202</v>
      </c>
      <c r="K3246" s="7">
        <v>2</v>
      </c>
      <c r="L3246" s="7">
        <v>7</v>
      </c>
      <c r="M3246" s="7">
        <f t="shared" si="322"/>
        <v>0</v>
      </c>
      <c r="N3246" s="8">
        <f t="shared" si="323"/>
        <v>0</v>
      </c>
      <c r="R3246" s="12">
        <v>1</v>
      </c>
    </row>
    <row r="3247" spans="1:18" x14ac:dyDescent="0.2">
      <c r="A3247" s="1" t="s">
        <v>5801</v>
      </c>
      <c r="B3247" s="1" t="s">
        <v>81</v>
      </c>
      <c r="C3247" s="2" t="s">
        <v>5802</v>
      </c>
      <c r="D3247" s="3" t="s">
        <v>231</v>
      </c>
      <c r="E3247" s="4">
        <v>2</v>
      </c>
      <c r="F3247" s="4">
        <v>22</v>
      </c>
      <c r="I3247" s="7">
        <v>7058217</v>
      </c>
      <c r="J3247" s="7">
        <v>7058202</v>
      </c>
      <c r="K3247" s="7">
        <v>2</v>
      </c>
      <c r="L3247" s="7">
        <v>7</v>
      </c>
      <c r="M3247" s="7">
        <f t="shared" si="322"/>
        <v>0</v>
      </c>
      <c r="N3247" s="8">
        <f t="shared" si="323"/>
        <v>0</v>
      </c>
      <c r="R3247" s="12">
        <v>1</v>
      </c>
    </row>
    <row r="3248" spans="1:18" x14ac:dyDescent="0.2">
      <c r="A3248" s="1" t="s">
        <v>5803</v>
      </c>
      <c r="B3248" s="1" t="s">
        <v>84</v>
      </c>
      <c r="C3248" s="2" t="s">
        <v>5804</v>
      </c>
      <c r="D3248" s="3" t="s">
        <v>231</v>
      </c>
      <c r="E3248" s="4">
        <v>1</v>
      </c>
      <c r="F3248" s="4">
        <v>22</v>
      </c>
      <c r="I3248" s="7">
        <v>7058218</v>
      </c>
      <c r="J3248" s="7">
        <v>7058202</v>
      </c>
      <c r="K3248" s="7">
        <v>2</v>
      </c>
      <c r="L3248" s="7">
        <v>7</v>
      </c>
      <c r="M3248" s="7">
        <f t="shared" si="322"/>
        <v>0</v>
      </c>
      <c r="N3248" s="8">
        <f t="shared" si="323"/>
        <v>0</v>
      </c>
      <c r="R3248" s="12">
        <v>1</v>
      </c>
    </row>
    <row r="3249" spans="1:18" ht="25.5" x14ac:dyDescent="0.2">
      <c r="A3249" s="1" t="s">
        <v>5805</v>
      </c>
      <c r="B3249" s="1" t="s">
        <v>87</v>
      </c>
      <c r="C3249" s="2" t="s">
        <v>5806</v>
      </c>
      <c r="D3249" s="3" t="s">
        <v>231</v>
      </c>
      <c r="E3249" s="4">
        <v>16</v>
      </c>
      <c r="F3249" s="4">
        <v>22</v>
      </c>
      <c r="I3249" s="7">
        <v>7058219</v>
      </c>
      <c r="J3249" s="7">
        <v>7058202</v>
      </c>
      <c r="K3249" s="7">
        <v>2</v>
      </c>
      <c r="L3249" s="7">
        <v>7</v>
      </c>
      <c r="M3249" s="7">
        <f t="shared" si="322"/>
        <v>0</v>
      </c>
      <c r="N3249" s="8">
        <f t="shared" si="323"/>
        <v>0</v>
      </c>
      <c r="R3249" s="12">
        <v>1</v>
      </c>
    </row>
    <row r="3250" spans="1:18" ht="38.25" x14ac:dyDescent="0.2">
      <c r="A3250" s="1" t="s">
        <v>5807</v>
      </c>
      <c r="B3250" s="1" t="s">
        <v>90</v>
      </c>
      <c r="C3250" s="2" t="s">
        <v>5808</v>
      </c>
      <c r="D3250" s="3" t="s">
        <v>231</v>
      </c>
      <c r="E3250" s="4">
        <v>27</v>
      </c>
      <c r="F3250" s="4">
        <v>22</v>
      </c>
      <c r="I3250" s="7">
        <v>7058220</v>
      </c>
      <c r="J3250" s="7">
        <v>7058202</v>
      </c>
      <c r="K3250" s="7">
        <v>2</v>
      </c>
      <c r="L3250" s="7">
        <v>7</v>
      </c>
      <c r="M3250" s="7">
        <f t="shared" si="322"/>
        <v>0</v>
      </c>
      <c r="N3250" s="8">
        <f t="shared" si="323"/>
        <v>0</v>
      </c>
      <c r="R3250" s="12">
        <v>1</v>
      </c>
    </row>
    <row r="3251" spans="1:18" ht="25.5" x14ac:dyDescent="0.2">
      <c r="A3251" s="1" t="s">
        <v>5809</v>
      </c>
      <c r="B3251" s="1" t="s">
        <v>93</v>
      </c>
      <c r="C3251" s="2" t="s">
        <v>1752</v>
      </c>
      <c r="D3251" s="3" t="s">
        <v>231</v>
      </c>
      <c r="E3251" s="4">
        <v>262</v>
      </c>
      <c r="F3251" s="4">
        <v>22</v>
      </c>
      <c r="I3251" s="7">
        <v>7058221</v>
      </c>
      <c r="J3251" s="7">
        <v>7058202</v>
      </c>
      <c r="K3251" s="7">
        <v>2</v>
      </c>
      <c r="L3251" s="7">
        <v>7</v>
      </c>
      <c r="M3251" s="7">
        <f t="shared" si="322"/>
        <v>0</v>
      </c>
      <c r="N3251" s="8">
        <f t="shared" si="323"/>
        <v>0</v>
      </c>
      <c r="R3251" s="12">
        <v>1</v>
      </c>
    </row>
    <row r="3252" spans="1:18" ht="38.25" x14ac:dyDescent="0.2">
      <c r="A3252" s="1" t="s">
        <v>5810</v>
      </c>
      <c r="B3252" s="1" t="s">
        <v>96</v>
      </c>
      <c r="C3252" s="2" t="s">
        <v>5811</v>
      </c>
      <c r="D3252" s="3" t="s">
        <v>231</v>
      </c>
      <c r="E3252" s="4">
        <v>23</v>
      </c>
      <c r="F3252" s="4">
        <v>22</v>
      </c>
      <c r="I3252" s="7">
        <v>7058222</v>
      </c>
      <c r="J3252" s="7">
        <v>7058202</v>
      </c>
      <c r="K3252" s="7">
        <v>2</v>
      </c>
      <c r="L3252" s="7">
        <v>7</v>
      </c>
      <c r="M3252" s="7">
        <f t="shared" si="322"/>
        <v>0</v>
      </c>
      <c r="N3252" s="8">
        <f t="shared" si="323"/>
        <v>0</v>
      </c>
      <c r="R3252" s="12">
        <v>1</v>
      </c>
    </row>
    <row r="3253" spans="1:18" ht="51" x14ac:dyDescent="0.2">
      <c r="A3253" s="1" t="s">
        <v>5812</v>
      </c>
      <c r="B3253" s="1" t="s">
        <v>99</v>
      </c>
      <c r="C3253" s="2" t="s">
        <v>5813</v>
      </c>
      <c r="D3253" s="3" t="s">
        <v>231</v>
      </c>
      <c r="E3253" s="4">
        <v>10</v>
      </c>
      <c r="F3253" s="4">
        <v>22</v>
      </c>
      <c r="I3253" s="7">
        <v>7058223</v>
      </c>
      <c r="J3253" s="7">
        <v>7058202</v>
      </c>
      <c r="K3253" s="7">
        <v>2</v>
      </c>
      <c r="L3253" s="7">
        <v>7</v>
      </c>
      <c r="M3253" s="7">
        <f t="shared" si="322"/>
        <v>0</v>
      </c>
      <c r="N3253" s="8">
        <f t="shared" si="323"/>
        <v>0</v>
      </c>
      <c r="R3253" s="12">
        <v>1</v>
      </c>
    </row>
    <row r="3254" spans="1:18" x14ac:dyDescent="0.2">
      <c r="A3254" s="1" t="s">
        <v>5814</v>
      </c>
      <c r="B3254" s="1" t="s">
        <v>102</v>
      </c>
      <c r="C3254" s="2" t="s">
        <v>5815</v>
      </c>
      <c r="D3254" s="3" t="s">
        <v>245</v>
      </c>
      <c r="E3254" s="4">
        <v>50</v>
      </c>
      <c r="F3254" s="4">
        <v>22</v>
      </c>
      <c r="I3254" s="7">
        <v>7058224</v>
      </c>
      <c r="J3254" s="7">
        <v>7058202</v>
      </c>
      <c r="K3254" s="7">
        <v>2</v>
      </c>
      <c r="L3254" s="7">
        <v>7</v>
      </c>
      <c r="M3254" s="7">
        <f t="shared" si="322"/>
        <v>0</v>
      </c>
      <c r="N3254" s="8">
        <f t="shared" si="323"/>
        <v>0</v>
      </c>
      <c r="R3254" s="12">
        <v>1</v>
      </c>
    </row>
    <row r="3255" spans="1:18" x14ac:dyDescent="0.2">
      <c r="A3255" s="1" t="s">
        <v>5816</v>
      </c>
      <c r="B3255" s="1" t="s">
        <v>105</v>
      </c>
      <c r="C3255" s="2" t="s">
        <v>5817</v>
      </c>
      <c r="D3255" s="3" t="s">
        <v>231</v>
      </c>
      <c r="E3255" s="4">
        <v>200</v>
      </c>
      <c r="F3255" s="4">
        <v>22</v>
      </c>
      <c r="I3255" s="7">
        <v>7058225</v>
      </c>
      <c r="J3255" s="7">
        <v>7058202</v>
      </c>
      <c r="K3255" s="7">
        <v>2</v>
      </c>
      <c r="L3255" s="7">
        <v>7</v>
      </c>
      <c r="M3255" s="7">
        <f t="shared" si="322"/>
        <v>0</v>
      </c>
      <c r="N3255" s="8">
        <f t="shared" si="323"/>
        <v>0</v>
      </c>
      <c r="R3255" s="12">
        <v>1</v>
      </c>
    </row>
    <row r="3256" spans="1:18" x14ac:dyDescent="0.2">
      <c r="A3256" s="1" t="s">
        <v>5818</v>
      </c>
      <c r="B3256" s="1" t="s">
        <v>108</v>
      </c>
      <c r="C3256" s="2" t="s">
        <v>5819</v>
      </c>
      <c r="D3256" s="3" t="s">
        <v>231</v>
      </c>
      <c r="E3256" s="4">
        <v>1</v>
      </c>
      <c r="F3256" s="4">
        <v>22</v>
      </c>
      <c r="I3256" s="7">
        <v>7058226</v>
      </c>
      <c r="J3256" s="7">
        <v>7058202</v>
      </c>
      <c r="K3256" s="7">
        <v>2</v>
      </c>
      <c r="L3256" s="7">
        <v>7</v>
      </c>
      <c r="M3256" s="7">
        <f t="shared" si="322"/>
        <v>0</v>
      </c>
      <c r="N3256" s="8">
        <f t="shared" si="323"/>
        <v>0</v>
      </c>
      <c r="R3256" s="12">
        <v>1</v>
      </c>
    </row>
    <row r="3257" spans="1:18" ht="38.25" x14ac:dyDescent="0.2">
      <c r="A3257" s="1" t="s">
        <v>5820</v>
      </c>
      <c r="B3257" s="1" t="s">
        <v>111</v>
      </c>
      <c r="C3257" s="2" t="s">
        <v>5821</v>
      </c>
      <c r="D3257" s="3" t="s">
        <v>231</v>
      </c>
      <c r="E3257" s="4">
        <v>2</v>
      </c>
      <c r="F3257" s="4">
        <v>22</v>
      </c>
      <c r="I3257" s="7">
        <v>7058227</v>
      </c>
      <c r="J3257" s="7">
        <v>7058202</v>
      </c>
      <c r="K3257" s="7">
        <v>2</v>
      </c>
      <c r="L3257" s="7">
        <v>7</v>
      </c>
      <c r="M3257" s="7">
        <f t="shared" si="322"/>
        <v>0</v>
      </c>
      <c r="N3257" s="8">
        <f t="shared" si="323"/>
        <v>0</v>
      </c>
      <c r="R3257" s="12">
        <v>1</v>
      </c>
    </row>
    <row r="3258" spans="1:18" x14ac:dyDescent="0.2">
      <c r="A3258" s="1" t="s">
        <v>5822</v>
      </c>
      <c r="B3258" s="1" t="s">
        <v>114</v>
      </c>
      <c r="C3258" s="2" t="s">
        <v>5823</v>
      </c>
      <c r="D3258" s="3" t="s">
        <v>231</v>
      </c>
      <c r="E3258" s="4">
        <v>2</v>
      </c>
      <c r="F3258" s="4">
        <v>22</v>
      </c>
      <c r="I3258" s="7">
        <v>7058228</v>
      </c>
      <c r="J3258" s="7">
        <v>7058202</v>
      </c>
      <c r="K3258" s="7">
        <v>2</v>
      </c>
      <c r="L3258" s="7">
        <v>7</v>
      </c>
      <c r="M3258" s="7">
        <f t="shared" si="322"/>
        <v>0</v>
      </c>
      <c r="N3258" s="8">
        <f t="shared" si="323"/>
        <v>0</v>
      </c>
      <c r="R3258" s="12">
        <v>1</v>
      </c>
    </row>
    <row r="3259" spans="1:18" x14ac:dyDescent="0.2">
      <c r="A3259" s="1" t="s">
        <v>5824</v>
      </c>
      <c r="B3259" s="1" t="s">
        <v>117</v>
      </c>
      <c r="C3259" s="2" t="s">
        <v>5825</v>
      </c>
      <c r="D3259" s="3" t="s">
        <v>231</v>
      </c>
      <c r="E3259" s="4">
        <v>2</v>
      </c>
      <c r="F3259" s="4">
        <v>22</v>
      </c>
      <c r="I3259" s="7">
        <v>7058229</v>
      </c>
      <c r="J3259" s="7">
        <v>7058202</v>
      </c>
      <c r="K3259" s="7">
        <v>2</v>
      </c>
      <c r="L3259" s="7">
        <v>7</v>
      </c>
      <c r="M3259" s="7">
        <f t="shared" si="322"/>
        <v>0</v>
      </c>
      <c r="N3259" s="8">
        <f t="shared" si="323"/>
        <v>0</v>
      </c>
      <c r="R3259" s="12">
        <v>1</v>
      </c>
    </row>
    <row r="3260" spans="1:18" ht="25.5" x14ac:dyDescent="0.2">
      <c r="A3260" s="1" t="s">
        <v>5826</v>
      </c>
      <c r="B3260" s="1" t="s">
        <v>120</v>
      </c>
      <c r="C3260" s="2" t="s">
        <v>5827</v>
      </c>
      <c r="D3260" s="3" t="s">
        <v>231</v>
      </c>
      <c r="E3260" s="4">
        <v>1</v>
      </c>
      <c r="F3260" s="4">
        <v>22</v>
      </c>
      <c r="I3260" s="7">
        <v>7058230</v>
      </c>
      <c r="J3260" s="7">
        <v>7058202</v>
      </c>
      <c r="K3260" s="7">
        <v>2</v>
      </c>
      <c r="L3260" s="7">
        <v>7</v>
      </c>
      <c r="M3260" s="7">
        <f t="shared" si="322"/>
        <v>0</v>
      </c>
      <c r="N3260" s="8">
        <f t="shared" si="323"/>
        <v>0</v>
      </c>
      <c r="R3260" s="12">
        <v>1</v>
      </c>
    </row>
    <row r="3261" spans="1:18" x14ac:dyDescent="0.2">
      <c r="A3261" s="1" t="s">
        <v>5828</v>
      </c>
      <c r="B3261" s="1" t="s">
        <v>123</v>
      </c>
      <c r="C3261" s="2" t="s">
        <v>5829</v>
      </c>
      <c r="D3261" s="3" t="s">
        <v>231</v>
      </c>
      <c r="E3261" s="4">
        <v>1</v>
      </c>
      <c r="F3261" s="4">
        <v>22</v>
      </c>
      <c r="I3261" s="7">
        <v>7058231</v>
      </c>
      <c r="J3261" s="7">
        <v>7058202</v>
      </c>
      <c r="K3261" s="7">
        <v>2</v>
      </c>
      <c r="L3261" s="7">
        <v>7</v>
      </c>
      <c r="M3261" s="7">
        <f t="shared" si="322"/>
        <v>0</v>
      </c>
      <c r="N3261" s="8">
        <f t="shared" si="323"/>
        <v>0</v>
      </c>
      <c r="R3261" s="12">
        <v>1</v>
      </c>
    </row>
    <row r="3262" spans="1:18" ht="89.25" x14ac:dyDescent="0.2">
      <c r="A3262" s="1" t="s">
        <v>5830</v>
      </c>
      <c r="B3262" s="1" t="s">
        <v>126</v>
      </c>
      <c r="C3262" s="2" t="s">
        <v>5831</v>
      </c>
      <c r="D3262" s="3" t="s">
        <v>231</v>
      </c>
      <c r="E3262" s="4">
        <v>1</v>
      </c>
      <c r="F3262" s="4">
        <v>22</v>
      </c>
      <c r="I3262" s="7">
        <v>7058232</v>
      </c>
      <c r="J3262" s="7">
        <v>7058202</v>
      </c>
      <c r="K3262" s="7">
        <v>2</v>
      </c>
      <c r="L3262" s="7">
        <v>7</v>
      </c>
      <c r="M3262" s="7">
        <f t="shared" si="322"/>
        <v>0</v>
      </c>
      <c r="N3262" s="8">
        <f t="shared" si="323"/>
        <v>0</v>
      </c>
      <c r="R3262" s="12">
        <v>1</v>
      </c>
    </row>
    <row r="3263" spans="1:18" x14ac:dyDescent="0.2">
      <c r="A3263" s="1" t="s">
        <v>5832</v>
      </c>
      <c r="C3263" s="2" t="s">
        <v>5833</v>
      </c>
      <c r="E3263" s="4">
        <v>0</v>
      </c>
      <c r="F3263" s="4">
        <v>22</v>
      </c>
      <c r="H3263" s="167"/>
      <c r="I3263" s="7">
        <v>7058233</v>
      </c>
      <c r="J3263" s="7">
        <v>7058199</v>
      </c>
      <c r="K3263" s="7">
        <v>1</v>
      </c>
      <c r="L3263" s="7">
        <v>6</v>
      </c>
      <c r="M3263" s="7">
        <f>M3264+M3265+M3266+M3267+M3268+M3269</f>
        <v>0</v>
      </c>
      <c r="N3263" s="8">
        <f>N3264+N3265+N3266+N3267+N3268+N3269</f>
        <v>0</v>
      </c>
      <c r="R3263" s="12">
        <v>1</v>
      </c>
    </row>
    <row r="3264" spans="1:18" ht="63.75" x14ac:dyDescent="0.2">
      <c r="A3264" s="1" t="s">
        <v>5834</v>
      </c>
      <c r="B3264" s="1" t="s">
        <v>129</v>
      </c>
      <c r="C3264" s="2" t="s">
        <v>5835</v>
      </c>
      <c r="D3264" s="3" t="s">
        <v>228</v>
      </c>
      <c r="E3264" s="4">
        <v>1</v>
      </c>
      <c r="F3264" s="4">
        <v>22</v>
      </c>
      <c r="I3264" s="7">
        <v>7058234</v>
      </c>
      <c r="J3264" s="7">
        <v>7058233</v>
      </c>
      <c r="K3264" s="7">
        <v>2</v>
      </c>
      <c r="L3264" s="7">
        <v>7</v>
      </c>
      <c r="M3264" s="7">
        <f t="shared" ref="M3264:M3269" si="324">ROUND(ROUND(H3264,2)*ROUND(E3264,2), 2)</f>
        <v>0</v>
      </c>
      <c r="N3264" s="8">
        <f t="shared" ref="N3264:N3269" si="325">H3264*E3264*(1+F3264/100)</f>
        <v>0</v>
      </c>
      <c r="R3264" s="12">
        <v>1</v>
      </c>
    </row>
    <row r="3265" spans="1:18" x14ac:dyDescent="0.2">
      <c r="A3265" s="1" t="s">
        <v>5836</v>
      </c>
      <c r="B3265" s="1" t="s">
        <v>132</v>
      </c>
      <c r="C3265" s="2" t="s">
        <v>5837</v>
      </c>
      <c r="D3265" s="3" t="s">
        <v>228</v>
      </c>
      <c r="E3265" s="4">
        <v>1</v>
      </c>
      <c r="F3265" s="4">
        <v>22</v>
      </c>
      <c r="I3265" s="7">
        <v>7058235</v>
      </c>
      <c r="J3265" s="7">
        <v>7058233</v>
      </c>
      <c r="K3265" s="7">
        <v>2</v>
      </c>
      <c r="L3265" s="7">
        <v>7</v>
      </c>
      <c r="M3265" s="7">
        <f t="shared" si="324"/>
        <v>0</v>
      </c>
      <c r="N3265" s="8">
        <f t="shared" si="325"/>
        <v>0</v>
      </c>
      <c r="R3265" s="12">
        <v>1</v>
      </c>
    </row>
    <row r="3266" spans="1:18" ht="25.5" x14ac:dyDescent="0.2">
      <c r="A3266" s="1" t="s">
        <v>5838</v>
      </c>
      <c r="B3266" s="1" t="s">
        <v>135</v>
      </c>
      <c r="C3266" s="2" t="s">
        <v>5839</v>
      </c>
      <c r="D3266" s="3" t="s">
        <v>228</v>
      </c>
      <c r="E3266" s="4">
        <v>1</v>
      </c>
      <c r="F3266" s="4">
        <v>22</v>
      </c>
      <c r="I3266" s="7">
        <v>7058236</v>
      </c>
      <c r="J3266" s="7">
        <v>7058233</v>
      </c>
      <c r="K3266" s="7">
        <v>2</v>
      </c>
      <c r="L3266" s="7">
        <v>7</v>
      </c>
      <c r="M3266" s="7">
        <f t="shared" si="324"/>
        <v>0</v>
      </c>
      <c r="N3266" s="8">
        <f t="shared" si="325"/>
        <v>0</v>
      </c>
      <c r="R3266" s="12">
        <v>1</v>
      </c>
    </row>
    <row r="3267" spans="1:18" ht="25.5" x14ac:dyDescent="0.2">
      <c r="A3267" s="1" t="s">
        <v>5840</v>
      </c>
      <c r="B3267" s="1" t="s">
        <v>138</v>
      </c>
      <c r="C3267" s="2" t="s">
        <v>5841</v>
      </c>
      <c r="D3267" s="3" t="s">
        <v>228</v>
      </c>
      <c r="E3267" s="4">
        <v>1</v>
      </c>
      <c r="F3267" s="4">
        <v>22</v>
      </c>
      <c r="I3267" s="7">
        <v>7058237</v>
      </c>
      <c r="J3267" s="7">
        <v>7058233</v>
      </c>
      <c r="K3267" s="7">
        <v>2</v>
      </c>
      <c r="L3267" s="7">
        <v>7</v>
      </c>
      <c r="M3267" s="7">
        <f t="shared" si="324"/>
        <v>0</v>
      </c>
      <c r="N3267" s="8">
        <f t="shared" si="325"/>
        <v>0</v>
      </c>
      <c r="R3267" s="12">
        <v>1</v>
      </c>
    </row>
    <row r="3268" spans="1:18" ht="25.5" x14ac:dyDescent="0.2">
      <c r="A3268" s="1" t="s">
        <v>5842</v>
      </c>
      <c r="B3268" s="1" t="s">
        <v>141</v>
      </c>
      <c r="C3268" s="2" t="s">
        <v>5843</v>
      </c>
      <c r="D3268" s="3" t="s">
        <v>228</v>
      </c>
      <c r="E3268" s="4">
        <v>1</v>
      </c>
      <c r="F3268" s="4">
        <v>22</v>
      </c>
      <c r="I3268" s="7">
        <v>7058238</v>
      </c>
      <c r="J3268" s="7">
        <v>7058233</v>
      </c>
      <c r="K3268" s="7">
        <v>2</v>
      </c>
      <c r="L3268" s="7">
        <v>7</v>
      </c>
      <c r="M3268" s="7">
        <f t="shared" si="324"/>
        <v>0</v>
      </c>
      <c r="N3268" s="8">
        <f t="shared" si="325"/>
        <v>0</v>
      </c>
      <c r="R3268" s="12">
        <v>1</v>
      </c>
    </row>
    <row r="3269" spans="1:18" x14ac:dyDescent="0.2">
      <c r="A3269" s="1" t="s">
        <v>5844</v>
      </c>
      <c r="B3269" s="1" t="s">
        <v>144</v>
      </c>
      <c r="C3269" s="2" t="s">
        <v>5845</v>
      </c>
      <c r="D3269" s="3" t="s">
        <v>245</v>
      </c>
      <c r="E3269" s="4">
        <v>50</v>
      </c>
      <c r="F3269" s="4">
        <v>22</v>
      </c>
      <c r="I3269" s="7">
        <v>7058239</v>
      </c>
      <c r="J3269" s="7">
        <v>7058233</v>
      </c>
      <c r="K3269" s="7">
        <v>2</v>
      </c>
      <c r="L3269" s="7">
        <v>7</v>
      </c>
      <c r="M3269" s="7">
        <f t="shared" si="324"/>
        <v>0</v>
      </c>
      <c r="N3269" s="8">
        <f t="shared" si="325"/>
        <v>0</v>
      </c>
      <c r="R3269" s="12">
        <v>1</v>
      </c>
    </row>
    <row r="3270" spans="1:18" x14ac:dyDescent="0.2">
      <c r="A3270" s="1" t="s">
        <v>5846</v>
      </c>
      <c r="B3270" s="1" t="s">
        <v>739</v>
      </c>
      <c r="C3270" s="2" t="s">
        <v>5847</v>
      </c>
      <c r="E3270" s="4">
        <v>0</v>
      </c>
      <c r="F3270" s="4">
        <v>22</v>
      </c>
      <c r="H3270" s="167"/>
      <c r="I3270" s="7">
        <v>7058240</v>
      </c>
      <c r="J3270" s="7">
        <v>7057825</v>
      </c>
      <c r="K3270" s="7">
        <v>1</v>
      </c>
      <c r="L3270" s="7">
        <v>5</v>
      </c>
      <c r="M3270" s="7">
        <f>M3271+M3272+M3273+M3274+M3275+M3276+M3277+M3278+M3279+M3280+M3281+M3282+M3283+M3284+M3285+M3286</f>
        <v>0</v>
      </c>
      <c r="N3270" s="8">
        <f>N3271+N3272+N3273+N3274+N3275+N3276+N3277+N3278+N3279+N3280+N3281+N3282+N3283+N3284+N3285+N3286</f>
        <v>0</v>
      </c>
      <c r="R3270" s="12">
        <v>1</v>
      </c>
    </row>
    <row r="3271" spans="1:18" x14ac:dyDescent="0.2">
      <c r="A3271" s="1" t="s">
        <v>5848</v>
      </c>
      <c r="C3271" s="2" t="s">
        <v>1544</v>
      </c>
      <c r="D3271" s="3" t="s">
        <v>35</v>
      </c>
      <c r="E3271" s="4">
        <v>0</v>
      </c>
      <c r="F3271" s="4">
        <v>22</v>
      </c>
      <c r="I3271" s="7">
        <v>7058241</v>
      </c>
      <c r="J3271" s="7">
        <v>7058240</v>
      </c>
      <c r="K3271" s="7">
        <v>2</v>
      </c>
      <c r="L3271" s="7">
        <v>6</v>
      </c>
      <c r="M3271" s="7">
        <f t="shared" ref="M3271:M3286" si="326">ROUND(ROUND(H3271,2)*ROUND(E3271,2), 2)</f>
        <v>0</v>
      </c>
      <c r="N3271" s="8">
        <f t="shared" ref="N3271:N3286" si="327">H3271*E3271*(1+F3271/100)</f>
        <v>0</v>
      </c>
      <c r="R3271" s="12">
        <v>1</v>
      </c>
    </row>
    <row r="3272" spans="1:18" ht="51" x14ac:dyDescent="0.2">
      <c r="A3272" s="1" t="s">
        <v>5849</v>
      </c>
      <c r="B3272" s="1" t="s">
        <v>30</v>
      </c>
      <c r="C3272" s="2" t="s">
        <v>5850</v>
      </c>
      <c r="D3272" s="3" t="s">
        <v>231</v>
      </c>
      <c r="E3272" s="4">
        <v>1</v>
      </c>
      <c r="F3272" s="4">
        <v>22</v>
      </c>
      <c r="I3272" s="7">
        <v>7058242</v>
      </c>
      <c r="J3272" s="7">
        <v>7058240</v>
      </c>
      <c r="K3272" s="7">
        <v>2</v>
      </c>
      <c r="L3272" s="7">
        <v>6</v>
      </c>
      <c r="M3272" s="7">
        <f t="shared" si="326"/>
        <v>0</v>
      </c>
      <c r="N3272" s="8">
        <f t="shared" si="327"/>
        <v>0</v>
      </c>
      <c r="R3272" s="12">
        <v>1</v>
      </c>
    </row>
    <row r="3273" spans="1:18" x14ac:dyDescent="0.2">
      <c r="A3273" s="1" t="s">
        <v>5851</v>
      </c>
      <c r="B3273" s="1" t="s">
        <v>188</v>
      </c>
      <c r="C3273" s="2" t="s">
        <v>5852</v>
      </c>
      <c r="D3273" s="3" t="s">
        <v>231</v>
      </c>
      <c r="E3273" s="4">
        <v>1</v>
      </c>
      <c r="F3273" s="4">
        <v>22</v>
      </c>
      <c r="I3273" s="7">
        <v>7058243</v>
      </c>
      <c r="J3273" s="7">
        <v>7058240</v>
      </c>
      <c r="K3273" s="7">
        <v>2</v>
      </c>
      <c r="L3273" s="7">
        <v>6</v>
      </c>
      <c r="M3273" s="7">
        <f t="shared" si="326"/>
        <v>0</v>
      </c>
      <c r="N3273" s="8">
        <f t="shared" si="327"/>
        <v>0</v>
      </c>
      <c r="R3273" s="12">
        <v>1</v>
      </c>
    </row>
    <row r="3274" spans="1:18" ht="25.5" x14ac:dyDescent="0.2">
      <c r="A3274" s="1" t="s">
        <v>5853</v>
      </c>
      <c r="B3274" s="1" t="s">
        <v>233</v>
      </c>
      <c r="C3274" s="2" t="s">
        <v>5854</v>
      </c>
      <c r="D3274" s="3" t="s">
        <v>231</v>
      </c>
      <c r="E3274" s="4">
        <v>5</v>
      </c>
      <c r="F3274" s="4">
        <v>22</v>
      </c>
      <c r="I3274" s="7">
        <v>7058244</v>
      </c>
      <c r="J3274" s="7">
        <v>7058240</v>
      </c>
      <c r="K3274" s="7">
        <v>2</v>
      </c>
      <c r="L3274" s="7">
        <v>6</v>
      </c>
      <c r="M3274" s="7">
        <f t="shared" si="326"/>
        <v>0</v>
      </c>
      <c r="N3274" s="8">
        <f t="shared" si="327"/>
        <v>0</v>
      </c>
      <c r="R3274" s="12">
        <v>1</v>
      </c>
    </row>
    <row r="3275" spans="1:18" ht="25.5" x14ac:dyDescent="0.2">
      <c r="A3275" s="1" t="s">
        <v>5855</v>
      </c>
      <c r="B3275" s="1" t="s">
        <v>236</v>
      </c>
      <c r="C3275" s="2" t="s">
        <v>5856</v>
      </c>
      <c r="D3275" s="3" t="s">
        <v>231</v>
      </c>
      <c r="E3275" s="4">
        <v>3</v>
      </c>
      <c r="F3275" s="4">
        <v>22</v>
      </c>
      <c r="I3275" s="7">
        <v>7058245</v>
      </c>
      <c r="J3275" s="7">
        <v>7058240</v>
      </c>
      <c r="K3275" s="7">
        <v>2</v>
      </c>
      <c r="L3275" s="7">
        <v>6</v>
      </c>
      <c r="M3275" s="7">
        <f t="shared" si="326"/>
        <v>0</v>
      </c>
      <c r="N3275" s="8">
        <f t="shared" si="327"/>
        <v>0</v>
      </c>
      <c r="R3275" s="12">
        <v>1</v>
      </c>
    </row>
    <row r="3276" spans="1:18" x14ac:dyDescent="0.2">
      <c r="A3276" s="1" t="s">
        <v>5857</v>
      </c>
      <c r="B3276" s="1" t="s">
        <v>239</v>
      </c>
      <c r="C3276" s="2" t="s">
        <v>5858</v>
      </c>
      <c r="D3276" s="3" t="s">
        <v>231</v>
      </c>
      <c r="E3276" s="4">
        <v>3</v>
      </c>
      <c r="F3276" s="4">
        <v>22</v>
      </c>
      <c r="I3276" s="7">
        <v>7058246</v>
      </c>
      <c r="J3276" s="7">
        <v>7058240</v>
      </c>
      <c r="K3276" s="7">
        <v>2</v>
      </c>
      <c r="L3276" s="7">
        <v>6</v>
      </c>
      <c r="M3276" s="7">
        <f t="shared" si="326"/>
        <v>0</v>
      </c>
      <c r="N3276" s="8">
        <f t="shared" si="327"/>
        <v>0</v>
      </c>
      <c r="R3276" s="12">
        <v>1</v>
      </c>
    </row>
    <row r="3277" spans="1:18" ht="38.25" x14ac:dyDescent="0.2">
      <c r="A3277" s="1" t="s">
        <v>5859</v>
      </c>
      <c r="B3277" s="1" t="s">
        <v>243</v>
      </c>
      <c r="C3277" s="2" t="s">
        <v>5860</v>
      </c>
      <c r="D3277" s="3" t="s">
        <v>231</v>
      </c>
      <c r="E3277" s="4">
        <v>1</v>
      </c>
      <c r="F3277" s="4">
        <v>22</v>
      </c>
      <c r="I3277" s="7">
        <v>7228481</v>
      </c>
      <c r="J3277" s="7">
        <v>7058240</v>
      </c>
      <c r="K3277" s="7">
        <v>2</v>
      </c>
      <c r="L3277" s="7">
        <v>6</v>
      </c>
      <c r="M3277" s="7">
        <f t="shared" si="326"/>
        <v>0</v>
      </c>
      <c r="N3277" s="8">
        <f t="shared" si="327"/>
        <v>0</v>
      </c>
      <c r="R3277" s="12">
        <v>1</v>
      </c>
    </row>
    <row r="3278" spans="1:18" ht="38.25" x14ac:dyDescent="0.2">
      <c r="A3278" s="1" t="s">
        <v>5861</v>
      </c>
      <c r="B3278" s="1" t="s">
        <v>247</v>
      </c>
      <c r="C3278" s="2" t="s">
        <v>5862</v>
      </c>
      <c r="D3278" s="3" t="s">
        <v>231</v>
      </c>
      <c r="E3278" s="4">
        <v>1</v>
      </c>
      <c r="F3278" s="4">
        <v>22</v>
      </c>
      <c r="I3278" s="7">
        <v>7058247</v>
      </c>
      <c r="J3278" s="7">
        <v>7058240</v>
      </c>
      <c r="K3278" s="7">
        <v>2</v>
      </c>
      <c r="L3278" s="7">
        <v>6</v>
      </c>
      <c r="M3278" s="7">
        <f t="shared" si="326"/>
        <v>0</v>
      </c>
      <c r="N3278" s="8">
        <f t="shared" si="327"/>
        <v>0</v>
      </c>
      <c r="R3278" s="12">
        <v>1</v>
      </c>
    </row>
    <row r="3279" spans="1:18" ht="25.5" x14ac:dyDescent="0.2">
      <c r="A3279" s="1" t="s">
        <v>5863</v>
      </c>
      <c r="B3279" s="1" t="s">
        <v>266</v>
      </c>
      <c r="C3279" s="2" t="s">
        <v>5864</v>
      </c>
      <c r="D3279" s="3" t="s">
        <v>231</v>
      </c>
      <c r="E3279" s="4">
        <v>2</v>
      </c>
      <c r="F3279" s="4">
        <v>22</v>
      </c>
      <c r="I3279" s="7">
        <v>7058248</v>
      </c>
      <c r="J3279" s="7">
        <v>7058240</v>
      </c>
      <c r="K3279" s="7">
        <v>2</v>
      </c>
      <c r="L3279" s="7">
        <v>6</v>
      </c>
      <c r="M3279" s="7">
        <f t="shared" si="326"/>
        <v>0</v>
      </c>
      <c r="N3279" s="8">
        <f t="shared" si="327"/>
        <v>0</v>
      </c>
      <c r="R3279" s="12">
        <v>1</v>
      </c>
    </row>
    <row r="3280" spans="1:18" ht="76.5" x14ac:dyDescent="0.2">
      <c r="A3280" s="1" t="s">
        <v>5865</v>
      </c>
      <c r="B3280" s="1" t="s">
        <v>270</v>
      </c>
      <c r="C3280" s="2" t="s">
        <v>5866</v>
      </c>
      <c r="D3280" s="3" t="s">
        <v>231</v>
      </c>
      <c r="E3280" s="4">
        <v>36</v>
      </c>
      <c r="F3280" s="4">
        <v>22</v>
      </c>
      <c r="I3280" s="7">
        <v>7058249</v>
      </c>
      <c r="J3280" s="7">
        <v>7058240</v>
      </c>
      <c r="K3280" s="7">
        <v>2</v>
      </c>
      <c r="L3280" s="7">
        <v>6</v>
      </c>
      <c r="M3280" s="7">
        <f t="shared" si="326"/>
        <v>0</v>
      </c>
      <c r="N3280" s="8">
        <f t="shared" si="327"/>
        <v>0</v>
      </c>
      <c r="R3280" s="12">
        <v>1</v>
      </c>
    </row>
    <row r="3281" spans="1:18" ht="25.5" x14ac:dyDescent="0.2">
      <c r="A3281" s="1" t="s">
        <v>5867</v>
      </c>
      <c r="B3281" s="1" t="s">
        <v>66</v>
      </c>
      <c r="C3281" s="2" t="s">
        <v>5868</v>
      </c>
      <c r="D3281" s="3" t="s">
        <v>231</v>
      </c>
      <c r="E3281" s="4">
        <v>3</v>
      </c>
      <c r="F3281" s="4">
        <v>22</v>
      </c>
      <c r="I3281" s="7">
        <v>7058250</v>
      </c>
      <c r="J3281" s="7">
        <v>7058240</v>
      </c>
      <c r="K3281" s="7">
        <v>2</v>
      </c>
      <c r="L3281" s="7">
        <v>6</v>
      </c>
      <c r="M3281" s="7">
        <f t="shared" si="326"/>
        <v>0</v>
      </c>
      <c r="N3281" s="8">
        <f t="shared" si="327"/>
        <v>0</v>
      </c>
      <c r="R3281" s="12">
        <v>1</v>
      </c>
    </row>
    <row r="3282" spans="1:18" ht="25.5" x14ac:dyDescent="0.2">
      <c r="A3282" s="1" t="s">
        <v>5869</v>
      </c>
      <c r="B3282" s="1" t="s">
        <v>69</v>
      </c>
      <c r="C3282" s="2" t="s">
        <v>5870</v>
      </c>
      <c r="D3282" s="3" t="s">
        <v>231</v>
      </c>
      <c r="E3282" s="4">
        <v>1</v>
      </c>
      <c r="F3282" s="4">
        <v>22</v>
      </c>
      <c r="I3282" s="7">
        <v>7058251</v>
      </c>
      <c r="J3282" s="7">
        <v>7058240</v>
      </c>
      <c r="K3282" s="7">
        <v>2</v>
      </c>
      <c r="L3282" s="7">
        <v>6</v>
      </c>
      <c r="M3282" s="7">
        <f t="shared" si="326"/>
        <v>0</v>
      </c>
      <c r="N3282" s="8">
        <f t="shared" si="327"/>
        <v>0</v>
      </c>
      <c r="R3282" s="12">
        <v>1</v>
      </c>
    </row>
    <row r="3283" spans="1:18" ht="25.5" x14ac:dyDescent="0.2">
      <c r="A3283" s="1" t="s">
        <v>5871</v>
      </c>
      <c r="B3283" s="1" t="s">
        <v>72</v>
      </c>
      <c r="C3283" s="2" t="s">
        <v>5872</v>
      </c>
      <c r="D3283" s="3" t="s">
        <v>231</v>
      </c>
      <c r="E3283" s="4">
        <v>9</v>
      </c>
      <c r="F3283" s="4">
        <v>22</v>
      </c>
      <c r="I3283" s="7">
        <v>7058252</v>
      </c>
      <c r="J3283" s="7">
        <v>7058240</v>
      </c>
      <c r="K3283" s="7">
        <v>2</v>
      </c>
      <c r="L3283" s="7">
        <v>6</v>
      </c>
      <c r="M3283" s="7">
        <f t="shared" si="326"/>
        <v>0</v>
      </c>
      <c r="N3283" s="8">
        <f t="shared" si="327"/>
        <v>0</v>
      </c>
      <c r="R3283" s="12">
        <v>1</v>
      </c>
    </row>
    <row r="3284" spans="1:18" ht="38.25" x14ac:dyDescent="0.2">
      <c r="A3284" s="1" t="s">
        <v>5873</v>
      </c>
      <c r="B3284" s="1" t="s">
        <v>75</v>
      </c>
      <c r="C3284" s="2" t="s">
        <v>5874</v>
      </c>
      <c r="D3284" s="3" t="s">
        <v>231</v>
      </c>
      <c r="E3284" s="4">
        <v>3</v>
      </c>
      <c r="F3284" s="4">
        <v>22</v>
      </c>
      <c r="I3284" s="7">
        <v>7058253</v>
      </c>
      <c r="J3284" s="7">
        <v>7058240</v>
      </c>
      <c r="K3284" s="7">
        <v>2</v>
      </c>
      <c r="L3284" s="7">
        <v>6</v>
      </c>
      <c r="M3284" s="7">
        <f t="shared" si="326"/>
        <v>0</v>
      </c>
      <c r="N3284" s="8">
        <f t="shared" si="327"/>
        <v>0</v>
      </c>
      <c r="R3284" s="12">
        <v>1</v>
      </c>
    </row>
    <row r="3285" spans="1:18" x14ac:dyDescent="0.2">
      <c r="A3285" s="1" t="s">
        <v>5875</v>
      </c>
      <c r="B3285" s="1" t="s">
        <v>78</v>
      </c>
      <c r="C3285" s="2" t="s">
        <v>5876</v>
      </c>
      <c r="D3285" s="3" t="s">
        <v>231</v>
      </c>
      <c r="E3285" s="4">
        <v>3</v>
      </c>
      <c r="F3285" s="4">
        <v>22</v>
      </c>
      <c r="I3285" s="7">
        <v>7058254</v>
      </c>
      <c r="J3285" s="7">
        <v>7058240</v>
      </c>
      <c r="K3285" s="7">
        <v>2</v>
      </c>
      <c r="L3285" s="7">
        <v>6</v>
      </c>
      <c r="M3285" s="7">
        <f t="shared" si="326"/>
        <v>0</v>
      </c>
      <c r="N3285" s="8">
        <f t="shared" si="327"/>
        <v>0</v>
      </c>
      <c r="R3285" s="12">
        <v>1</v>
      </c>
    </row>
    <row r="3286" spans="1:18" ht="25.5" x14ac:dyDescent="0.2">
      <c r="A3286" s="1" t="s">
        <v>5877</v>
      </c>
      <c r="B3286" s="1" t="s">
        <v>81</v>
      </c>
      <c r="C3286" s="2" t="s">
        <v>5878</v>
      </c>
      <c r="D3286" s="3" t="s">
        <v>231</v>
      </c>
      <c r="E3286" s="4">
        <v>1</v>
      </c>
      <c r="F3286" s="4">
        <v>22</v>
      </c>
      <c r="I3286" s="7">
        <v>7058255</v>
      </c>
      <c r="J3286" s="7">
        <v>7058240</v>
      </c>
      <c r="K3286" s="7">
        <v>2</v>
      </c>
      <c r="L3286" s="7">
        <v>6</v>
      </c>
      <c r="M3286" s="7">
        <f t="shared" si="326"/>
        <v>0</v>
      </c>
      <c r="N3286" s="8">
        <f t="shared" si="327"/>
        <v>0</v>
      </c>
      <c r="R3286" s="12">
        <v>1</v>
      </c>
    </row>
    <row r="3287" spans="1:18" x14ac:dyDescent="0.2">
      <c r="A3287" s="1" t="s">
        <v>5879</v>
      </c>
      <c r="B3287" s="1" t="s">
        <v>770</v>
      </c>
      <c r="C3287" s="2" t="s">
        <v>5880</v>
      </c>
      <c r="E3287" s="4">
        <v>0</v>
      </c>
      <c r="F3287" s="4">
        <v>22</v>
      </c>
      <c r="H3287" s="167"/>
      <c r="I3287" s="7">
        <v>7058256</v>
      </c>
      <c r="J3287" s="7">
        <v>7057825</v>
      </c>
      <c r="K3287" s="7">
        <v>1</v>
      </c>
      <c r="L3287" s="7">
        <v>5</v>
      </c>
      <c r="M3287" s="7">
        <f>M3288+M3290+M3296</f>
        <v>0</v>
      </c>
      <c r="N3287" s="8">
        <f>N3288+N3290+N3296</f>
        <v>0</v>
      </c>
      <c r="R3287" s="12">
        <v>1</v>
      </c>
    </row>
    <row r="3288" spans="1:18" x14ac:dyDescent="0.2">
      <c r="A3288" s="1" t="s">
        <v>5881</v>
      </c>
      <c r="C3288" s="2" t="s">
        <v>286</v>
      </c>
      <c r="E3288" s="4">
        <v>0</v>
      </c>
      <c r="F3288" s="4">
        <v>22</v>
      </c>
      <c r="H3288" s="167"/>
      <c r="I3288" s="7">
        <v>7058257</v>
      </c>
      <c r="J3288" s="7">
        <v>7058256</v>
      </c>
      <c r="K3288" s="7">
        <v>1</v>
      </c>
      <c r="L3288" s="7">
        <v>6</v>
      </c>
      <c r="M3288" s="7">
        <f>M3289</f>
        <v>0</v>
      </c>
      <c r="N3288" s="8">
        <f>N3289</f>
        <v>0</v>
      </c>
      <c r="R3288" s="12">
        <v>1</v>
      </c>
    </row>
    <row r="3289" spans="1:18" x14ac:dyDescent="0.2">
      <c r="A3289" s="1" t="s">
        <v>5882</v>
      </c>
      <c r="C3289" s="2" t="s">
        <v>1544</v>
      </c>
      <c r="D3289" s="3" t="s">
        <v>35</v>
      </c>
      <c r="E3289" s="4">
        <v>0</v>
      </c>
      <c r="F3289" s="4">
        <v>22</v>
      </c>
      <c r="I3289" s="7">
        <v>7058258</v>
      </c>
      <c r="J3289" s="7">
        <v>7058257</v>
      </c>
      <c r="K3289" s="7">
        <v>2</v>
      </c>
      <c r="L3289" s="7">
        <v>7</v>
      </c>
      <c r="M3289" s="7">
        <f>ROUND(ROUND(H3289,2)*ROUND(E3289,2), 2)</f>
        <v>0</v>
      </c>
      <c r="N3289" s="8">
        <f>H3289*E3289*(1+F3289/100)</f>
        <v>0</v>
      </c>
      <c r="R3289" s="12">
        <v>1</v>
      </c>
    </row>
    <row r="3290" spans="1:18" x14ac:dyDescent="0.2">
      <c r="A3290" s="1" t="s">
        <v>5883</v>
      </c>
      <c r="C3290" s="2" t="s">
        <v>5884</v>
      </c>
      <c r="E3290" s="4">
        <v>0</v>
      </c>
      <c r="F3290" s="4">
        <v>22</v>
      </c>
      <c r="H3290" s="167"/>
      <c r="I3290" s="7">
        <v>7058259</v>
      </c>
      <c r="J3290" s="7">
        <v>7058256</v>
      </c>
      <c r="K3290" s="7">
        <v>1</v>
      </c>
      <c r="L3290" s="7">
        <v>6</v>
      </c>
      <c r="M3290" s="7">
        <f>M3291+M3292+M3293+M3294+M3295</f>
        <v>0</v>
      </c>
      <c r="N3290" s="8">
        <f>N3291+N3292+N3293+N3294+N3295</f>
        <v>0</v>
      </c>
      <c r="R3290" s="12">
        <v>1</v>
      </c>
    </row>
    <row r="3291" spans="1:18" ht="38.25" x14ac:dyDescent="0.2">
      <c r="A3291" s="1" t="s">
        <v>5885</v>
      </c>
      <c r="B3291" s="1" t="s">
        <v>30</v>
      </c>
      <c r="C3291" s="2" t="s">
        <v>5886</v>
      </c>
      <c r="D3291" s="3" t="s">
        <v>231</v>
      </c>
      <c r="E3291" s="4">
        <v>5</v>
      </c>
      <c r="F3291" s="4">
        <v>22</v>
      </c>
      <c r="I3291" s="7">
        <v>7058260</v>
      </c>
      <c r="J3291" s="7">
        <v>7058259</v>
      </c>
      <c r="K3291" s="7">
        <v>2</v>
      </c>
      <c r="L3291" s="7">
        <v>7</v>
      </c>
      <c r="M3291" s="7">
        <f>ROUND(ROUND(H3291,2)*ROUND(E3291,2), 2)</f>
        <v>0</v>
      </c>
      <c r="N3291" s="8">
        <f>H3291*E3291*(1+F3291/100)</f>
        <v>0</v>
      </c>
      <c r="R3291" s="12">
        <v>1</v>
      </c>
    </row>
    <row r="3292" spans="1:18" ht="38.25" x14ac:dyDescent="0.2">
      <c r="A3292" s="1" t="s">
        <v>5887</v>
      </c>
      <c r="B3292" s="1" t="s">
        <v>188</v>
      </c>
      <c r="C3292" s="2" t="s">
        <v>5888</v>
      </c>
      <c r="D3292" s="3" t="s">
        <v>231</v>
      </c>
      <c r="E3292" s="4">
        <v>10</v>
      </c>
      <c r="F3292" s="4">
        <v>22</v>
      </c>
      <c r="I3292" s="7">
        <v>7058261</v>
      </c>
      <c r="J3292" s="7">
        <v>7058259</v>
      </c>
      <c r="K3292" s="7">
        <v>2</v>
      </c>
      <c r="L3292" s="7">
        <v>7</v>
      </c>
      <c r="M3292" s="7">
        <f>ROUND(ROUND(H3292,2)*ROUND(E3292,2), 2)</f>
        <v>0</v>
      </c>
      <c r="N3292" s="8">
        <f>H3292*E3292*(1+F3292/100)</f>
        <v>0</v>
      </c>
      <c r="R3292" s="12">
        <v>1</v>
      </c>
    </row>
    <row r="3293" spans="1:18" ht="25.5" x14ac:dyDescent="0.2">
      <c r="A3293" s="1" t="s">
        <v>5889</v>
      </c>
      <c r="B3293" s="1" t="s">
        <v>233</v>
      </c>
      <c r="C3293" s="2" t="s">
        <v>5890</v>
      </c>
      <c r="D3293" s="3" t="s">
        <v>231</v>
      </c>
      <c r="E3293" s="4">
        <v>1</v>
      </c>
      <c r="F3293" s="4">
        <v>22</v>
      </c>
      <c r="I3293" s="7">
        <v>7058262</v>
      </c>
      <c r="J3293" s="7">
        <v>7058259</v>
      </c>
      <c r="K3293" s="7">
        <v>2</v>
      </c>
      <c r="L3293" s="7">
        <v>7</v>
      </c>
      <c r="M3293" s="7">
        <f>ROUND(ROUND(H3293,2)*ROUND(E3293,2), 2)</f>
        <v>0</v>
      </c>
      <c r="N3293" s="8">
        <f>H3293*E3293*(1+F3293/100)</f>
        <v>0</v>
      </c>
      <c r="R3293" s="12">
        <v>1</v>
      </c>
    </row>
    <row r="3294" spans="1:18" x14ac:dyDescent="0.2">
      <c r="A3294" s="1" t="s">
        <v>5891</v>
      </c>
      <c r="B3294" s="1" t="s">
        <v>236</v>
      </c>
      <c r="C3294" s="2" t="s">
        <v>5892</v>
      </c>
      <c r="D3294" s="3" t="s">
        <v>231</v>
      </c>
      <c r="E3294" s="4">
        <v>100</v>
      </c>
      <c r="F3294" s="4">
        <v>22</v>
      </c>
      <c r="I3294" s="7">
        <v>7058263</v>
      </c>
      <c r="J3294" s="7">
        <v>7058259</v>
      </c>
      <c r="K3294" s="7">
        <v>2</v>
      </c>
      <c r="L3294" s="7">
        <v>7</v>
      </c>
      <c r="M3294" s="7">
        <f>ROUND(ROUND(H3294,2)*ROUND(E3294,2), 2)</f>
        <v>0</v>
      </c>
      <c r="N3294" s="8">
        <f>H3294*E3294*(1+F3294/100)</f>
        <v>0</v>
      </c>
      <c r="R3294" s="12">
        <v>1</v>
      </c>
    </row>
    <row r="3295" spans="1:18" x14ac:dyDescent="0.2">
      <c r="A3295" s="1" t="s">
        <v>5893</v>
      </c>
      <c r="B3295" s="1" t="s">
        <v>239</v>
      </c>
      <c r="C3295" s="2" t="s">
        <v>5894</v>
      </c>
      <c r="D3295" s="3" t="s">
        <v>228</v>
      </c>
      <c r="E3295" s="4">
        <v>1</v>
      </c>
      <c r="F3295" s="4">
        <v>22</v>
      </c>
      <c r="I3295" s="7">
        <v>7058264</v>
      </c>
      <c r="J3295" s="7">
        <v>7058259</v>
      </c>
      <c r="K3295" s="7">
        <v>2</v>
      </c>
      <c r="L3295" s="7">
        <v>7</v>
      </c>
      <c r="M3295" s="7">
        <f>ROUND(ROUND(H3295,2)*ROUND(E3295,2), 2)</f>
        <v>0</v>
      </c>
      <c r="N3295" s="8">
        <f>H3295*E3295*(1+F3295/100)</f>
        <v>0</v>
      </c>
      <c r="R3295" s="12">
        <v>1</v>
      </c>
    </row>
    <row r="3296" spans="1:18" x14ac:dyDescent="0.2">
      <c r="A3296" s="1" t="s">
        <v>5895</v>
      </c>
      <c r="C3296" s="2" t="s">
        <v>5896</v>
      </c>
      <c r="E3296" s="4">
        <v>0</v>
      </c>
      <c r="F3296" s="4">
        <v>22</v>
      </c>
      <c r="H3296" s="167"/>
      <c r="I3296" s="7">
        <v>7058265</v>
      </c>
      <c r="J3296" s="7">
        <v>7058256</v>
      </c>
      <c r="K3296" s="7">
        <v>1</v>
      </c>
      <c r="L3296" s="7">
        <v>6</v>
      </c>
      <c r="M3296" s="7">
        <f>M3297+M3298</f>
        <v>0</v>
      </c>
      <c r="N3296" s="8">
        <f>N3297+N3298</f>
        <v>0</v>
      </c>
      <c r="R3296" s="12">
        <v>1</v>
      </c>
    </row>
    <row r="3297" spans="1:18" ht="38.25" x14ac:dyDescent="0.2">
      <c r="A3297" s="1" t="s">
        <v>5897</v>
      </c>
      <c r="B3297" s="1" t="s">
        <v>270</v>
      </c>
      <c r="C3297" s="2" t="s">
        <v>5898</v>
      </c>
      <c r="D3297" s="3" t="s">
        <v>231</v>
      </c>
      <c r="E3297" s="4">
        <v>1</v>
      </c>
      <c r="F3297" s="4">
        <v>22</v>
      </c>
      <c r="I3297" s="7">
        <v>7058266</v>
      </c>
      <c r="J3297" s="7">
        <v>7058265</v>
      </c>
      <c r="K3297" s="7">
        <v>2</v>
      </c>
      <c r="L3297" s="7">
        <v>7</v>
      </c>
      <c r="M3297" s="7">
        <f>ROUND(ROUND(H3297,2)*ROUND(E3297,2), 2)</f>
        <v>0</v>
      </c>
      <c r="N3297" s="8">
        <f>H3297*E3297*(1+F3297/100)</f>
        <v>0</v>
      </c>
      <c r="R3297" s="12">
        <v>1</v>
      </c>
    </row>
    <row r="3298" spans="1:18" ht="25.5" x14ac:dyDescent="0.2">
      <c r="A3298" s="1" t="s">
        <v>5899</v>
      </c>
      <c r="B3298" s="1" t="s">
        <v>66</v>
      </c>
      <c r="C3298" s="2" t="s">
        <v>5900</v>
      </c>
      <c r="D3298" s="3" t="s">
        <v>228</v>
      </c>
      <c r="E3298" s="4">
        <v>1</v>
      </c>
      <c r="F3298" s="4">
        <v>22</v>
      </c>
      <c r="I3298" s="7">
        <v>7058267</v>
      </c>
      <c r="J3298" s="7">
        <v>7058265</v>
      </c>
      <c r="K3298" s="7">
        <v>2</v>
      </c>
      <c r="L3298" s="7">
        <v>7</v>
      </c>
      <c r="M3298" s="7">
        <f>ROUND(ROUND(H3298,2)*ROUND(E3298,2), 2)</f>
        <v>0</v>
      </c>
      <c r="N3298" s="8">
        <f>H3298*E3298*(1+F3298/100)</f>
        <v>0</v>
      </c>
      <c r="R3298" s="12">
        <v>1</v>
      </c>
    </row>
    <row r="3299" spans="1:18" x14ac:dyDescent="0.2">
      <c r="A3299" s="1" t="s">
        <v>5901</v>
      </c>
      <c r="B3299" s="1" t="s">
        <v>3414</v>
      </c>
      <c r="C3299" s="2" t="s">
        <v>5902</v>
      </c>
      <c r="E3299" s="4">
        <v>0</v>
      </c>
      <c r="F3299" s="4">
        <v>22</v>
      </c>
      <c r="H3299" s="167"/>
      <c r="I3299" s="7">
        <v>7058268</v>
      </c>
      <c r="J3299" s="7">
        <v>7057825</v>
      </c>
      <c r="K3299" s="7">
        <v>1</v>
      </c>
      <c r="L3299" s="7">
        <v>5</v>
      </c>
      <c r="M3299" s="7">
        <f>M3300+M3301</f>
        <v>0</v>
      </c>
      <c r="N3299" s="8">
        <f>N3300+N3301</f>
        <v>0</v>
      </c>
      <c r="R3299" s="12">
        <v>1</v>
      </c>
    </row>
    <row r="3300" spans="1:18" x14ac:dyDescent="0.2">
      <c r="A3300" s="1" t="s">
        <v>5903</v>
      </c>
      <c r="C3300" s="2" t="s">
        <v>1544</v>
      </c>
      <c r="D3300" s="3" t="s">
        <v>35</v>
      </c>
      <c r="E3300" s="4">
        <v>0</v>
      </c>
      <c r="F3300" s="4">
        <v>22</v>
      </c>
      <c r="I3300" s="7">
        <v>7058269</v>
      </c>
      <c r="J3300" s="7">
        <v>7058268</v>
      </c>
      <c r="K3300" s="7">
        <v>2</v>
      </c>
      <c r="L3300" s="7">
        <v>6</v>
      </c>
      <c r="M3300" s="7">
        <f>ROUND(ROUND(H3300,2)*ROUND(E3300,2), 2)</f>
        <v>0</v>
      </c>
      <c r="N3300" s="8">
        <f>H3300*E3300*(1+F3300/100)</f>
        <v>0</v>
      </c>
      <c r="R3300" s="12">
        <v>1</v>
      </c>
    </row>
    <row r="3301" spans="1:18" ht="25.5" x14ac:dyDescent="0.2">
      <c r="A3301" s="1" t="s">
        <v>5904</v>
      </c>
      <c r="B3301" s="1" t="s">
        <v>30</v>
      </c>
      <c r="C3301" s="2" t="s">
        <v>5905</v>
      </c>
      <c r="D3301" s="3" t="s">
        <v>231</v>
      </c>
      <c r="E3301" s="4">
        <v>2</v>
      </c>
      <c r="F3301" s="4">
        <v>22</v>
      </c>
      <c r="I3301" s="7">
        <v>7058270</v>
      </c>
      <c r="J3301" s="7">
        <v>7058268</v>
      </c>
      <c r="K3301" s="7">
        <v>2</v>
      </c>
      <c r="L3301" s="7">
        <v>6</v>
      </c>
      <c r="M3301" s="7">
        <f>ROUND(ROUND(H3301,2)*ROUND(E3301,2), 2)</f>
        <v>0</v>
      </c>
      <c r="N3301" s="8">
        <f>H3301*E3301*(1+F3301/100)</f>
        <v>0</v>
      </c>
      <c r="R3301" s="12">
        <v>1</v>
      </c>
    </row>
    <row r="3302" spans="1:18" x14ac:dyDescent="0.2">
      <c r="A3302" s="1" t="s">
        <v>5906</v>
      </c>
      <c r="B3302" s="1" t="s">
        <v>3426</v>
      </c>
      <c r="C3302" s="2" t="s">
        <v>5907</v>
      </c>
      <c r="E3302" s="4">
        <v>0</v>
      </c>
      <c r="F3302" s="4">
        <v>22</v>
      </c>
      <c r="H3302" s="167"/>
      <c r="I3302" s="7">
        <v>7058271</v>
      </c>
      <c r="J3302" s="7">
        <v>7057825</v>
      </c>
      <c r="K3302" s="7">
        <v>1</v>
      </c>
      <c r="L3302" s="7">
        <v>5</v>
      </c>
      <c r="M3302" s="7">
        <f>M3303+M3304+M3305+M3306+M3307+M3308+M3309</f>
        <v>0</v>
      </c>
      <c r="N3302" s="8">
        <f>N3303+N3304+N3305+N3306+N3307+N3308+N3309</f>
        <v>0</v>
      </c>
      <c r="R3302" s="12">
        <v>1</v>
      </c>
    </row>
    <row r="3303" spans="1:18" x14ac:dyDescent="0.2">
      <c r="A3303" s="1" t="s">
        <v>5908</v>
      </c>
      <c r="C3303" s="2" t="s">
        <v>1544</v>
      </c>
      <c r="D3303" s="3" t="s">
        <v>35</v>
      </c>
      <c r="E3303" s="4">
        <v>0</v>
      </c>
      <c r="F3303" s="4">
        <v>22</v>
      </c>
      <c r="I3303" s="7">
        <v>7058272</v>
      </c>
      <c r="J3303" s="7">
        <v>7058271</v>
      </c>
      <c r="K3303" s="7">
        <v>2</v>
      </c>
      <c r="L3303" s="7">
        <v>6</v>
      </c>
      <c r="M3303" s="7">
        <f t="shared" ref="M3303:M3309" si="328">ROUND(ROUND(H3303,2)*ROUND(E3303,2), 2)</f>
        <v>0</v>
      </c>
      <c r="N3303" s="8">
        <f t="shared" ref="N3303:N3309" si="329">H3303*E3303*(1+F3303/100)</f>
        <v>0</v>
      </c>
      <c r="R3303" s="12">
        <v>1</v>
      </c>
    </row>
    <row r="3304" spans="1:18" ht="38.25" x14ac:dyDescent="0.2">
      <c r="A3304" s="1" t="s">
        <v>5909</v>
      </c>
      <c r="B3304" s="1" t="s">
        <v>30</v>
      </c>
      <c r="C3304" s="2" t="s">
        <v>5910</v>
      </c>
      <c r="D3304" s="3" t="s">
        <v>35</v>
      </c>
      <c r="E3304" s="4">
        <v>0</v>
      </c>
      <c r="F3304" s="4">
        <v>22</v>
      </c>
      <c r="I3304" s="7">
        <v>7058273</v>
      </c>
      <c r="J3304" s="7">
        <v>7058271</v>
      </c>
      <c r="K3304" s="7">
        <v>2</v>
      </c>
      <c r="L3304" s="7">
        <v>6</v>
      </c>
      <c r="M3304" s="7">
        <f t="shared" si="328"/>
        <v>0</v>
      </c>
      <c r="N3304" s="8">
        <f t="shared" si="329"/>
        <v>0</v>
      </c>
      <c r="R3304" s="12">
        <v>1</v>
      </c>
    </row>
    <row r="3305" spans="1:18" ht="63.75" x14ac:dyDescent="0.2">
      <c r="A3305" s="1" t="s">
        <v>5911</v>
      </c>
      <c r="B3305" s="1" t="s">
        <v>613</v>
      </c>
      <c r="C3305" s="2" t="s">
        <v>5912</v>
      </c>
      <c r="D3305" s="3" t="s">
        <v>231</v>
      </c>
      <c r="E3305" s="4">
        <v>6</v>
      </c>
      <c r="F3305" s="4">
        <v>22</v>
      </c>
      <c r="I3305" s="7">
        <v>7058274</v>
      </c>
      <c r="J3305" s="7">
        <v>7058271</v>
      </c>
      <c r="K3305" s="7">
        <v>2</v>
      </c>
      <c r="L3305" s="7">
        <v>6</v>
      </c>
      <c r="M3305" s="7">
        <f t="shared" si="328"/>
        <v>0</v>
      </c>
      <c r="N3305" s="8">
        <f t="shared" si="329"/>
        <v>0</v>
      </c>
      <c r="R3305" s="12">
        <v>1</v>
      </c>
    </row>
    <row r="3306" spans="1:18" ht="63.75" x14ac:dyDescent="0.2">
      <c r="A3306" s="1" t="s">
        <v>5913</v>
      </c>
      <c r="B3306" s="1" t="s">
        <v>613</v>
      </c>
      <c r="C3306" s="2" t="s">
        <v>5914</v>
      </c>
      <c r="D3306" s="3" t="s">
        <v>231</v>
      </c>
      <c r="E3306" s="4">
        <v>6</v>
      </c>
      <c r="F3306" s="4">
        <v>22</v>
      </c>
      <c r="I3306" s="7">
        <v>7058275</v>
      </c>
      <c r="J3306" s="7">
        <v>7058271</v>
      </c>
      <c r="K3306" s="7">
        <v>2</v>
      </c>
      <c r="L3306" s="7">
        <v>6</v>
      </c>
      <c r="M3306" s="7">
        <f t="shared" si="328"/>
        <v>0</v>
      </c>
      <c r="N3306" s="8">
        <f t="shared" si="329"/>
        <v>0</v>
      </c>
      <c r="R3306" s="12">
        <v>1</v>
      </c>
    </row>
    <row r="3307" spans="1:18" ht="51" x14ac:dyDescent="0.2">
      <c r="A3307" s="1" t="s">
        <v>5915</v>
      </c>
      <c r="B3307" s="1" t="s">
        <v>613</v>
      </c>
      <c r="C3307" s="2" t="s">
        <v>5916</v>
      </c>
      <c r="D3307" s="3" t="s">
        <v>231</v>
      </c>
      <c r="E3307" s="4">
        <v>4</v>
      </c>
      <c r="F3307" s="4">
        <v>22</v>
      </c>
      <c r="I3307" s="7">
        <v>7058276</v>
      </c>
      <c r="J3307" s="7">
        <v>7058271</v>
      </c>
      <c r="K3307" s="7">
        <v>2</v>
      </c>
      <c r="L3307" s="7">
        <v>6</v>
      </c>
      <c r="M3307" s="7">
        <f t="shared" si="328"/>
        <v>0</v>
      </c>
      <c r="N3307" s="8">
        <f t="shared" si="329"/>
        <v>0</v>
      </c>
      <c r="R3307" s="12">
        <v>1</v>
      </c>
    </row>
    <row r="3308" spans="1:18" ht="51" x14ac:dyDescent="0.2">
      <c r="A3308" s="1" t="s">
        <v>5917</v>
      </c>
      <c r="B3308" s="1" t="s">
        <v>613</v>
      </c>
      <c r="C3308" s="2" t="s">
        <v>5918</v>
      </c>
      <c r="D3308" s="3" t="s">
        <v>231</v>
      </c>
      <c r="E3308" s="4">
        <v>6</v>
      </c>
      <c r="F3308" s="4">
        <v>22</v>
      </c>
      <c r="I3308" s="7">
        <v>7058277</v>
      </c>
      <c r="J3308" s="7">
        <v>7058271</v>
      </c>
      <c r="K3308" s="7">
        <v>2</v>
      </c>
      <c r="L3308" s="7">
        <v>6</v>
      </c>
      <c r="M3308" s="7">
        <f t="shared" si="328"/>
        <v>0</v>
      </c>
      <c r="N3308" s="8">
        <f t="shared" si="329"/>
        <v>0</v>
      </c>
      <c r="R3308" s="12">
        <v>1</v>
      </c>
    </row>
    <row r="3309" spans="1:18" ht="51" x14ac:dyDescent="0.2">
      <c r="A3309" s="1" t="s">
        <v>5919</v>
      </c>
      <c r="B3309" s="1" t="s">
        <v>613</v>
      </c>
      <c r="C3309" s="2" t="s">
        <v>5920</v>
      </c>
      <c r="D3309" s="3" t="s">
        <v>228</v>
      </c>
      <c r="E3309" s="4">
        <v>6</v>
      </c>
      <c r="F3309" s="4">
        <v>22</v>
      </c>
      <c r="I3309" s="7">
        <v>7058278</v>
      </c>
      <c r="J3309" s="7">
        <v>7058271</v>
      </c>
      <c r="K3309" s="7">
        <v>2</v>
      </c>
      <c r="L3309" s="7">
        <v>6</v>
      </c>
      <c r="M3309" s="7">
        <f t="shared" si="328"/>
        <v>0</v>
      </c>
      <c r="N3309" s="8">
        <f t="shared" si="329"/>
        <v>0</v>
      </c>
      <c r="R3309" s="12">
        <v>1</v>
      </c>
    </row>
    <row r="3310" spans="1:18" x14ac:dyDescent="0.2">
      <c r="A3310" s="1" t="s">
        <v>5921</v>
      </c>
      <c r="B3310" s="1" t="s">
        <v>3436</v>
      </c>
      <c r="C3310" s="2" t="s">
        <v>5922</v>
      </c>
      <c r="E3310" s="4">
        <v>0</v>
      </c>
      <c r="F3310" s="4">
        <v>22</v>
      </c>
      <c r="H3310" s="167"/>
      <c r="I3310" s="7">
        <v>7058279</v>
      </c>
      <c r="J3310" s="7">
        <v>7057825</v>
      </c>
      <c r="K3310" s="7">
        <v>1</v>
      </c>
      <c r="L3310" s="7">
        <v>5</v>
      </c>
      <c r="M3310" s="7">
        <f>M3311+M3312+M3313+M3314</f>
        <v>0</v>
      </c>
      <c r="N3310" s="8">
        <f>N3311+N3312+N3313+N3314</f>
        <v>0</v>
      </c>
      <c r="R3310" s="12">
        <v>1</v>
      </c>
    </row>
    <row r="3311" spans="1:18" x14ac:dyDescent="0.2">
      <c r="A3311" s="1" t="s">
        <v>5923</v>
      </c>
      <c r="C3311" s="2" t="s">
        <v>1544</v>
      </c>
      <c r="D3311" s="3" t="s">
        <v>35</v>
      </c>
      <c r="E3311" s="4">
        <v>0</v>
      </c>
      <c r="F3311" s="4">
        <v>22</v>
      </c>
      <c r="I3311" s="7">
        <v>7058280</v>
      </c>
      <c r="J3311" s="7">
        <v>7058279</v>
      </c>
      <c r="K3311" s="7">
        <v>2</v>
      </c>
      <c r="L3311" s="7">
        <v>6</v>
      </c>
      <c r="M3311" s="7">
        <f>ROUND(ROUND(H3311,2)*ROUND(E3311,2), 2)</f>
        <v>0</v>
      </c>
      <c r="N3311" s="8">
        <f>H3311*E3311*(1+F3311/100)</f>
        <v>0</v>
      </c>
      <c r="R3311" s="12">
        <v>1</v>
      </c>
    </row>
    <row r="3312" spans="1:18" x14ac:dyDescent="0.2">
      <c r="A3312" s="1" t="s">
        <v>5924</v>
      </c>
      <c r="B3312" s="1" t="s">
        <v>30</v>
      </c>
      <c r="C3312" s="2" t="s">
        <v>5925</v>
      </c>
      <c r="D3312" s="3" t="s">
        <v>231</v>
      </c>
      <c r="E3312" s="4">
        <v>1</v>
      </c>
      <c r="F3312" s="4">
        <v>22</v>
      </c>
      <c r="I3312" s="7">
        <v>7058281</v>
      </c>
      <c r="J3312" s="7">
        <v>7058279</v>
      </c>
      <c r="K3312" s="7">
        <v>2</v>
      </c>
      <c r="L3312" s="7">
        <v>6</v>
      </c>
      <c r="M3312" s="7">
        <f>ROUND(ROUND(H3312,2)*ROUND(E3312,2), 2)</f>
        <v>0</v>
      </c>
      <c r="N3312" s="8">
        <f>H3312*E3312*(1+F3312/100)</f>
        <v>0</v>
      </c>
      <c r="R3312" s="12">
        <v>1</v>
      </c>
    </row>
    <row r="3313" spans="1:18" x14ac:dyDescent="0.2">
      <c r="A3313" s="1" t="s">
        <v>5926</v>
      </c>
      <c r="B3313" s="1" t="s">
        <v>188</v>
      </c>
      <c r="C3313" s="2" t="s">
        <v>5927</v>
      </c>
      <c r="D3313" s="3" t="s">
        <v>231</v>
      </c>
      <c r="E3313" s="4">
        <v>1</v>
      </c>
      <c r="F3313" s="4">
        <v>22</v>
      </c>
      <c r="I3313" s="7">
        <v>7058282</v>
      </c>
      <c r="J3313" s="7">
        <v>7058279</v>
      </c>
      <c r="K3313" s="7">
        <v>2</v>
      </c>
      <c r="L3313" s="7">
        <v>6</v>
      </c>
      <c r="M3313" s="7">
        <f>ROUND(ROUND(H3313,2)*ROUND(E3313,2), 2)</f>
        <v>0</v>
      </c>
      <c r="N3313" s="8">
        <f>H3313*E3313*(1+F3313/100)</f>
        <v>0</v>
      </c>
      <c r="R3313" s="12">
        <v>1</v>
      </c>
    </row>
    <row r="3314" spans="1:18" ht="25.5" x14ac:dyDescent="0.2">
      <c r="A3314" s="1" t="s">
        <v>5928</v>
      </c>
      <c r="B3314" s="1" t="s">
        <v>233</v>
      </c>
      <c r="C3314" s="2" t="s">
        <v>5929</v>
      </c>
      <c r="D3314" s="3" t="s">
        <v>231</v>
      </c>
      <c r="E3314" s="4">
        <v>4</v>
      </c>
      <c r="F3314" s="4">
        <v>22</v>
      </c>
      <c r="I3314" s="7">
        <v>7058283</v>
      </c>
      <c r="J3314" s="7">
        <v>7058279</v>
      </c>
      <c r="K3314" s="7">
        <v>2</v>
      </c>
      <c r="L3314" s="7">
        <v>6</v>
      </c>
      <c r="M3314" s="7">
        <f>ROUND(ROUND(H3314,2)*ROUND(E3314,2), 2)</f>
        <v>0</v>
      </c>
      <c r="N3314" s="8">
        <f>H3314*E3314*(1+F3314/100)</f>
        <v>0</v>
      </c>
      <c r="R3314" s="12">
        <v>1</v>
      </c>
    </row>
    <row r="3315" spans="1:18" x14ac:dyDescent="0.2">
      <c r="A3315" s="1" t="s">
        <v>5930</v>
      </c>
      <c r="B3315" s="1" t="s">
        <v>3558</v>
      </c>
      <c r="C3315" s="2" t="s">
        <v>5931</v>
      </c>
      <c r="E3315" s="4">
        <v>0</v>
      </c>
      <c r="F3315" s="4">
        <v>22</v>
      </c>
      <c r="H3315" s="167"/>
      <c r="I3315" s="7">
        <v>7058284</v>
      </c>
      <c r="J3315" s="7">
        <v>7057825</v>
      </c>
      <c r="K3315" s="7">
        <v>1</v>
      </c>
      <c r="L3315" s="7">
        <v>5</v>
      </c>
      <c r="M3315" s="7">
        <f>M3316+M3318+M3331</f>
        <v>0</v>
      </c>
      <c r="N3315" s="8">
        <f>N3316+N3318+N3331</f>
        <v>0</v>
      </c>
      <c r="R3315" s="12">
        <v>1</v>
      </c>
    </row>
    <row r="3316" spans="1:18" x14ac:dyDescent="0.2">
      <c r="A3316" s="1" t="s">
        <v>5932</v>
      </c>
      <c r="C3316" s="2" t="s">
        <v>286</v>
      </c>
      <c r="E3316" s="4">
        <v>0</v>
      </c>
      <c r="F3316" s="4">
        <v>22</v>
      </c>
      <c r="H3316" s="167"/>
      <c r="I3316" s="7">
        <v>7058285</v>
      </c>
      <c r="J3316" s="7">
        <v>7058284</v>
      </c>
      <c r="K3316" s="7">
        <v>1</v>
      </c>
      <c r="L3316" s="7">
        <v>6</v>
      </c>
      <c r="M3316" s="7">
        <f>M3317</f>
        <v>0</v>
      </c>
      <c r="N3316" s="8">
        <f>N3317</f>
        <v>0</v>
      </c>
      <c r="R3316" s="12">
        <v>1</v>
      </c>
    </row>
    <row r="3317" spans="1:18" x14ac:dyDescent="0.2">
      <c r="A3317" s="1" t="s">
        <v>5933</v>
      </c>
      <c r="C3317" s="2" t="s">
        <v>1544</v>
      </c>
      <c r="D3317" s="3" t="s">
        <v>35</v>
      </c>
      <c r="E3317" s="4">
        <v>0</v>
      </c>
      <c r="F3317" s="4">
        <v>22</v>
      </c>
      <c r="I3317" s="7">
        <v>7058286</v>
      </c>
      <c r="J3317" s="7">
        <v>7058285</v>
      </c>
      <c r="K3317" s="7">
        <v>2</v>
      </c>
      <c r="L3317" s="7">
        <v>7</v>
      </c>
      <c r="M3317" s="7">
        <f>ROUND(ROUND(H3317,2)*ROUND(E3317,2), 2)</f>
        <v>0</v>
      </c>
      <c r="N3317" s="8">
        <f>H3317*E3317*(1+F3317/100)</f>
        <v>0</v>
      </c>
      <c r="R3317" s="12">
        <v>1</v>
      </c>
    </row>
    <row r="3318" spans="1:18" x14ac:dyDescent="0.2">
      <c r="A3318" s="1" t="s">
        <v>5934</v>
      </c>
      <c r="B3318" s="1" t="s">
        <v>1539</v>
      </c>
      <c r="C3318" s="2" t="s">
        <v>5935</v>
      </c>
      <c r="E3318" s="4">
        <v>0</v>
      </c>
      <c r="F3318" s="4">
        <v>22</v>
      </c>
      <c r="H3318" s="167"/>
      <c r="I3318" s="7">
        <v>7058287</v>
      </c>
      <c r="J3318" s="7">
        <v>7058284</v>
      </c>
      <c r="K3318" s="7">
        <v>1</v>
      </c>
      <c r="L3318" s="7">
        <v>6</v>
      </c>
      <c r="M3318" s="7">
        <f>M3319+M3320+M3321+M3322+M3323+M3324+M3325+M3326+M3327+M3328+M3329+M3330</f>
        <v>0</v>
      </c>
      <c r="N3318" s="8">
        <f>N3319+N3320+N3321+N3322+N3323+N3324+N3325+N3326+N3327+N3328+N3329+N3330</f>
        <v>0</v>
      </c>
      <c r="R3318" s="12">
        <v>1</v>
      </c>
    </row>
    <row r="3319" spans="1:18" x14ac:dyDescent="0.2">
      <c r="A3319" s="1" t="s">
        <v>5936</v>
      </c>
      <c r="B3319" s="1" t="s">
        <v>30</v>
      </c>
      <c r="C3319" s="2" t="s">
        <v>5937</v>
      </c>
      <c r="D3319" s="3" t="s">
        <v>35</v>
      </c>
      <c r="E3319" s="4">
        <v>0</v>
      </c>
      <c r="F3319" s="4">
        <v>22</v>
      </c>
      <c r="I3319" s="7">
        <v>7058288</v>
      </c>
      <c r="J3319" s="7">
        <v>7058287</v>
      </c>
      <c r="K3319" s="7">
        <v>2</v>
      </c>
      <c r="L3319" s="7">
        <v>7</v>
      </c>
      <c r="M3319" s="7">
        <f t="shared" ref="M3319:M3330" si="330">ROUND(ROUND(H3319,2)*ROUND(E3319,2), 2)</f>
        <v>0</v>
      </c>
      <c r="N3319" s="8">
        <f t="shared" ref="N3319:N3330" si="331">H3319*E3319*(1+F3319/100)</f>
        <v>0</v>
      </c>
      <c r="R3319" s="12">
        <v>1</v>
      </c>
    </row>
    <row r="3320" spans="1:18" ht="51" x14ac:dyDescent="0.2">
      <c r="A3320" s="1" t="s">
        <v>5938</v>
      </c>
      <c r="C3320" s="2" t="s">
        <v>5939</v>
      </c>
      <c r="D3320" s="3" t="s">
        <v>231</v>
      </c>
      <c r="E3320" s="4">
        <v>1</v>
      </c>
      <c r="F3320" s="4">
        <v>22</v>
      </c>
      <c r="I3320" s="7">
        <v>7058289</v>
      </c>
      <c r="J3320" s="7">
        <v>7058287</v>
      </c>
      <c r="K3320" s="7">
        <v>2</v>
      </c>
      <c r="L3320" s="7">
        <v>7</v>
      </c>
      <c r="M3320" s="7">
        <f t="shared" si="330"/>
        <v>0</v>
      </c>
      <c r="N3320" s="8">
        <f t="shared" si="331"/>
        <v>0</v>
      </c>
      <c r="R3320" s="12">
        <v>1</v>
      </c>
    </row>
    <row r="3321" spans="1:18" ht="25.5" x14ac:dyDescent="0.2">
      <c r="A3321" s="1" t="s">
        <v>5940</v>
      </c>
      <c r="C3321" s="2" t="s">
        <v>5941</v>
      </c>
      <c r="D3321" s="3" t="s">
        <v>231</v>
      </c>
      <c r="E3321" s="4">
        <v>1</v>
      </c>
      <c r="F3321" s="4">
        <v>22</v>
      </c>
      <c r="I3321" s="7">
        <v>7058290</v>
      </c>
      <c r="J3321" s="7">
        <v>7058287</v>
      </c>
      <c r="K3321" s="7">
        <v>2</v>
      </c>
      <c r="L3321" s="7">
        <v>7</v>
      </c>
      <c r="M3321" s="7">
        <f t="shared" si="330"/>
        <v>0</v>
      </c>
      <c r="N3321" s="8">
        <f t="shared" si="331"/>
        <v>0</v>
      </c>
      <c r="R3321" s="12">
        <v>1</v>
      </c>
    </row>
    <row r="3322" spans="1:18" ht="25.5" x14ac:dyDescent="0.2">
      <c r="A3322" s="1" t="s">
        <v>5942</v>
      </c>
      <c r="C3322" s="2" t="s">
        <v>5943</v>
      </c>
      <c r="D3322" s="3" t="s">
        <v>231</v>
      </c>
      <c r="E3322" s="4">
        <v>1</v>
      </c>
      <c r="F3322" s="4">
        <v>22</v>
      </c>
      <c r="I3322" s="7">
        <v>7058291</v>
      </c>
      <c r="J3322" s="7">
        <v>7058287</v>
      </c>
      <c r="K3322" s="7">
        <v>2</v>
      </c>
      <c r="L3322" s="7">
        <v>7</v>
      </c>
      <c r="M3322" s="7">
        <f t="shared" si="330"/>
        <v>0</v>
      </c>
      <c r="N3322" s="8">
        <f t="shared" si="331"/>
        <v>0</v>
      </c>
      <c r="R3322" s="12">
        <v>1</v>
      </c>
    </row>
    <row r="3323" spans="1:18" ht="25.5" x14ac:dyDescent="0.2">
      <c r="A3323" s="1" t="s">
        <v>5944</v>
      </c>
      <c r="C3323" s="2" t="s">
        <v>5945</v>
      </c>
      <c r="D3323" s="3" t="s">
        <v>231</v>
      </c>
      <c r="E3323" s="4">
        <v>1</v>
      </c>
      <c r="F3323" s="4">
        <v>22</v>
      </c>
      <c r="I3323" s="7">
        <v>7058292</v>
      </c>
      <c r="J3323" s="7">
        <v>7058287</v>
      </c>
      <c r="K3323" s="7">
        <v>2</v>
      </c>
      <c r="L3323" s="7">
        <v>7</v>
      </c>
      <c r="M3323" s="7">
        <f t="shared" si="330"/>
        <v>0</v>
      </c>
      <c r="N3323" s="8">
        <f t="shared" si="331"/>
        <v>0</v>
      </c>
      <c r="R3323" s="12">
        <v>1</v>
      </c>
    </row>
    <row r="3324" spans="1:18" ht="25.5" x14ac:dyDescent="0.2">
      <c r="A3324" s="1" t="s">
        <v>5946</v>
      </c>
      <c r="C3324" s="2" t="s">
        <v>5947</v>
      </c>
      <c r="D3324" s="3" t="s">
        <v>231</v>
      </c>
      <c r="E3324" s="4">
        <v>1</v>
      </c>
      <c r="F3324" s="4">
        <v>22</v>
      </c>
      <c r="I3324" s="7">
        <v>7058293</v>
      </c>
      <c r="J3324" s="7">
        <v>7058287</v>
      </c>
      <c r="K3324" s="7">
        <v>2</v>
      </c>
      <c r="L3324" s="7">
        <v>7</v>
      </c>
      <c r="M3324" s="7">
        <f t="shared" si="330"/>
        <v>0</v>
      </c>
      <c r="N3324" s="8">
        <f t="shared" si="331"/>
        <v>0</v>
      </c>
      <c r="R3324" s="12">
        <v>1</v>
      </c>
    </row>
    <row r="3325" spans="1:18" ht="25.5" x14ac:dyDescent="0.2">
      <c r="A3325" s="1" t="s">
        <v>5948</v>
      </c>
      <c r="C3325" s="2" t="s">
        <v>5949</v>
      </c>
      <c r="D3325" s="3" t="s">
        <v>231</v>
      </c>
      <c r="E3325" s="4">
        <v>1</v>
      </c>
      <c r="F3325" s="4">
        <v>22</v>
      </c>
      <c r="I3325" s="7">
        <v>7058294</v>
      </c>
      <c r="J3325" s="7">
        <v>7058287</v>
      </c>
      <c r="K3325" s="7">
        <v>2</v>
      </c>
      <c r="L3325" s="7">
        <v>7</v>
      </c>
      <c r="M3325" s="7">
        <f t="shared" si="330"/>
        <v>0</v>
      </c>
      <c r="N3325" s="8">
        <f t="shared" si="331"/>
        <v>0</v>
      </c>
      <c r="R3325" s="12">
        <v>1</v>
      </c>
    </row>
    <row r="3326" spans="1:18" x14ac:dyDescent="0.2">
      <c r="A3326" s="1" t="s">
        <v>5950</v>
      </c>
      <c r="B3326" s="1" t="s">
        <v>188</v>
      </c>
      <c r="C3326" s="2" t="s">
        <v>5951</v>
      </c>
      <c r="D3326" s="3" t="s">
        <v>231</v>
      </c>
      <c r="E3326" s="4">
        <v>1</v>
      </c>
      <c r="F3326" s="4">
        <v>22</v>
      </c>
      <c r="I3326" s="7">
        <v>7058295</v>
      </c>
      <c r="J3326" s="7">
        <v>7058287</v>
      </c>
      <c r="K3326" s="7">
        <v>2</v>
      </c>
      <c r="L3326" s="7">
        <v>7</v>
      </c>
      <c r="M3326" s="7">
        <f t="shared" si="330"/>
        <v>0</v>
      </c>
      <c r="N3326" s="8">
        <f t="shared" si="331"/>
        <v>0</v>
      </c>
      <c r="R3326" s="12">
        <v>1</v>
      </c>
    </row>
    <row r="3327" spans="1:18" x14ac:dyDescent="0.2">
      <c r="A3327" s="1" t="s">
        <v>5952</v>
      </c>
      <c r="B3327" s="1" t="s">
        <v>233</v>
      </c>
      <c r="C3327" s="2" t="s">
        <v>5953</v>
      </c>
      <c r="D3327" s="3" t="s">
        <v>231</v>
      </c>
      <c r="E3327" s="4">
        <v>21</v>
      </c>
      <c r="F3327" s="4">
        <v>22</v>
      </c>
      <c r="I3327" s="7">
        <v>7058296</v>
      </c>
      <c r="J3327" s="7">
        <v>7058287</v>
      </c>
      <c r="K3327" s="7">
        <v>2</v>
      </c>
      <c r="L3327" s="7">
        <v>7</v>
      </c>
      <c r="M3327" s="7">
        <f t="shared" si="330"/>
        <v>0</v>
      </c>
      <c r="N3327" s="8">
        <f t="shared" si="331"/>
        <v>0</v>
      </c>
      <c r="R3327" s="12">
        <v>1</v>
      </c>
    </row>
    <row r="3328" spans="1:18" x14ac:dyDescent="0.2">
      <c r="A3328" s="1" t="s">
        <v>5954</v>
      </c>
      <c r="B3328" s="1" t="s">
        <v>236</v>
      </c>
      <c r="C3328" s="2" t="s">
        <v>5955</v>
      </c>
      <c r="D3328" s="3" t="s">
        <v>231</v>
      </c>
      <c r="E3328" s="4">
        <v>7</v>
      </c>
      <c r="F3328" s="4">
        <v>22</v>
      </c>
      <c r="I3328" s="7">
        <v>7058297</v>
      </c>
      <c r="J3328" s="7">
        <v>7058287</v>
      </c>
      <c r="K3328" s="7">
        <v>2</v>
      </c>
      <c r="L3328" s="7">
        <v>7</v>
      </c>
      <c r="M3328" s="7">
        <f t="shared" si="330"/>
        <v>0</v>
      </c>
      <c r="N3328" s="8">
        <f t="shared" si="331"/>
        <v>0</v>
      </c>
      <c r="R3328" s="12">
        <v>1</v>
      </c>
    </row>
    <row r="3329" spans="1:18" x14ac:dyDescent="0.2">
      <c r="A3329" s="1" t="s">
        <v>5956</v>
      </c>
      <c r="B3329" s="1" t="s">
        <v>239</v>
      </c>
      <c r="C3329" s="2" t="s">
        <v>5957</v>
      </c>
      <c r="D3329" s="3" t="s">
        <v>231</v>
      </c>
      <c r="E3329" s="4">
        <v>15</v>
      </c>
      <c r="F3329" s="4">
        <v>22</v>
      </c>
      <c r="I3329" s="7">
        <v>7058298</v>
      </c>
      <c r="J3329" s="7">
        <v>7058287</v>
      </c>
      <c r="K3329" s="7">
        <v>2</v>
      </c>
      <c r="L3329" s="7">
        <v>7</v>
      </c>
      <c r="M3329" s="7">
        <f t="shared" si="330"/>
        <v>0</v>
      </c>
      <c r="N3329" s="8">
        <f t="shared" si="331"/>
        <v>0</v>
      </c>
      <c r="R3329" s="12">
        <v>1</v>
      </c>
    </row>
    <row r="3330" spans="1:18" x14ac:dyDescent="0.2">
      <c r="A3330" s="1" t="s">
        <v>5958</v>
      </c>
      <c r="B3330" s="1" t="s">
        <v>243</v>
      </c>
      <c r="C3330" s="2" t="s">
        <v>5959</v>
      </c>
      <c r="D3330" s="3" t="s">
        <v>231</v>
      </c>
      <c r="E3330" s="4">
        <v>2</v>
      </c>
      <c r="F3330" s="4">
        <v>22</v>
      </c>
      <c r="I3330" s="7">
        <v>7058299</v>
      </c>
      <c r="J3330" s="7">
        <v>7058287</v>
      </c>
      <c r="K3330" s="7">
        <v>2</v>
      </c>
      <c r="L3330" s="7">
        <v>7</v>
      </c>
      <c r="M3330" s="7">
        <f t="shared" si="330"/>
        <v>0</v>
      </c>
      <c r="N3330" s="8">
        <f t="shared" si="331"/>
        <v>0</v>
      </c>
      <c r="R3330" s="12">
        <v>1</v>
      </c>
    </row>
    <row r="3331" spans="1:18" x14ac:dyDescent="0.2">
      <c r="A3331" s="1" t="s">
        <v>5960</v>
      </c>
      <c r="B3331" s="1" t="s">
        <v>1778</v>
      </c>
      <c r="C3331" s="2" t="s">
        <v>5961</v>
      </c>
      <c r="E3331" s="4">
        <v>0</v>
      </c>
      <c r="F3331" s="4">
        <v>22</v>
      </c>
      <c r="H3331" s="167"/>
      <c r="I3331" s="7">
        <v>7058300</v>
      </c>
      <c r="J3331" s="7">
        <v>7058284</v>
      </c>
      <c r="K3331" s="7">
        <v>1</v>
      </c>
      <c r="L3331" s="7">
        <v>6</v>
      </c>
      <c r="M3331" s="7">
        <f>M3332+M3333+M3334+M3335+M3336+M3337+M3338+M3339+M3340+M3341+M3342+M3343</f>
        <v>0</v>
      </c>
      <c r="N3331" s="8">
        <f>N3332+N3333+N3334+N3335+N3336+N3337+N3338+N3339+N3340+N3341+N3342+N3343</f>
        <v>0</v>
      </c>
      <c r="R3331" s="12">
        <v>1</v>
      </c>
    </row>
    <row r="3332" spans="1:18" x14ac:dyDescent="0.2">
      <c r="A3332" s="1" t="s">
        <v>5962</v>
      </c>
      <c r="B3332" s="1" t="s">
        <v>270</v>
      </c>
      <c r="C3332" s="2" t="s">
        <v>5937</v>
      </c>
      <c r="D3332" s="3" t="s">
        <v>35</v>
      </c>
      <c r="E3332" s="4">
        <v>0</v>
      </c>
      <c r="F3332" s="4">
        <v>22</v>
      </c>
      <c r="I3332" s="7">
        <v>7058301</v>
      </c>
      <c r="J3332" s="7">
        <v>7058300</v>
      </c>
      <c r="K3332" s="7">
        <v>2</v>
      </c>
      <c r="L3332" s="7">
        <v>7</v>
      </c>
      <c r="M3332" s="7">
        <f t="shared" ref="M3332:M3343" si="332">ROUND(ROUND(H3332,2)*ROUND(E3332,2), 2)</f>
        <v>0</v>
      </c>
      <c r="N3332" s="8">
        <f t="shared" ref="N3332:N3343" si="333">H3332*E3332*(1+F3332/100)</f>
        <v>0</v>
      </c>
      <c r="R3332" s="12">
        <v>1</v>
      </c>
    </row>
    <row r="3333" spans="1:18" ht="51" x14ac:dyDescent="0.2">
      <c r="A3333" s="1" t="s">
        <v>5963</v>
      </c>
      <c r="C3333" s="2" t="s">
        <v>5964</v>
      </c>
      <c r="D3333" s="3" t="s">
        <v>231</v>
      </c>
      <c r="E3333" s="4">
        <v>1</v>
      </c>
      <c r="F3333" s="4">
        <v>22</v>
      </c>
      <c r="I3333" s="7">
        <v>7058302</v>
      </c>
      <c r="J3333" s="7">
        <v>7058300</v>
      </c>
      <c r="K3333" s="7">
        <v>2</v>
      </c>
      <c r="L3333" s="7">
        <v>7</v>
      </c>
      <c r="M3333" s="7">
        <f t="shared" si="332"/>
        <v>0</v>
      </c>
      <c r="N3333" s="8">
        <f t="shared" si="333"/>
        <v>0</v>
      </c>
      <c r="R3333" s="12">
        <v>1</v>
      </c>
    </row>
    <row r="3334" spans="1:18" ht="38.25" x14ac:dyDescent="0.2">
      <c r="A3334" s="1" t="s">
        <v>5965</v>
      </c>
      <c r="C3334" s="2" t="s">
        <v>5966</v>
      </c>
      <c r="D3334" s="3" t="s">
        <v>231</v>
      </c>
      <c r="E3334" s="4">
        <v>1</v>
      </c>
      <c r="F3334" s="4">
        <v>22</v>
      </c>
      <c r="I3334" s="7">
        <v>7058303</v>
      </c>
      <c r="J3334" s="7">
        <v>7058300</v>
      </c>
      <c r="K3334" s="7">
        <v>2</v>
      </c>
      <c r="L3334" s="7">
        <v>7</v>
      </c>
      <c r="M3334" s="7">
        <f t="shared" si="332"/>
        <v>0</v>
      </c>
      <c r="N3334" s="8">
        <f t="shared" si="333"/>
        <v>0</v>
      </c>
      <c r="R3334" s="12">
        <v>1</v>
      </c>
    </row>
    <row r="3335" spans="1:18" ht="25.5" x14ac:dyDescent="0.2">
      <c r="A3335" s="1" t="s">
        <v>5967</v>
      </c>
      <c r="C3335" s="2" t="s">
        <v>5941</v>
      </c>
      <c r="D3335" s="3" t="s">
        <v>231</v>
      </c>
      <c r="E3335" s="4">
        <v>1</v>
      </c>
      <c r="F3335" s="4">
        <v>22</v>
      </c>
      <c r="I3335" s="7">
        <v>7058304</v>
      </c>
      <c r="J3335" s="7">
        <v>7058300</v>
      </c>
      <c r="K3335" s="7">
        <v>2</v>
      </c>
      <c r="L3335" s="7">
        <v>7</v>
      </c>
      <c r="M3335" s="7">
        <f t="shared" si="332"/>
        <v>0</v>
      </c>
      <c r="N3335" s="8">
        <f t="shared" si="333"/>
        <v>0</v>
      </c>
      <c r="R3335" s="12">
        <v>1</v>
      </c>
    </row>
    <row r="3336" spans="1:18" ht="25.5" x14ac:dyDescent="0.2">
      <c r="A3336" s="1" t="s">
        <v>5968</v>
      </c>
      <c r="C3336" s="2" t="s">
        <v>5943</v>
      </c>
      <c r="D3336" s="3" t="s">
        <v>231</v>
      </c>
      <c r="E3336" s="4">
        <v>1</v>
      </c>
      <c r="F3336" s="4">
        <v>22</v>
      </c>
      <c r="I3336" s="7">
        <v>7058305</v>
      </c>
      <c r="J3336" s="7">
        <v>7058300</v>
      </c>
      <c r="K3336" s="7">
        <v>2</v>
      </c>
      <c r="L3336" s="7">
        <v>7</v>
      </c>
      <c r="M3336" s="7">
        <f t="shared" si="332"/>
        <v>0</v>
      </c>
      <c r="N3336" s="8">
        <f t="shared" si="333"/>
        <v>0</v>
      </c>
      <c r="R3336" s="12">
        <v>1</v>
      </c>
    </row>
    <row r="3337" spans="1:18" ht="25.5" x14ac:dyDescent="0.2">
      <c r="A3337" s="1" t="s">
        <v>5969</v>
      </c>
      <c r="C3337" s="2" t="s">
        <v>5945</v>
      </c>
      <c r="D3337" s="3" t="s">
        <v>231</v>
      </c>
      <c r="E3337" s="4">
        <v>1</v>
      </c>
      <c r="F3337" s="4">
        <v>22</v>
      </c>
      <c r="I3337" s="7">
        <v>7058306</v>
      </c>
      <c r="J3337" s="7">
        <v>7058300</v>
      </c>
      <c r="K3337" s="7">
        <v>2</v>
      </c>
      <c r="L3337" s="7">
        <v>7</v>
      </c>
      <c r="M3337" s="7">
        <f t="shared" si="332"/>
        <v>0</v>
      </c>
      <c r="N3337" s="8">
        <f t="shared" si="333"/>
        <v>0</v>
      </c>
      <c r="R3337" s="12">
        <v>1</v>
      </c>
    </row>
    <row r="3338" spans="1:18" ht="25.5" x14ac:dyDescent="0.2">
      <c r="A3338" s="1" t="s">
        <v>5970</v>
      </c>
      <c r="C3338" s="2" t="s">
        <v>5947</v>
      </c>
      <c r="D3338" s="3" t="s">
        <v>231</v>
      </c>
      <c r="E3338" s="4">
        <v>1</v>
      </c>
      <c r="F3338" s="4">
        <v>22</v>
      </c>
      <c r="I3338" s="7">
        <v>7058307</v>
      </c>
      <c r="J3338" s="7">
        <v>7058300</v>
      </c>
      <c r="K3338" s="7">
        <v>2</v>
      </c>
      <c r="L3338" s="7">
        <v>7</v>
      </c>
      <c r="M3338" s="7">
        <f t="shared" si="332"/>
        <v>0</v>
      </c>
      <c r="N3338" s="8">
        <f t="shared" si="333"/>
        <v>0</v>
      </c>
      <c r="R3338" s="12">
        <v>1</v>
      </c>
    </row>
    <row r="3339" spans="1:18" ht="25.5" x14ac:dyDescent="0.2">
      <c r="A3339" s="1" t="s">
        <v>5971</v>
      </c>
      <c r="C3339" s="2" t="s">
        <v>5949</v>
      </c>
      <c r="D3339" s="3" t="s">
        <v>231</v>
      </c>
      <c r="E3339" s="4">
        <v>1</v>
      </c>
      <c r="F3339" s="4">
        <v>22</v>
      </c>
      <c r="I3339" s="7">
        <v>7058308</v>
      </c>
      <c r="J3339" s="7">
        <v>7058300</v>
      </c>
      <c r="K3339" s="7">
        <v>2</v>
      </c>
      <c r="L3339" s="7">
        <v>7</v>
      </c>
      <c r="M3339" s="7">
        <f t="shared" si="332"/>
        <v>0</v>
      </c>
      <c r="N3339" s="8">
        <f t="shared" si="333"/>
        <v>0</v>
      </c>
      <c r="R3339" s="12">
        <v>1</v>
      </c>
    </row>
    <row r="3340" spans="1:18" x14ac:dyDescent="0.2">
      <c r="A3340" s="1" t="s">
        <v>5972</v>
      </c>
      <c r="B3340" s="1" t="s">
        <v>66</v>
      </c>
      <c r="C3340" s="2" t="s">
        <v>5973</v>
      </c>
      <c r="D3340" s="3" t="s">
        <v>228</v>
      </c>
      <c r="E3340" s="4">
        <v>1</v>
      </c>
      <c r="F3340" s="4">
        <v>22</v>
      </c>
      <c r="I3340" s="7">
        <v>7058309</v>
      </c>
      <c r="J3340" s="7">
        <v>7058300</v>
      </c>
      <c r="K3340" s="7">
        <v>2</v>
      </c>
      <c r="L3340" s="7">
        <v>7</v>
      </c>
      <c r="M3340" s="7">
        <f t="shared" si="332"/>
        <v>0</v>
      </c>
      <c r="N3340" s="8">
        <f t="shared" si="333"/>
        <v>0</v>
      </c>
      <c r="R3340" s="12">
        <v>1</v>
      </c>
    </row>
    <row r="3341" spans="1:18" x14ac:dyDescent="0.2">
      <c r="A3341" s="1" t="s">
        <v>5974</v>
      </c>
      <c r="B3341" s="1" t="s">
        <v>69</v>
      </c>
      <c r="C3341" s="2" t="s">
        <v>5951</v>
      </c>
      <c r="D3341" s="3" t="s">
        <v>231</v>
      </c>
      <c r="E3341" s="4">
        <v>1</v>
      </c>
      <c r="F3341" s="4">
        <v>22</v>
      </c>
      <c r="I3341" s="7">
        <v>7058310</v>
      </c>
      <c r="J3341" s="7">
        <v>7058300</v>
      </c>
      <c r="K3341" s="7">
        <v>2</v>
      </c>
      <c r="L3341" s="7">
        <v>7</v>
      </c>
      <c r="M3341" s="7">
        <f t="shared" si="332"/>
        <v>0</v>
      </c>
      <c r="N3341" s="8">
        <f t="shared" si="333"/>
        <v>0</v>
      </c>
      <c r="R3341" s="12">
        <v>1</v>
      </c>
    </row>
    <row r="3342" spans="1:18" x14ac:dyDescent="0.2">
      <c r="A3342" s="1" t="s">
        <v>5975</v>
      </c>
      <c r="B3342" s="1" t="s">
        <v>72</v>
      </c>
      <c r="C3342" s="2" t="s">
        <v>5953</v>
      </c>
      <c r="D3342" s="3" t="s">
        <v>231</v>
      </c>
      <c r="E3342" s="4">
        <v>54</v>
      </c>
      <c r="F3342" s="4">
        <v>22</v>
      </c>
      <c r="I3342" s="7">
        <v>7058311</v>
      </c>
      <c r="J3342" s="7">
        <v>7058300</v>
      </c>
      <c r="K3342" s="7">
        <v>2</v>
      </c>
      <c r="L3342" s="7">
        <v>7</v>
      </c>
      <c r="M3342" s="7">
        <f t="shared" si="332"/>
        <v>0</v>
      </c>
      <c r="N3342" s="8">
        <f t="shared" si="333"/>
        <v>0</v>
      </c>
      <c r="R3342" s="12">
        <v>1</v>
      </c>
    </row>
    <row r="3343" spans="1:18" x14ac:dyDescent="0.2">
      <c r="A3343" s="1" t="s">
        <v>5976</v>
      </c>
      <c r="B3343" s="1" t="s">
        <v>75</v>
      </c>
      <c r="C3343" s="2" t="s">
        <v>5977</v>
      </c>
      <c r="D3343" s="3" t="s">
        <v>231</v>
      </c>
      <c r="E3343" s="4">
        <v>22</v>
      </c>
      <c r="F3343" s="4">
        <v>22</v>
      </c>
      <c r="I3343" s="7">
        <v>7058312</v>
      </c>
      <c r="J3343" s="7">
        <v>7058300</v>
      </c>
      <c r="K3343" s="7">
        <v>2</v>
      </c>
      <c r="L3343" s="7">
        <v>7</v>
      </c>
      <c r="M3343" s="7">
        <f t="shared" si="332"/>
        <v>0</v>
      </c>
      <c r="N3343" s="8">
        <f t="shared" si="333"/>
        <v>0</v>
      </c>
      <c r="R3343" s="12">
        <v>1</v>
      </c>
    </row>
    <row r="3344" spans="1:18" x14ac:dyDescent="0.2">
      <c r="A3344" s="1" t="s">
        <v>5978</v>
      </c>
      <c r="B3344" s="1" t="s">
        <v>3622</v>
      </c>
      <c r="C3344" s="2" t="s">
        <v>5979</v>
      </c>
      <c r="E3344" s="4">
        <v>0</v>
      </c>
      <c r="F3344" s="4">
        <v>22</v>
      </c>
      <c r="H3344" s="167"/>
      <c r="I3344" s="7">
        <v>7058313</v>
      </c>
      <c r="J3344" s="7">
        <v>7057825</v>
      </c>
      <c r="K3344" s="7">
        <v>1</v>
      </c>
      <c r="L3344" s="7">
        <v>5</v>
      </c>
      <c r="M3344" s="7">
        <f>M3345+M3346+M3347+M3348+M3349+M3350+M3351+M3352+M3353+M3354</f>
        <v>0</v>
      </c>
      <c r="N3344" s="8">
        <f>N3345+N3346+N3347+N3348+N3349+N3350+N3351+N3352+N3353+N3354</f>
        <v>0</v>
      </c>
      <c r="R3344" s="12">
        <v>1</v>
      </c>
    </row>
    <row r="3345" spans="1:18" x14ac:dyDescent="0.2">
      <c r="A3345" s="1" t="s">
        <v>5980</v>
      </c>
      <c r="C3345" s="2" t="s">
        <v>5981</v>
      </c>
      <c r="D3345" s="3" t="s">
        <v>35</v>
      </c>
      <c r="E3345" s="4">
        <v>0</v>
      </c>
      <c r="F3345" s="4">
        <v>22</v>
      </c>
      <c r="I3345" s="7">
        <v>7058314</v>
      </c>
      <c r="J3345" s="7">
        <v>7058313</v>
      </c>
      <c r="K3345" s="7">
        <v>2</v>
      </c>
      <c r="L3345" s="7">
        <v>6</v>
      </c>
      <c r="M3345" s="7">
        <f t="shared" ref="M3345:M3354" si="334">ROUND(ROUND(H3345,2)*ROUND(E3345,2), 2)</f>
        <v>0</v>
      </c>
      <c r="N3345" s="8">
        <f t="shared" ref="N3345:N3354" si="335">H3345*E3345*(1+F3345/100)</f>
        <v>0</v>
      </c>
      <c r="R3345" s="12">
        <v>1</v>
      </c>
    </row>
    <row r="3346" spans="1:18" x14ac:dyDescent="0.2">
      <c r="A3346" s="1" t="s">
        <v>5982</v>
      </c>
      <c r="B3346" s="1" t="s">
        <v>30</v>
      </c>
      <c r="C3346" s="2" t="s">
        <v>5983</v>
      </c>
      <c r="D3346" s="3" t="s">
        <v>231</v>
      </c>
      <c r="E3346" s="4">
        <v>1</v>
      </c>
      <c r="F3346" s="4">
        <v>22</v>
      </c>
      <c r="I3346" s="7">
        <v>7058315</v>
      </c>
      <c r="J3346" s="7">
        <v>7058313</v>
      </c>
      <c r="K3346" s="7">
        <v>2</v>
      </c>
      <c r="L3346" s="7">
        <v>6</v>
      </c>
      <c r="M3346" s="7">
        <f t="shared" si="334"/>
        <v>0</v>
      </c>
      <c r="N3346" s="8">
        <f t="shared" si="335"/>
        <v>0</v>
      </c>
      <c r="R3346" s="12">
        <v>1</v>
      </c>
    </row>
    <row r="3347" spans="1:18" x14ac:dyDescent="0.2">
      <c r="A3347" s="1" t="s">
        <v>5984</v>
      </c>
      <c r="B3347" s="1" t="s">
        <v>188</v>
      </c>
      <c r="C3347" s="2" t="s">
        <v>5985</v>
      </c>
      <c r="D3347" s="3" t="s">
        <v>231</v>
      </c>
      <c r="E3347" s="4">
        <v>46</v>
      </c>
      <c r="F3347" s="4">
        <v>22</v>
      </c>
      <c r="I3347" s="7">
        <v>7058316</v>
      </c>
      <c r="J3347" s="7">
        <v>7058313</v>
      </c>
      <c r="K3347" s="7">
        <v>2</v>
      </c>
      <c r="L3347" s="7">
        <v>6</v>
      </c>
      <c r="M3347" s="7">
        <f t="shared" si="334"/>
        <v>0</v>
      </c>
      <c r="N3347" s="8">
        <f t="shared" si="335"/>
        <v>0</v>
      </c>
      <c r="R3347" s="12">
        <v>1</v>
      </c>
    </row>
    <row r="3348" spans="1:18" x14ac:dyDescent="0.2">
      <c r="A3348" s="1" t="s">
        <v>5986</v>
      </c>
      <c r="B3348" s="1" t="s">
        <v>233</v>
      </c>
      <c r="C3348" s="2" t="s">
        <v>5987</v>
      </c>
      <c r="D3348" s="3" t="s">
        <v>231</v>
      </c>
      <c r="E3348" s="4">
        <v>1</v>
      </c>
      <c r="F3348" s="4">
        <v>22</v>
      </c>
      <c r="I3348" s="7">
        <v>7058317</v>
      </c>
      <c r="J3348" s="7">
        <v>7058313</v>
      </c>
      <c r="K3348" s="7">
        <v>2</v>
      </c>
      <c r="L3348" s="7">
        <v>6</v>
      </c>
      <c r="M3348" s="7">
        <f t="shared" si="334"/>
        <v>0</v>
      </c>
      <c r="N3348" s="8">
        <f t="shared" si="335"/>
        <v>0</v>
      </c>
      <c r="R3348" s="12">
        <v>1</v>
      </c>
    </row>
    <row r="3349" spans="1:18" x14ac:dyDescent="0.2">
      <c r="A3349" s="1" t="s">
        <v>5988</v>
      </c>
      <c r="B3349" s="1" t="s">
        <v>236</v>
      </c>
      <c r="C3349" s="2" t="s">
        <v>5989</v>
      </c>
      <c r="D3349" s="3" t="s">
        <v>231</v>
      </c>
      <c r="E3349" s="4">
        <v>1</v>
      </c>
      <c r="F3349" s="4">
        <v>22</v>
      </c>
      <c r="I3349" s="7">
        <v>7058318</v>
      </c>
      <c r="J3349" s="7">
        <v>7058313</v>
      </c>
      <c r="K3349" s="7">
        <v>2</v>
      </c>
      <c r="L3349" s="7">
        <v>6</v>
      </c>
      <c r="M3349" s="7">
        <f t="shared" si="334"/>
        <v>0</v>
      </c>
      <c r="N3349" s="8">
        <f t="shared" si="335"/>
        <v>0</v>
      </c>
      <c r="R3349" s="12">
        <v>1</v>
      </c>
    </row>
    <row r="3350" spans="1:18" x14ac:dyDescent="0.2">
      <c r="A3350" s="1" t="s">
        <v>5990</v>
      </c>
      <c r="B3350" s="1" t="s">
        <v>239</v>
      </c>
      <c r="C3350" s="2" t="s">
        <v>5991</v>
      </c>
      <c r="D3350" s="3" t="s">
        <v>231</v>
      </c>
      <c r="E3350" s="4">
        <v>1</v>
      </c>
      <c r="F3350" s="4">
        <v>22</v>
      </c>
      <c r="I3350" s="7">
        <v>7058319</v>
      </c>
      <c r="J3350" s="7">
        <v>7058313</v>
      </c>
      <c r="K3350" s="7">
        <v>2</v>
      </c>
      <c r="L3350" s="7">
        <v>6</v>
      </c>
      <c r="M3350" s="7">
        <f t="shared" si="334"/>
        <v>0</v>
      </c>
      <c r="N3350" s="8">
        <f t="shared" si="335"/>
        <v>0</v>
      </c>
      <c r="R3350" s="12">
        <v>1</v>
      </c>
    </row>
    <row r="3351" spans="1:18" ht="25.5" x14ac:dyDescent="0.2">
      <c r="A3351" s="1" t="s">
        <v>5992</v>
      </c>
      <c r="B3351" s="1" t="s">
        <v>243</v>
      </c>
      <c r="C3351" s="2" t="s">
        <v>1591</v>
      </c>
      <c r="D3351" s="3" t="s">
        <v>35</v>
      </c>
      <c r="E3351" s="4">
        <v>0</v>
      </c>
      <c r="F3351" s="4">
        <v>22</v>
      </c>
      <c r="I3351" s="7">
        <v>7058320</v>
      </c>
      <c r="J3351" s="7">
        <v>7058313</v>
      </c>
      <c r="K3351" s="7">
        <v>2</v>
      </c>
      <c r="L3351" s="7">
        <v>6</v>
      </c>
      <c r="M3351" s="7">
        <f t="shared" si="334"/>
        <v>0</v>
      </c>
      <c r="N3351" s="8">
        <f t="shared" si="335"/>
        <v>0</v>
      </c>
      <c r="R3351" s="12">
        <v>1</v>
      </c>
    </row>
    <row r="3352" spans="1:18" ht="38.25" x14ac:dyDescent="0.2">
      <c r="A3352" s="1" t="s">
        <v>5993</v>
      </c>
      <c r="C3352" s="2" t="s">
        <v>5994</v>
      </c>
      <c r="D3352" s="3" t="s">
        <v>245</v>
      </c>
      <c r="E3352" s="4">
        <v>60</v>
      </c>
      <c r="F3352" s="4">
        <v>22</v>
      </c>
      <c r="I3352" s="7">
        <v>7058321</v>
      </c>
      <c r="J3352" s="7">
        <v>7058313</v>
      </c>
      <c r="K3352" s="7">
        <v>2</v>
      </c>
      <c r="L3352" s="7">
        <v>6</v>
      </c>
      <c r="M3352" s="7">
        <f t="shared" si="334"/>
        <v>0</v>
      </c>
      <c r="N3352" s="8">
        <f t="shared" si="335"/>
        <v>0</v>
      </c>
      <c r="R3352" s="12">
        <v>1</v>
      </c>
    </row>
    <row r="3353" spans="1:18" ht="38.25" x14ac:dyDescent="0.2">
      <c r="A3353" s="1" t="s">
        <v>5995</v>
      </c>
      <c r="C3353" s="2" t="s">
        <v>1605</v>
      </c>
      <c r="D3353" s="3" t="s">
        <v>245</v>
      </c>
      <c r="E3353" s="4">
        <v>1000</v>
      </c>
      <c r="F3353" s="4">
        <v>22</v>
      </c>
      <c r="I3353" s="7">
        <v>7058322</v>
      </c>
      <c r="J3353" s="7">
        <v>7058313</v>
      </c>
      <c r="K3353" s="7">
        <v>2</v>
      </c>
      <c r="L3353" s="7">
        <v>6</v>
      </c>
      <c r="M3353" s="7">
        <f t="shared" si="334"/>
        <v>0</v>
      </c>
      <c r="N3353" s="8">
        <f t="shared" si="335"/>
        <v>0</v>
      </c>
      <c r="R3353" s="12">
        <v>1</v>
      </c>
    </row>
    <row r="3354" spans="1:18" ht="38.25" x14ac:dyDescent="0.2">
      <c r="A3354" s="1" t="s">
        <v>5996</v>
      </c>
      <c r="C3354" s="2" t="s">
        <v>1607</v>
      </c>
      <c r="D3354" s="3" t="s">
        <v>245</v>
      </c>
      <c r="E3354" s="4">
        <v>740</v>
      </c>
      <c r="F3354" s="4">
        <v>22</v>
      </c>
      <c r="I3354" s="7">
        <v>7058323</v>
      </c>
      <c r="J3354" s="7">
        <v>7058313</v>
      </c>
      <c r="K3354" s="7">
        <v>2</v>
      </c>
      <c r="L3354" s="7">
        <v>6</v>
      </c>
      <c r="M3354" s="7">
        <f t="shared" si="334"/>
        <v>0</v>
      </c>
      <c r="N3354" s="8">
        <f t="shared" si="335"/>
        <v>0</v>
      </c>
      <c r="R3354" s="12">
        <v>1</v>
      </c>
    </row>
    <row r="3355" spans="1:18" x14ac:dyDescent="0.2">
      <c r="A3355" s="1" t="s">
        <v>5997</v>
      </c>
      <c r="B3355" s="1" t="s">
        <v>3688</v>
      </c>
      <c r="C3355" s="2" t="s">
        <v>5998</v>
      </c>
      <c r="E3355" s="4">
        <v>0</v>
      </c>
      <c r="F3355" s="4">
        <v>22</v>
      </c>
      <c r="H3355" s="167"/>
      <c r="I3355" s="7">
        <v>7058324</v>
      </c>
      <c r="J3355" s="7">
        <v>7057825</v>
      </c>
      <c r="K3355" s="7">
        <v>1</v>
      </c>
      <c r="L3355" s="7">
        <v>5</v>
      </c>
      <c r="M3355" s="7">
        <f>M3356+M3357</f>
        <v>0</v>
      </c>
      <c r="N3355" s="8">
        <f>N3356+N3357</f>
        <v>0</v>
      </c>
      <c r="R3355" s="12">
        <v>1</v>
      </c>
    </row>
    <row r="3356" spans="1:18" x14ac:dyDescent="0.2">
      <c r="A3356" s="1" t="s">
        <v>5999</v>
      </c>
      <c r="C3356" s="2" t="s">
        <v>1544</v>
      </c>
      <c r="D3356" s="3" t="s">
        <v>35</v>
      </c>
      <c r="E3356" s="4">
        <v>0</v>
      </c>
      <c r="F3356" s="4">
        <v>22</v>
      </c>
      <c r="I3356" s="7">
        <v>7058325</v>
      </c>
      <c r="J3356" s="7">
        <v>7058324</v>
      </c>
      <c r="K3356" s="7">
        <v>2</v>
      </c>
      <c r="L3356" s="7">
        <v>6</v>
      </c>
      <c r="M3356" s="7">
        <f>ROUND(ROUND(H3356,2)*ROUND(E3356,2), 2)</f>
        <v>0</v>
      </c>
      <c r="N3356" s="8">
        <f>H3356*E3356*(1+F3356/100)</f>
        <v>0</v>
      </c>
      <c r="R3356" s="12">
        <v>1</v>
      </c>
    </row>
    <row r="3357" spans="1:18" ht="76.5" x14ac:dyDescent="0.2">
      <c r="A3357" s="1" t="s">
        <v>6000</v>
      </c>
      <c r="B3357" s="1" t="s">
        <v>30</v>
      </c>
      <c r="C3357" s="2" t="s">
        <v>6001</v>
      </c>
      <c r="D3357" s="3" t="s">
        <v>228</v>
      </c>
      <c r="E3357" s="4">
        <v>1</v>
      </c>
      <c r="F3357" s="4">
        <v>22</v>
      </c>
      <c r="I3357" s="7">
        <v>7058326</v>
      </c>
      <c r="J3357" s="7">
        <v>7058324</v>
      </c>
      <c r="K3357" s="7">
        <v>2</v>
      </c>
      <c r="L3357" s="7">
        <v>6</v>
      </c>
      <c r="M3357" s="7">
        <f>ROUND(ROUND(H3357,2)*ROUND(E3357,2), 2)</f>
        <v>0</v>
      </c>
      <c r="N3357" s="8">
        <f>H3357*E3357*(1+F3357/100)</f>
        <v>0</v>
      </c>
      <c r="R3357" s="12">
        <v>1</v>
      </c>
    </row>
    <row r="3358" spans="1:18" x14ac:dyDescent="0.2">
      <c r="A3358" s="1" t="s">
        <v>6002</v>
      </c>
      <c r="B3358" s="1" t="s">
        <v>3735</v>
      </c>
      <c r="C3358" s="2" t="s">
        <v>6003</v>
      </c>
      <c r="E3358" s="4">
        <v>0</v>
      </c>
      <c r="F3358" s="4">
        <v>22</v>
      </c>
      <c r="H3358" s="167"/>
      <c r="I3358" s="7">
        <v>7058327</v>
      </c>
      <c r="J3358" s="7">
        <v>7057825</v>
      </c>
      <c r="K3358" s="7">
        <v>1</v>
      </c>
      <c r="L3358" s="7">
        <v>5</v>
      </c>
      <c r="M3358" s="7">
        <f>M3359+M3360+M3361+M3362+M3363+M3364+M3365+M3366+M3367+M3368+M3369+M3370+M3371+M3372+M3373+M3374+M3375</f>
        <v>0</v>
      </c>
      <c r="N3358" s="8">
        <f>N3359+N3360+N3361+N3362+N3363+N3364+N3365+N3366+N3367+N3368+N3369+N3370+N3371+N3372+N3373+N3374+N3375</f>
        <v>0</v>
      </c>
      <c r="R3358" s="12">
        <v>1</v>
      </c>
    </row>
    <row r="3359" spans="1:18" x14ac:dyDescent="0.2">
      <c r="A3359" s="1" t="s">
        <v>6004</v>
      </c>
      <c r="C3359" s="2" t="s">
        <v>6005</v>
      </c>
      <c r="D3359" s="3" t="s">
        <v>35</v>
      </c>
      <c r="E3359" s="4">
        <v>0</v>
      </c>
      <c r="F3359" s="4">
        <v>22</v>
      </c>
      <c r="I3359" s="7">
        <v>7058328</v>
      </c>
      <c r="J3359" s="7">
        <v>7058327</v>
      </c>
      <c r="K3359" s="7">
        <v>2</v>
      </c>
      <c r="L3359" s="7">
        <v>6</v>
      </c>
      <c r="M3359" s="7">
        <f t="shared" ref="M3359:M3375" si="336">ROUND(ROUND(H3359,2)*ROUND(E3359,2), 2)</f>
        <v>0</v>
      </c>
      <c r="N3359" s="8">
        <f t="shared" ref="N3359:N3375" si="337">H3359*E3359*(1+F3359/100)</f>
        <v>0</v>
      </c>
      <c r="R3359" s="12">
        <v>1</v>
      </c>
    </row>
    <row r="3360" spans="1:18" x14ac:dyDescent="0.2">
      <c r="A3360" s="1" t="s">
        <v>6006</v>
      </c>
      <c r="B3360" s="1" t="s">
        <v>30</v>
      </c>
      <c r="C3360" s="2" t="s">
        <v>6007</v>
      </c>
      <c r="D3360" s="3" t="s">
        <v>245</v>
      </c>
      <c r="E3360" s="4">
        <v>1100</v>
      </c>
      <c r="F3360" s="4">
        <v>22</v>
      </c>
      <c r="I3360" s="7">
        <v>7058329</v>
      </c>
      <c r="J3360" s="7">
        <v>7058327</v>
      </c>
      <c r="K3360" s="7">
        <v>2</v>
      </c>
      <c r="L3360" s="7">
        <v>6</v>
      </c>
      <c r="M3360" s="7">
        <f t="shared" si="336"/>
        <v>0</v>
      </c>
      <c r="N3360" s="8">
        <f t="shared" si="337"/>
        <v>0</v>
      </c>
      <c r="R3360" s="12">
        <v>1</v>
      </c>
    </row>
    <row r="3361" spans="1:18" x14ac:dyDescent="0.2">
      <c r="A3361" s="1" t="s">
        <v>6008</v>
      </c>
      <c r="B3361" s="1" t="s">
        <v>188</v>
      </c>
      <c r="C3361" s="2" t="s">
        <v>6009</v>
      </c>
      <c r="D3361" s="3" t="s">
        <v>245</v>
      </c>
      <c r="E3361" s="4">
        <v>640</v>
      </c>
      <c r="F3361" s="4">
        <v>22</v>
      </c>
      <c r="I3361" s="7">
        <v>7058330</v>
      </c>
      <c r="J3361" s="7">
        <v>7058327</v>
      </c>
      <c r="K3361" s="7">
        <v>2</v>
      </c>
      <c r="L3361" s="7">
        <v>6</v>
      </c>
      <c r="M3361" s="7">
        <f t="shared" si="336"/>
        <v>0</v>
      </c>
      <c r="N3361" s="8">
        <f t="shared" si="337"/>
        <v>0</v>
      </c>
      <c r="R3361" s="12">
        <v>1</v>
      </c>
    </row>
    <row r="3362" spans="1:18" ht="25.5" x14ac:dyDescent="0.2">
      <c r="A3362" s="1" t="s">
        <v>6010</v>
      </c>
      <c r="B3362" s="1" t="s">
        <v>233</v>
      </c>
      <c r="C3362" s="2" t="s">
        <v>6011</v>
      </c>
      <c r="D3362" s="3" t="s">
        <v>231</v>
      </c>
      <c r="E3362" s="4">
        <v>13</v>
      </c>
      <c r="F3362" s="4">
        <v>22</v>
      </c>
      <c r="I3362" s="7">
        <v>7058331</v>
      </c>
      <c r="J3362" s="7">
        <v>7058327</v>
      </c>
      <c r="K3362" s="7">
        <v>2</v>
      </c>
      <c r="L3362" s="7">
        <v>6</v>
      </c>
      <c r="M3362" s="7">
        <f t="shared" si="336"/>
        <v>0</v>
      </c>
      <c r="N3362" s="8">
        <f t="shared" si="337"/>
        <v>0</v>
      </c>
      <c r="R3362" s="12">
        <v>1</v>
      </c>
    </row>
    <row r="3363" spans="1:18" x14ac:dyDescent="0.2">
      <c r="A3363" s="1" t="s">
        <v>6012</v>
      </c>
      <c r="B3363" s="1" t="s">
        <v>236</v>
      </c>
      <c r="C3363" s="2" t="s">
        <v>6013</v>
      </c>
      <c r="D3363" s="3" t="s">
        <v>231</v>
      </c>
      <c r="E3363" s="4">
        <v>325</v>
      </c>
      <c r="F3363" s="4">
        <v>22</v>
      </c>
      <c r="I3363" s="7">
        <v>7058332</v>
      </c>
      <c r="J3363" s="7">
        <v>7058327</v>
      </c>
      <c r="K3363" s="7">
        <v>2</v>
      </c>
      <c r="L3363" s="7">
        <v>6</v>
      </c>
      <c r="M3363" s="7">
        <f t="shared" si="336"/>
        <v>0</v>
      </c>
      <c r="N3363" s="8">
        <f t="shared" si="337"/>
        <v>0</v>
      </c>
      <c r="R3363" s="12">
        <v>1</v>
      </c>
    </row>
    <row r="3364" spans="1:18" x14ac:dyDescent="0.2">
      <c r="A3364" s="1" t="s">
        <v>6014</v>
      </c>
      <c r="B3364" s="1" t="s">
        <v>239</v>
      </c>
      <c r="C3364" s="2" t="s">
        <v>6015</v>
      </c>
      <c r="D3364" s="3" t="s">
        <v>231</v>
      </c>
      <c r="E3364" s="4">
        <v>2</v>
      </c>
      <c r="F3364" s="4">
        <v>22</v>
      </c>
      <c r="I3364" s="7">
        <v>7058333</v>
      </c>
      <c r="J3364" s="7">
        <v>7058327</v>
      </c>
      <c r="K3364" s="7">
        <v>2</v>
      </c>
      <c r="L3364" s="7">
        <v>6</v>
      </c>
      <c r="M3364" s="7">
        <f t="shared" si="336"/>
        <v>0</v>
      </c>
      <c r="N3364" s="8">
        <f t="shared" si="337"/>
        <v>0</v>
      </c>
      <c r="R3364" s="12">
        <v>1</v>
      </c>
    </row>
    <row r="3365" spans="1:18" ht="25.5" x14ac:dyDescent="0.2">
      <c r="A3365" s="1" t="s">
        <v>6016</v>
      </c>
      <c r="B3365" s="1" t="s">
        <v>243</v>
      </c>
      <c r="C3365" s="2" t="s">
        <v>6017</v>
      </c>
      <c r="D3365" s="3" t="s">
        <v>231</v>
      </c>
      <c r="E3365" s="4">
        <v>11</v>
      </c>
      <c r="F3365" s="4">
        <v>22</v>
      </c>
      <c r="I3365" s="7">
        <v>7058334</v>
      </c>
      <c r="J3365" s="7">
        <v>7058327</v>
      </c>
      <c r="K3365" s="7">
        <v>2</v>
      </c>
      <c r="L3365" s="7">
        <v>6</v>
      </c>
      <c r="M3365" s="7">
        <f t="shared" si="336"/>
        <v>0</v>
      </c>
      <c r="N3365" s="8">
        <f t="shared" si="337"/>
        <v>0</v>
      </c>
      <c r="R3365" s="12">
        <v>1</v>
      </c>
    </row>
    <row r="3366" spans="1:18" ht="25.5" x14ac:dyDescent="0.2">
      <c r="A3366" s="1" t="s">
        <v>6018</v>
      </c>
      <c r="B3366" s="1" t="s">
        <v>247</v>
      </c>
      <c r="C3366" s="2" t="s">
        <v>6019</v>
      </c>
      <c r="D3366" s="3" t="s">
        <v>231</v>
      </c>
      <c r="E3366" s="4">
        <v>80</v>
      </c>
      <c r="F3366" s="4">
        <v>22</v>
      </c>
      <c r="I3366" s="7">
        <v>7058335</v>
      </c>
      <c r="J3366" s="7">
        <v>7058327</v>
      </c>
      <c r="K3366" s="7">
        <v>2</v>
      </c>
      <c r="L3366" s="7">
        <v>6</v>
      </c>
      <c r="M3366" s="7">
        <f t="shared" si="336"/>
        <v>0</v>
      </c>
      <c r="N3366" s="8">
        <f t="shared" si="337"/>
        <v>0</v>
      </c>
      <c r="R3366" s="12">
        <v>1</v>
      </c>
    </row>
    <row r="3367" spans="1:18" x14ac:dyDescent="0.2">
      <c r="A3367" s="1" t="s">
        <v>6020</v>
      </c>
      <c r="B3367" s="1" t="s">
        <v>266</v>
      </c>
      <c r="C3367" s="2" t="s">
        <v>6021</v>
      </c>
      <c r="D3367" s="3" t="s">
        <v>231</v>
      </c>
      <c r="E3367" s="4">
        <v>5</v>
      </c>
      <c r="F3367" s="4">
        <v>22</v>
      </c>
      <c r="I3367" s="7">
        <v>7058336</v>
      </c>
      <c r="J3367" s="7">
        <v>7058327</v>
      </c>
      <c r="K3367" s="7">
        <v>2</v>
      </c>
      <c r="L3367" s="7">
        <v>6</v>
      </c>
      <c r="M3367" s="7">
        <f t="shared" si="336"/>
        <v>0</v>
      </c>
      <c r="N3367" s="8">
        <f t="shared" si="337"/>
        <v>0</v>
      </c>
      <c r="R3367" s="12">
        <v>1</v>
      </c>
    </row>
    <row r="3368" spans="1:18" x14ac:dyDescent="0.2">
      <c r="A3368" s="1" t="s">
        <v>6022</v>
      </c>
      <c r="B3368" s="1" t="s">
        <v>270</v>
      </c>
      <c r="C3368" s="2" t="s">
        <v>6023</v>
      </c>
      <c r="D3368" s="3" t="s">
        <v>231</v>
      </c>
      <c r="E3368" s="4">
        <v>1</v>
      </c>
      <c r="F3368" s="4">
        <v>22</v>
      </c>
      <c r="I3368" s="7">
        <v>7058337</v>
      </c>
      <c r="J3368" s="7">
        <v>7058327</v>
      </c>
      <c r="K3368" s="7">
        <v>2</v>
      </c>
      <c r="L3368" s="7">
        <v>6</v>
      </c>
      <c r="M3368" s="7">
        <f t="shared" si="336"/>
        <v>0</v>
      </c>
      <c r="N3368" s="8">
        <f t="shared" si="337"/>
        <v>0</v>
      </c>
      <c r="R3368" s="12">
        <v>1</v>
      </c>
    </row>
    <row r="3369" spans="1:18" ht="25.5" x14ac:dyDescent="0.2">
      <c r="A3369" s="1" t="s">
        <v>6024</v>
      </c>
      <c r="B3369" s="1" t="s">
        <v>66</v>
      </c>
      <c r="C3369" s="2" t="s">
        <v>6025</v>
      </c>
      <c r="D3369" s="3" t="s">
        <v>231</v>
      </c>
      <c r="E3369" s="4">
        <v>490</v>
      </c>
      <c r="F3369" s="4">
        <v>22</v>
      </c>
      <c r="I3369" s="7">
        <v>7058338</v>
      </c>
      <c r="J3369" s="7">
        <v>7058327</v>
      </c>
      <c r="K3369" s="7">
        <v>2</v>
      </c>
      <c r="L3369" s="7">
        <v>6</v>
      </c>
      <c r="M3369" s="7">
        <f t="shared" si="336"/>
        <v>0</v>
      </c>
      <c r="N3369" s="8">
        <f t="shared" si="337"/>
        <v>0</v>
      </c>
      <c r="R3369" s="12">
        <v>1</v>
      </c>
    </row>
    <row r="3370" spans="1:18" x14ac:dyDescent="0.2">
      <c r="A3370" s="1" t="s">
        <v>6026</v>
      </c>
      <c r="B3370" s="1" t="s">
        <v>69</v>
      </c>
      <c r="C3370" s="2" t="s">
        <v>6027</v>
      </c>
      <c r="D3370" s="3" t="s">
        <v>231</v>
      </c>
      <c r="E3370" s="4">
        <v>28</v>
      </c>
      <c r="F3370" s="4">
        <v>22</v>
      </c>
      <c r="I3370" s="7">
        <v>7058339</v>
      </c>
      <c r="J3370" s="7">
        <v>7058327</v>
      </c>
      <c r="K3370" s="7">
        <v>2</v>
      </c>
      <c r="L3370" s="7">
        <v>6</v>
      </c>
      <c r="M3370" s="7">
        <f t="shared" si="336"/>
        <v>0</v>
      </c>
      <c r="N3370" s="8">
        <f t="shared" si="337"/>
        <v>0</v>
      </c>
      <c r="R3370" s="12">
        <v>1</v>
      </c>
    </row>
    <row r="3371" spans="1:18" x14ac:dyDescent="0.2">
      <c r="A3371" s="1" t="s">
        <v>6028</v>
      </c>
      <c r="B3371" s="1" t="s">
        <v>72</v>
      </c>
      <c r="C3371" s="2" t="s">
        <v>6029</v>
      </c>
      <c r="D3371" s="3" t="s">
        <v>245</v>
      </c>
      <c r="E3371" s="4">
        <v>206</v>
      </c>
      <c r="F3371" s="4">
        <v>22</v>
      </c>
      <c r="I3371" s="7">
        <v>7058340</v>
      </c>
      <c r="J3371" s="7">
        <v>7058327</v>
      </c>
      <c r="K3371" s="7">
        <v>2</v>
      </c>
      <c r="L3371" s="7">
        <v>6</v>
      </c>
      <c r="M3371" s="7">
        <f t="shared" si="336"/>
        <v>0</v>
      </c>
      <c r="N3371" s="8">
        <f t="shared" si="337"/>
        <v>0</v>
      </c>
      <c r="R3371" s="12">
        <v>1</v>
      </c>
    </row>
    <row r="3372" spans="1:18" x14ac:dyDescent="0.2">
      <c r="A3372" s="1" t="s">
        <v>6030</v>
      </c>
      <c r="B3372" s="1" t="s">
        <v>75</v>
      </c>
      <c r="C3372" s="2" t="s">
        <v>6031</v>
      </c>
      <c r="D3372" s="3" t="s">
        <v>245</v>
      </c>
      <c r="E3372" s="4">
        <v>46</v>
      </c>
      <c r="F3372" s="4">
        <v>22</v>
      </c>
      <c r="I3372" s="7">
        <v>7058341</v>
      </c>
      <c r="J3372" s="7">
        <v>7058327</v>
      </c>
      <c r="K3372" s="7">
        <v>2</v>
      </c>
      <c r="L3372" s="7">
        <v>6</v>
      </c>
      <c r="M3372" s="7">
        <f t="shared" si="336"/>
        <v>0</v>
      </c>
      <c r="N3372" s="8">
        <f t="shared" si="337"/>
        <v>0</v>
      </c>
      <c r="R3372" s="12">
        <v>1</v>
      </c>
    </row>
    <row r="3373" spans="1:18" x14ac:dyDescent="0.2">
      <c r="A3373" s="1" t="s">
        <v>6032</v>
      </c>
      <c r="B3373" s="1" t="s">
        <v>78</v>
      </c>
      <c r="C3373" s="2" t="s">
        <v>6033</v>
      </c>
      <c r="D3373" s="3" t="s">
        <v>228</v>
      </c>
      <c r="E3373" s="4">
        <v>1</v>
      </c>
      <c r="F3373" s="4">
        <v>22</v>
      </c>
      <c r="I3373" s="7">
        <v>7058342</v>
      </c>
      <c r="J3373" s="7">
        <v>7058327</v>
      </c>
      <c r="K3373" s="7">
        <v>2</v>
      </c>
      <c r="L3373" s="7">
        <v>6</v>
      </c>
      <c r="M3373" s="7">
        <f t="shared" si="336"/>
        <v>0</v>
      </c>
      <c r="N3373" s="8">
        <f t="shared" si="337"/>
        <v>0</v>
      </c>
      <c r="R3373" s="12">
        <v>1</v>
      </c>
    </row>
    <row r="3374" spans="1:18" x14ac:dyDescent="0.2">
      <c r="A3374" s="1" t="s">
        <v>6034</v>
      </c>
      <c r="B3374" s="1" t="s">
        <v>81</v>
      </c>
      <c r="C3374" s="2" t="s">
        <v>6035</v>
      </c>
      <c r="D3374" s="3" t="s">
        <v>228</v>
      </c>
      <c r="E3374" s="4">
        <v>1</v>
      </c>
      <c r="F3374" s="4">
        <v>22</v>
      </c>
      <c r="I3374" s="7">
        <v>7058343</v>
      </c>
      <c r="J3374" s="7">
        <v>7058327</v>
      </c>
      <c r="K3374" s="7">
        <v>2</v>
      </c>
      <c r="L3374" s="7">
        <v>6</v>
      </c>
      <c r="M3374" s="7">
        <f t="shared" si="336"/>
        <v>0</v>
      </c>
      <c r="N3374" s="8">
        <f t="shared" si="337"/>
        <v>0</v>
      </c>
      <c r="R3374" s="12">
        <v>1</v>
      </c>
    </row>
    <row r="3375" spans="1:18" x14ac:dyDescent="0.2">
      <c r="A3375" s="1" t="s">
        <v>6036</v>
      </c>
      <c r="C3375" s="2" t="s">
        <v>6037</v>
      </c>
      <c r="D3375" s="3" t="s">
        <v>35</v>
      </c>
      <c r="E3375" s="4">
        <v>0</v>
      </c>
      <c r="F3375" s="4">
        <v>22</v>
      </c>
      <c r="I3375" s="7">
        <v>7058344</v>
      </c>
      <c r="J3375" s="7">
        <v>7058327</v>
      </c>
      <c r="K3375" s="7">
        <v>2</v>
      </c>
      <c r="L3375" s="7">
        <v>6</v>
      </c>
      <c r="M3375" s="7">
        <f t="shared" si="336"/>
        <v>0</v>
      </c>
      <c r="N3375" s="8">
        <f t="shared" si="337"/>
        <v>0</v>
      </c>
      <c r="R3375" s="12">
        <v>1</v>
      </c>
    </row>
    <row r="3376" spans="1:18" x14ac:dyDescent="0.2">
      <c r="A3376" s="1" t="s">
        <v>6038</v>
      </c>
      <c r="B3376" s="1" t="s">
        <v>3781</v>
      </c>
      <c r="C3376" s="2" t="s">
        <v>6039</v>
      </c>
      <c r="E3376" s="4">
        <v>0</v>
      </c>
      <c r="F3376" s="4">
        <v>22</v>
      </c>
      <c r="H3376" s="167"/>
      <c r="I3376" s="7">
        <v>7058345</v>
      </c>
      <c r="J3376" s="7">
        <v>7057825</v>
      </c>
      <c r="K3376" s="7">
        <v>1</v>
      </c>
      <c r="L3376" s="7">
        <v>5</v>
      </c>
      <c r="M3376" s="7">
        <f>M3377+M3378+M3379+M3380+M3381+M3382+M3383+M3384+M3385+M3386+M3387+M3388+M3389+M3390</f>
        <v>0</v>
      </c>
      <c r="N3376" s="8">
        <f>N3377+N3378+N3379+N3380+N3381+N3382+N3383+N3384+N3385+N3386+N3387+N3388+N3389+N3390</f>
        <v>0</v>
      </c>
      <c r="R3376" s="12">
        <v>1</v>
      </c>
    </row>
    <row r="3377" spans="1:18" x14ac:dyDescent="0.2">
      <c r="A3377" s="1" t="s">
        <v>6040</v>
      </c>
      <c r="C3377" s="2" t="s">
        <v>6005</v>
      </c>
      <c r="D3377" s="3" t="s">
        <v>35</v>
      </c>
      <c r="E3377" s="4">
        <v>0</v>
      </c>
      <c r="F3377" s="4">
        <v>22</v>
      </c>
      <c r="I3377" s="7">
        <v>7058346</v>
      </c>
      <c r="J3377" s="7">
        <v>7058345</v>
      </c>
      <c r="K3377" s="7">
        <v>2</v>
      </c>
      <c r="L3377" s="7">
        <v>6</v>
      </c>
      <c r="M3377" s="7">
        <f t="shared" ref="M3377:M3390" si="338">ROUND(ROUND(H3377,2)*ROUND(E3377,2), 2)</f>
        <v>0</v>
      </c>
      <c r="N3377" s="8">
        <f t="shared" ref="N3377:N3390" si="339">H3377*E3377*(1+F3377/100)</f>
        <v>0</v>
      </c>
      <c r="R3377" s="12">
        <v>1</v>
      </c>
    </row>
    <row r="3378" spans="1:18" x14ac:dyDescent="0.2">
      <c r="A3378" s="1" t="s">
        <v>6041</v>
      </c>
      <c r="B3378" s="1" t="s">
        <v>30</v>
      </c>
      <c r="C3378" s="2" t="s">
        <v>6007</v>
      </c>
      <c r="D3378" s="3" t="s">
        <v>245</v>
      </c>
      <c r="E3378" s="4">
        <v>980</v>
      </c>
      <c r="F3378" s="4">
        <v>22</v>
      </c>
      <c r="I3378" s="7">
        <v>7058347</v>
      </c>
      <c r="J3378" s="7">
        <v>7058345</v>
      </c>
      <c r="K3378" s="7">
        <v>2</v>
      </c>
      <c r="L3378" s="7">
        <v>6</v>
      </c>
      <c r="M3378" s="7">
        <f t="shared" si="338"/>
        <v>0</v>
      </c>
      <c r="N3378" s="8">
        <f t="shared" si="339"/>
        <v>0</v>
      </c>
      <c r="R3378" s="12">
        <v>1</v>
      </c>
    </row>
    <row r="3379" spans="1:18" x14ac:dyDescent="0.2">
      <c r="A3379" s="1" t="s">
        <v>6042</v>
      </c>
      <c r="B3379" s="1" t="s">
        <v>188</v>
      </c>
      <c r="C3379" s="2" t="s">
        <v>6009</v>
      </c>
      <c r="D3379" s="3" t="s">
        <v>245</v>
      </c>
      <c r="E3379" s="4">
        <v>560</v>
      </c>
      <c r="F3379" s="4">
        <v>22</v>
      </c>
      <c r="I3379" s="7">
        <v>7058348</v>
      </c>
      <c r="J3379" s="7">
        <v>7058345</v>
      </c>
      <c r="K3379" s="7">
        <v>2</v>
      </c>
      <c r="L3379" s="7">
        <v>6</v>
      </c>
      <c r="M3379" s="7">
        <f t="shared" si="338"/>
        <v>0</v>
      </c>
      <c r="N3379" s="8">
        <f t="shared" si="339"/>
        <v>0</v>
      </c>
      <c r="R3379" s="12">
        <v>1</v>
      </c>
    </row>
    <row r="3380" spans="1:18" ht="25.5" x14ac:dyDescent="0.2">
      <c r="A3380" s="1" t="s">
        <v>6043</v>
      </c>
      <c r="B3380" s="1" t="s">
        <v>233</v>
      </c>
      <c r="C3380" s="2" t="s">
        <v>6044</v>
      </c>
      <c r="D3380" s="3" t="s">
        <v>231</v>
      </c>
      <c r="E3380" s="4">
        <v>13</v>
      </c>
      <c r="F3380" s="4">
        <v>22</v>
      </c>
      <c r="I3380" s="7">
        <v>7058349</v>
      </c>
      <c r="J3380" s="7">
        <v>7058345</v>
      </c>
      <c r="K3380" s="7">
        <v>2</v>
      </c>
      <c r="L3380" s="7">
        <v>6</v>
      </c>
      <c r="M3380" s="7">
        <f t="shared" si="338"/>
        <v>0</v>
      </c>
      <c r="N3380" s="8">
        <f t="shared" si="339"/>
        <v>0</v>
      </c>
      <c r="R3380" s="12">
        <v>1</v>
      </c>
    </row>
    <row r="3381" spans="1:18" x14ac:dyDescent="0.2">
      <c r="A3381" s="1" t="s">
        <v>6045</v>
      </c>
      <c r="B3381" s="1" t="s">
        <v>236</v>
      </c>
      <c r="C3381" s="2" t="s">
        <v>6013</v>
      </c>
      <c r="D3381" s="3" t="s">
        <v>231</v>
      </c>
      <c r="E3381" s="4">
        <v>295</v>
      </c>
      <c r="F3381" s="4">
        <v>22</v>
      </c>
      <c r="I3381" s="7">
        <v>7058350</v>
      </c>
      <c r="J3381" s="7">
        <v>7058345</v>
      </c>
      <c r="K3381" s="7">
        <v>2</v>
      </c>
      <c r="L3381" s="7">
        <v>6</v>
      </c>
      <c r="M3381" s="7">
        <f t="shared" si="338"/>
        <v>0</v>
      </c>
      <c r="N3381" s="8">
        <f t="shared" si="339"/>
        <v>0</v>
      </c>
      <c r="R3381" s="12">
        <v>1</v>
      </c>
    </row>
    <row r="3382" spans="1:18" ht="25.5" x14ac:dyDescent="0.2">
      <c r="A3382" s="1" t="s">
        <v>6046</v>
      </c>
      <c r="B3382" s="1" t="s">
        <v>239</v>
      </c>
      <c r="C3382" s="2" t="s">
        <v>6017</v>
      </c>
      <c r="D3382" s="3" t="s">
        <v>231</v>
      </c>
      <c r="E3382" s="4">
        <v>13</v>
      </c>
      <c r="F3382" s="4">
        <v>22</v>
      </c>
      <c r="I3382" s="7">
        <v>7058351</v>
      </c>
      <c r="J3382" s="7">
        <v>7058345</v>
      </c>
      <c r="K3382" s="7">
        <v>2</v>
      </c>
      <c r="L3382" s="7">
        <v>6</v>
      </c>
      <c r="M3382" s="7">
        <f t="shared" si="338"/>
        <v>0</v>
      </c>
      <c r="N3382" s="8">
        <f t="shared" si="339"/>
        <v>0</v>
      </c>
      <c r="R3382" s="12">
        <v>1</v>
      </c>
    </row>
    <row r="3383" spans="1:18" ht="25.5" x14ac:dyDescent="0.2">
      <c r="A3383" s="1" t="s">
        <v>6047</v>
      </c>
      <c r="B3383" s="1" t="s">
        <v>243</v>
      </c>
      <c r="C3383" s="2" t="s">
        <v>6019</v>
      </c>
      <c r="D3383" s="3" t="s">
        <v>231</v>
      </c>
      <c r="E3383" s="4">
        <v>68</v>
      </c>
      <c r="F3383" s="4">
        <v>22</v>
      </c>
      <c r="I3383" s="7">
        <v>7058352</v>
      </c>
      <c r="J3383" s="7">
        <v>7058345</v>
      </c>
      <c r="K3383" s="7">
        <v>2</v>
      </c>
      <c r="L3383" s="7">
        <v>6</v>
      </c>
      <c r="M3383" s="7">
        <f t="shared" si="338"/>
        <v>0</v>
      </c>
      <c r="N3383" s="8">
        <f t="shared" si="339"/>
        <v>0</v>
      </c>
      <c r="R3383" s="12">
        <v>1</v>
      </c>
    </row>
    <row r="3384" spans="1:18" ht="25.5" x14ac:dyDescent="0.2">
      <c r="A3384" s="1" t="s">
        <v>6048</v>
      </c>
      <c r="B3384" s="1" t="s">
        <v>247</v>
      </c>
      <c r="C3384" s="2" t="s">
        <v>6025</v>
      </c>
      <c r="D3384" s="3" t="s">
        <v>231</v>
      </c>
      <c r="E3384" s="4">
        <v>520</v>
      </c>
      <c r="F3384" s="4">
        <v>22</v>
      </c>
      <c r="I3384" s="7">
        <v>7058353</v>
      </c>
      <c r="J3384" s="7">
        <v>7058345</v>
      </c>
      <c r="K3384" s="7">
        <v>2</v>
      </c>
      <c r="L3384" s="7">
        <v>6</v>
      </c>
      <c r="M3384" s="7">
        <f t="shared" si="338"/>
        <v>0</v>
      </c>
      <c r="N3384" s="8">
        <f t="shared" si="339"/>
        <v>0</v>
      </c>
      <c r="R3384" s="12">
        <v>1</v>
      </c>
    </row>
    <row r="3385" spans="1:18" ht="25.5" x14ac:dyDescent="0.2">
      <c r="A3385" s="1" t="s">
        <v>6049</v>
      </c>
      <c r="B3385" s="1" t="s">
        <v>266</v>
      </c>
      <c r="C3385" s="2" t="s">
        <v>6050</v>
      </c>
      <c r="D3385" s="3" t="s">
        <v>231</v>
      </c>
      <c r="E3385" s="4">
        <v>1</v>
      </c>
      <c r="F3385" s="4">
        <v>22</v>
      </c>
      <c r="I3385" s="7">
        <v>7058354</v>
      </c>
      <c r="J3385" s="7">
        <v>7058345</v>
      </c>
      <c r="K3385" s="7">
        <v>2</v>
      </c>
      <c r="L3385" s="7">
        <v>6</v>
      </c>
      <c r="M3385" s="7">
        <f t="shared" si="338"/>
        <v>0</v>
      </c>
      <c r="N3385" s="8">
        <f t="shared" si="339"/>
        <v>0</v>
      </c>
      <c r="R3385" s="12">
        <v>1</v>
      </c>
    </row>
    <row r="3386" spans="1:18" x14ac:dyDescent="0.2">
      <c r="A3386" s="1" t="s">
        <v>6051</v>
      </c>
      <c r="B3386" s="1" t="s">
        <v>270</v>
      </c>
      <c r="C3386" s="2" t="s">
        <v>6029</v>
      </c>
      <c r="D3386" s="3" t="s">
        <v>245</v>
      </c>
      <c r="E3386" s="4">
        <v>228</v>
      </c>
      <c r="F3386" s="4">
        <v>22</v>
      </c>
      <c r="I3386" s="7">
        <v>7058355</v>
      </c>
      <c r="J3386" s="7">
        <v>7058345</v>
      </c>
      <c r="K3386" s="7">
        <v>2</v>
      </c>
      <c r="L3386" s="7">
        <v>6</v>
      </c>
      <c r="M3386" s="7">
        <f t="shared" si="338"/>
        <v>0</v>
      </c>
      <c r="N3386" s="8">
        <f t="shared" si="339"/>
        <v>0</v>
      </c>
      <c r="R3386" s="12">
        <v>1</v>
      </c>
    </row>
    <row r="3387" spans="1:18" x14ac:dyDescent="0.2">
      <c r="A3387" s="1" t="s">
        <v>6052</v>
      </c>
      <c r="B3387" s="1" t="s">
        <v>66</v>
      </c>
      <c r="C3387" s="2" t="s">
        <v>6031</v>
      </c>
      <c r="D3387" s="3" t="s">
        <v>245</v>
      </c>
      <c r="E3387" s="4">
        <v>54</v>
      </c>
      <c r="F3387" s="4">
        <v>22</v>
      </c>
      <c r="I3387" s="7">
        <v>7058356</v>
      </c>
      <c r="J3387" s="7">
        <v>7058345</v>
      </c>
      <c r="K3387" s="7">
        <v>2</v>
      </c>
      <c r="L3387" s="7">
        <v>6</v>
      </c>
      <c r="M3387" s="7">
        <f t="shared" si="338"/>
        <v>0</v>
      </c>
      <c r="N3387" s="8">
        <f t="shared" si="339"/>
        <v>0</v>
      </c>
      <c r="R3387" s="12">
        <v>1</v>
      </c>
    </row>
    <row r="3388" spans="1:18" x14ac:dyDescent="0.2">
      <c r="A3388" s="1" t="s">
        <v>6053</v>
      </c>
      <c r="B3388" s="1" t="s">
        <v>69</v>
      </c>
      <c r="C3388" s="2" t="s">
        <v>6033</v>
      </c>
      <c r="D3388" s="3" t="s">
        <v>228</v>
      </c>
      <c r="E3388" s="4">
        <v>1</v>
      </c>
      <c r="F3388" s="4">
        <v>22</v>
      </c>
      <c r="I3388" s="7">
        <v>7058357</v>
      </c>
      <c r="J3388" s="7">
        <v>7058345</v>
      </c>
      <c r="K3388" s="7">
        <v>2</v>
      </c>
      <c r="L3388" s="7">
        <v>6</v>
      </c>
      <c r="M3388" s="7">
        <f t="shared" si="338"/>
        <v>0</v>
      </c>
      <c r="N3388" s="8">
        <f t="shared" si="339"/>
        <v>0</v>
      </c>
      <c r="R3388" s="12">
        <v>1</v>
      </c>
    </row>
    <row r="3389" spans="1:18" x14ac:dyDescent="0.2">
      <c r="A3389" s="1" t="s">
        <v>6054</v>
      </c>
      <c r="B3389" s="1" t="s">
        <v>72</v>
      </c>
      <c r="C3389" s="2" t="s">
        <v>6035</v>
      </c>
      <c r="D3389" s="3" t="s">
        <v>228</v>
      </c>
      <c r="E3389" s="4">
        <v>1</v>
      </c>
      <c r="F3389" s="4">
        <v>22</v>
      </c>
      <c r="I3389" s="7">
        <v>7058358</v>
      </c>
      <c r="J3389" s="7">
        <v>7058345</v>
      </c>
      <c r="K3389" s="7">
        <v>2</v>
      </c>
      <c r="L3389" s="7">
        <v>6</v>
      </c>
      <c r="M3389" s="7">
        <f t="shared" si="338"/>
        <v>0</v>
      </c>
      <c r="N3389" s="8">
        <f t="shared" si="339"/>
        <v>0</v>
      </c>
      <c r="R3389" s="12">
        <v>1</v>
      </c>
    </row>
    <row r="3390" spans="1:18" x14ac:dyDescent="0.2">
      <c r="A3390" s="1" t="s">
        <v>6055</v>
      </c>
      <c r="C3390" s="2" t="s">
        <v>6037</v>
      </c>
      <c r="D3390" s="3" t="s">
        <v>35</v>
      </c>
      <c r="E3390" s="4">
        <v>0</v>
      </c>
      <c r="F3390" s="4">
        <v>22</v>
      </c>
      <c r="I3390" s="7">
        <v>7058359</v>
      </c>
      <c r="J3390" s="7">
        <v>7058345</v>
      </c>
      <c r="K3390" s="7">
        <v>2</v>
      </c>
      <c r="L3390" s="7">
        <v>6</v>
      </c>
      <c r="M3390" s="7">
        <f t="shared" si="338"/>
        <v>0</v>
      </c>
      <c r="N3390" s="8">
        <f t="shared" si="339"/>
        <v>0</v>
      </c>
      <c r="R3390" s="12">
        <v>1</v>
      </c>
    </row>
    <row r="3391" spans="1:18" x14ac:dyDescent="0.2">
      <c r="A3391" s="1" t="s">
        <v>6056</v>
      </c>
      <c r="C3391" s="2" t="s">
        <v>6057</v>
      </c>
      <c r="E3391" s="4">
        <v>0</v>
      </c>
      <c r="F3391" s="4">
        <v>22</v>
      </c>
      <c r="H3391" s="167"/>
      <c r="I3391" s="7">
        <v>7058370</v>
      </c>
      <c r="J3391" s="7">
        <v>7057825</v>
      </c>
      <c r="K3391" s="7">
        <v>1</v>
      </c>
      <c r="L3391" s="7">
        <v>5</v>
      </c>
      <c r="M3391" s="7">
        <f>M3392</f>
        <v>0</v>
      </c>
      <c r="N3391" s="8">
        <f>N3392</f>
        <v>0</v>
      </c>
      <c r="R3391" s="12">
        <v>1</v>
      </c>
    </row>
    <row r="3392" spans="1:18" x14ac:dyDescent="0.2">
      <c r="A3392" s="1" t="s">
        <v>6058</v>
      </c>
      <c r="C3392" s="2" t="s">
        <v>6059</v>
      </c>
      <c r="E3392" s="4">
        <v>0</v>
      </c>
      <c r="F3392" s="4">
        <v>22</v>
      </c>
      <c r="H3392" s="167"/>
      <c r="I3392" s="7">
        <v>7058371</v>
      </c>
      <c r="J3392" s="7">
        <v>7058370</v>
      </c>
      <c r="K3392" s="7">
        <v>1</v>
      </c>
      <c r="L3392" s="7">
        <v>6</v>
      </c>
      <c r="M3392" s="7">
        <f>M3393+M3394+M3395+M3396</f>
        <v>0</v>
      </c>
      <c r="N3392" s="8">
        <f>N3393+N3394+N3395+N3396</f>
        <v>0</v>
      </c>
      <c r="R3392" s="12">
        <v>1</v>
      </c>
    </row>
    <row r="3393" spans="1:18" x14ac:dyDescent="0.2">
      <c r="A3393" s="1" t="s">
        <v>6060</v>
      </c>
      <c r="B3393" s="1" t="s">
        <v>30</v>
      </c>
      <c r="C3393" s="2" t="s">
        <v>6061</v>
      </c>
      <c r="D3393" s="3" t="s">
        <v>245</v>
      </c>
      <c r="E3393" s="4">
        <v>290</v>
      </c>
      <c r="F3393" s="4">
        <v>22</v>
      </c>
      <c r="I3393" s="7">
        <v>7058372</v>
      </c>
      <c r="J3393" s="7">
        <v>7058371</v>
      </c>
      <c r="K3393" s="7">
        <v>2</v>
      </c>
      <c r="L3393" s="7">
        <v>7</v>
      </c>
      <c r="M3393" s="7">
        <f>ROUND(ROUND(H3393,2)*ROUND(E3393,2), 2)</f>
        <v>0</v>
      </c>
      <c r="N3393" s="8">
        <f>H3393*E3393*(1+F3393/100)</f>
        <v>0</v>
      </c>
      <c r="R3393" s="12">
        <v>1</v>
      </c>
    </row>
    <row r="3394" spans="1:18" ht="25.5" x14ac:dyDescent="0.2">
      <c r="A3394" s="1" t="s">
        <v>6062</v>
      </c>
      <c r="B3394" s="1" t="s">
        <v>188</v>
      </c>
      <c r="C3394" s="2" t="s">
        <v>6063</v>
      </c>
      <c r="D3394" s="3" t="s">
        <v>245</v>
      </c>
      <c r="E3394" s="4">
        <v>280</v>
      </c>
      <c r="F3394" s="4">
        <v>22</v>
      </c>
      <c r="I3394" s="7">
        <v>7058373</v>
      </c>
      <c r="J3394" s="7">
        <v>7058371</v>
      </c>
      <c r="K3394" s="7">
        <v>2</v>
      </c>
      <c r="L3394" s="7">
        <v>7</v>
      </c>
      <c r="M3394" s="7">
        <f>ROUND(ROUND(H3394,2)*ROUND(E3394,2), 2)</f>
        <v>0</v>
      </c>
      <c r="N3394" s="8">
        <f>H3394*E3394*(1+F3394/100)</f>
        <v>0</v>
      </c>
      <c r="R3394" s="12">
        <v>1</v>
      </c>
    </row>
    <row r="3395" spans="1:18" x14ac:dyDescent="0.2">
      <c r="A3395" s="1" t="s">
        <v>6064</v>
      </c>
      <c r="B3395" s="1" t="s">
        <v>233</v>
      </c>
      <c r="C3395" s="2" t="s">
        <v>6065</v>
      </c>
      <c r="D3395" s="3" t="s">
        <v>245</v>
      </c>
      <c r="E3395" s="4">
        <v>20</v>
      </c>
      <c r="F3395" s="4">
        <v>22</v>
      </c>
      <c r="I3395" s="7">
        <v>7058374</v>
      </c>
      <c r="J3395" s="7">
        <v>7058371</v>
      </c>
      <c r="K3395" s="7">
        <v>2</v>
      </c>
      <c r="L3395" s="7">
        <v>7</v>
      </c>
      <c r="M3395" s="7">
        <f>ROUND(ROUND(H3395,2)*ROUND(E3395,2), 2)</f>
        <v>0</v>
      </c>
      <c r="N3395" s="8">
        <f>H3395*E3395*(1+F3395/100)</f>
        <v>0</v>
      </c>
      <c r="R3395" s="12">
        <v>1</v>
      </c>
    </row>
    <row r="3396" spans="1:18" ht="25.5" x14ac:dyDescent="0.2">
      <c r="A3396" s="1" t="s">
        <v>6066</v>
      </c>
      <c r="B3396" s="1" t="s">
        <v>236</v>
      </c>
      <c r="C3396" s="2" t="s">
        <v>6067</v>
      </c>
      <c r="D3396" s="3" t="s">
        <v>231</v>
      </c>
      <c r="E3396" s="4">
        <v>1</v>
      </c>
      <c r="F3396" s="4">
        <v>22</v>
      </c>
      <c r="I3396" s="7">
        <v>7058375</v>
      </c>
      <c r="J3396" s="7">
        <v>7058371</v>
      </c>
      <c r="K3396" s="7">
        <v>2</v>
      </c>
      <c r="L3396" s="7">
        <v>7</v>
      </c>
      <c r="M3396" s="7">
        <f>ROUND(ROUND(H3396,2)*ROUND(E3396,2), 2)</f>
        <v>0</v>
      </c>
      <c r="N3396" s="8">
        <f>H3396*E3396*(1+F3396/100)</f>
        <v>0</v>
      </c>
      <c r="R3396" s="12">
        <v>1</v>
      </c>
    </row>
    <row r="3397" spans="1:18" x14ac:dyDescent="0.2">
      <c r="A3397" s="1" t="s">
        <v>6068</v>
      </c>
      <c r="C3397" s="2" t="s">
        <v>6069</v>
      </c>
      <c r="E3397" s="4">
        <v>0</v>
      </c>
      <c r="F3397" s="4">
        <v>22</v>
      </c>
      <c r="H3397" s="167"/>
      <c r="I3397" s="7">
        <v>7058360</v>
      </c>
      <c r="J3397" s="7">
        <v>7057825</v>
      </c>
      <c r="K3397" s="7">
        <v>1</v>
      </c>
      <c r="L3397" s="7">
        <v>5</v>
      </c>
      <c r="M3397" s="7">
        <f>M3398</f>
        <v>0</v>
      </c>
      <c r="N3397" s="8">
        <f>N3398</f>
        <v>0</v>
      </c>
      <c r="R3397" s="12">
        <v>1</v>
      </c>
    </row>
    <row r="3398" spans="1:18" x14ac:dyDescent="0.2">
      <c r="A3398" s="1" t="s">
        <v>6070</v>
      </c>
      <c r="B3398" s="1" t="s">
        <v>202</v>
      </c>
      <c r="C3398" s="2" t="s">
        <v>6071</v>
      </c>
      <c r="E3398" s="4">
        <v>0</v>
      </c>
      <c r="F3398" s="4">
        <v>22</v>
      </c>
      <c r="H3398" s="167"/>
      <c r="I3398" s="7">
        <v>7058361</v>
      </c>
      <c r="J3398" s="7">
        <v>7058360</v>
      </c>
      <c r="K3398" s="7">
        <v>1</v>
      </c>
      <c r="L3398" s="7">
        <v>6</v>
      </c>
      <c r="M3398" s="7">
        <f>M3399+M3400+M3401+M3402+M3403+M3404+M3405+M3406</f>
        <v>0</v>
      </c>
      <c r="N3398" s="8">
        <f>N3399+N3400+N3401+N3402+N3403+N3404+N3405+N3406</f>
        <v>0</v>
      </c>
      <c r="R3398" s="12">
        <v>1</v>
      </c>
    </row>
    <row r="3399" spans="1:18" ht="38.25" x14ac:dyDescent="0.2">
      <c r="A3399" s="1" t="s">
        <v>6072</v>
      </c>
      <c r="B3399" s="1" t="s">
        <v>30</v>
      </c>
      <c r="C3399" s="2" t="s">
        <v>6073</v>
      </c>
      <c r="D3399" s="3" t="s">
        <v>245</v>
      </c>
      <c r="E3399" s="4">
        <v>320</v>
      </c>
      <c r="F3399" s="4">
        <v>22</v>
      </c>
      <c r="I3399" s="7">
        <v>7058362</v>
      </c>
      <c r="J3399" s="7">
        <v>7058361</v>
      </c>
      <c r="K3399" s="7">
        <v>2</v>
      </c>
      <c r="L3399" s="7">
        <v>7</v>
      </c>
      <c r="M3399" s="7">
        <f t="shared" ref="M3399:M3406" si="340">ROUND(ROUND(H3399,2)*ROUND(E3399,2), 2)</f>
        <v>0</v>
      </c>
      <c r="N3399" s="8">
        <f t="shared" ref="N3399:N3406" si="341">H3399*E3399*(1+F3399/100)</f>
        <v>0</v>
      </c>
      <c r="R3399" s="12">
        <v>1</v>
      </c>
    </row>
    <row r="3400" spans="1:18" ht="25.5" x14ac:dyDescent="0.2">
      <c r="A3400" s="1" t="s">
        <v>6074</v>
      </c>
      <c r="B3400" s="1" t="s">
        <v>188</v>
      </c>
      <c r="C3400" s="2" t="s">
        <v>6075</v>
      </c>
      <c r="D3400" s="3" t="s">
        <v>228</v>
      </c>
      <c r="E3400" s="4">
        <v>4</v>
      </c>
      <c r="F3400" s="4">
        <v>22</v>
      </c>
      <c r="I3400" s="7">
        <v>7058363</v>
      </c>
      <c r="J3400" s="7">
        <v>7058361</v>
      </c>
      <c r="K3400" s="7">
        <v>2</v>
      </c>
      <c r="L3400" s="7">
        <v>7</v>
      </c>
      <c r="M3400" s="7">
        <f t="shared" si="340"/>
        <v>0</v>
      </c>
      <c r="N3400" s="8">
        <f t="shared" si="341"/>
        <v>0</v>
      </c>
      <c r="R3400" s="12">
        <v>1</v>
      </c>
    </row>
    <row r="3401" spans="1:18" x14ac:dyDescent="0.2">
      <c r="A3401" s="1" t="s">
        <v>6076</v>
      </c>
      <c r="B3401" s="1" t="s">
        <v>233</v>
      </c>
      <c r="C3401" s="2" t="s">
        <v>6077</v>
      </c>
      <c r="D3401" s="3" t="s">
        <v>228</v>
      </c>
      <c r="E3401" s="4">
        <v>1</v>
      </c>
      <c r="F3401" s="4">
        <v>22</v>
      </c>
      <c r="I3401" s="7">
        <v>7058364</v>
      </c>
      <c r="J3401" s="7">
        <v>7058361</v>
      </c>
      <c r="K3401" s="7">
        <v>2</v>
      </c>
      <c r="L3401" s="7">
        <v>7</v>
      </c>
      <c r="M3401" s="7">
        <f t="shared" si="340"/>
        <v>0</v>
      </c>
      <c r="N3401" s="8">
        <f t="shared" si="341"/>
        <v>0</v>
      </c>
      <c r="R3401" s="12">
        <v>1</v>
      </c>
    </row>
    <row r="3402" spans="1:18" x14ac:dyDescent="0.2">
      <c r="A3402" s="1" t="s">
        <v>6078</v>
      </c>
      <c r="B3402" s="1" t="s">
        <v>236</v>
      </c>
      <c r="C3402" s="2" t="s">
        <v>6079</v>
      </c>
      <c r="D3402" s="3" t="s">
        <v>231</v>
      </c>
      <c r="E3402" s="4">
        <v>3</v>
      </c>
      <c r="F3402" s="4">
        <v>22</v>
      </c>
      <c r="I3402" s="7">
        <v>7058365</v>
      </c>
      <c r="J3402" s="7">
        <v>7058361</v>
      </c>
      <c r="K3402" s="7">
        <v>2</v>
      </c>
      <c r="L3402" s="7">
        <v>7</v>
      </c>
      <c r="M3402" s="7">
        <f t="shared" si="340"/>
        <v>0</v>
      </c>
      <c r="N3402" s="8">
        <f t="shared" si="341"/>
        <v>0</v>
      </c>
      <c r="R3402" s="12">
        <v>1</v>
      </c>
    </row>
    <row r="3403" spans="1:18" x14ac:dyDescent="0.2">
      <c r="A3403" s="1" t="s">
        <v>6080</v>
      </c>
      <c r="B3403" s="1" t="s">
        <v>239</v>
      </c>
      <c r="C3403" s="2" t="s">
        <v>6081</v>
      </c>
      <c r="D3403" s="3" t="s">
        <v>231</v>
      </c>
      <c r="E3403" s="4">
        <v>3</v>
      </c>
      <c r="F3403" s="4">
        <v>22</v>
      </c>
      <c r="I3403" s="7">
        <v>7058366</v>
      </c>
      <c r="J3403" s="7">
        <v>7058361</v>
      </c>
      <c r="K3403" s="7">
        <v>2</v>
      </c>
      <c r="L3403" s="7">
        <v>7</v>
      </c>
      <c r="M3403" s="7">
        <f t="shared" si="340"/>
        <v>0</v>
      </c>
      <c r="N3403" s="8">
        <f t="shared" si="341"/>
        <v>0</v>
      </c>
      <c r="R3403" s="12">
        <v>1</v>
      </c>
    </row>
    <row r="3404" spans="1:18" ht="216.75" x14ac:dyDescent="0.2">
      <c r="A3404" s="1" t="s">
        <v>6082</v>
      </c>
      <c r="B3404" s="1" t="s">
        <v>243</v>
      </c>
      <c r="C3404" s="2" t="s">
        <v>6083</v>
      </c>
      <c r="D3404" s="3" t="s">
        <v>231</v>
      </c>
      <c r="E3404" s="4">
        <v>1</v>
      </c>
      <c r="F3404" s="4">
        <v>22</v>
      </c>
      <c r="I3404" s="7">
        <v>7058367</v>
      </c>
      <c r="J3404" s="7">
        <v>7058361</v>
      </c>
      <c r="K3404" s="7">
        <v>2</v>
      </c>
      <c r="L3404" s="7">
        <v>7</v>
      </c>
      <c r="M3404" s="7">
        <f t="shared" si="340"/>
        <v>0</v>
      </c>
      <c r="N3404" s="8">
        <f t="shared" si="341"/>
        <v>0</v>
      </c>
      <c r="R3404" s="12">
        <v>1</v>
      </c>
    </row>
    <row r="3405" spans="1:18" ht="25.5" x14ac:dyDescent="0.2">
      <c r="A3405" s="1" t="s">
        <v>6084</v>
      </c>
      <c r="B3405" s="1" t="s">
        <v>247</v>
      </c>
      <c r="C3405" s="2" t="s">
        <v>6085</v>
      </c>
      <c r="D3405" s="3" t="s">
        <v>245</v>
      </c>
      <c r="E3405" s="4">
        <v>150</v>
      </c>
      <c r="F3405" s="4">
        <v>22</v>
      </c>
      <c r="I3405" s="7">
        <v>7058368</v>
      </c>
      <c r="J3405" s="7">
        <v>7058361</v>
      </c>
      <c r="K3405" s="7">
        <v>2</v>
      </c>
      <c r="L3405" s="7">
        <v>7</v>
      </c>
      <c r="M3405" s="7">
        <f t="shared" si="340"/>
        <v>0</v>
      </c>
      <c r="N3405" s="8">
        <f t="shared" si="341"/>
        <v>0</v>
      </c>
      <c r="R3405" s="12">
        <v>1</v>
      </c>
    </row>
    <row r="3406" spans="1:18" ht="25.5" x14ac:dyDescent="0.2">
      <c r="A3406" s="1" t="s">
        <v>6086</v>
      </c>
      <c r="B3406" s="1" t="s">
        <v>66</v>
      </c>
      <c r="C3406" s="2" t="s">
        <v>6087</v>
      </c>
      <c r="D3406" s="3" t="s">
        <v>228</v>
      </c>
      <c r="E3406" s="4">
        <v>1</v>
      </c>
      <c r="F3406" s="4">
        <v>22</v>
      </c>
      <c r="I3406" s="7">
        <v>7058369</v>
      </c>
      <c r="J3406" s="7">
        <v>7058361</v>
      </c>
      <c r="K3406" s="7">
        <v>2</v>
      </c>
      <c r="L3406" s="7">
        <v>7</v>
      </c>
      <c r="M3406" s="7">
        <f t="shared" si="340"/>
        <v>0</v>
      </c>
      <c r="N3406" s="8">
        <f t="shared" si="341"/>
        <v>0</v>
      </c>
      <c r="R3406" s="12">
        <v>1</v>
      </c>
    </row>
    <row r="3407" spans="1:18" x14ac:dyDescent="0.2">
      <c r="A3407" s="1" t="s">
        <v>6088</v>
      </c>
      <c r="C3407" s="2" t="s">
        <v>1795</v>
      </c>
      <c r="E3407" s="4">
        <v>0</v>
      </c>
      <c r="F3407" s="4">
        <v>22</v>
      </c>
      <c r="H3407" s="167"/>
      <c r="I3407" s="7">
        <v>7058376</v>
      </c>
      <c r="J3407" s="7">
        <v>7058891</v>
      </c>
      <c r="K3407" s="7">
        <v>1</v>
      </c>
      <c r="L3407" s="7">
        <v>4</v>
      </c>
      <c r="M3407" s="7">
        <f>M3408+M3986</f>
        <v>0</v>
      </c>
      <c r="N3407" s="8">
        <f>N3408+N3986</f>
        <v>0</v>
      </c>
      <c r="R3407" s="12">
        <v>1</v>
      </c>
    </row>
    <row r="3408" spans="1:18" x14ac:dyDescent="0.2">
      <c r="A3408" s="1" t="s">
        <v>6089</v>
      </c>
      <c r="C3408" s="2" t="s">
        <v>6090</v>
      </c>
      <c r="E3408" s="4">
        <v>0</v>
      </c>
      <c r="F3408" s="4">
        <v>22</v>
      </c>
      <c r="H3408" s="167"/>
      <c r="I3408" s="7">
        <v>7058377</v>
      </c>
      <c r="J3408" s="7">
        <v>7058376</v>
      </c>
      <c r="K3408" s="7">
        <v>1</v>
      </c>
      <c r="L3408" s="7">
        <v>5</v>
      </c>
      <c r="M3408" s="7">
        <f>M3409+M3452+M3595+M3668+M3764+M3790+M3960</f>
        <v>0</v>
      </c>
      <c r="N3408" s="8">
        <f>N3409+N3452+N3595+N3668+N3764+N3790+N3960</f>
        <v>0</v>
      </c>
      <c r="R3408" s="12">
        <v>1</v>
      </c>
    </row>
    <row r="3409" spans="1:18" x14ac:dyDescent="0.2">
      <c r="A3409" s="1" t="s">
        <v>6091</v>
      </c>
      <c r="B3409" s="1" t="s">
        <v>202</v>
      </c>
      <c r="C3409" s="2" t="s">
        <v>6092</v>
      </c>
      <c r="E3409" s="4">
        <v>0</v>
      </c>
      <c r="F3409" s="4">
        <v>22</v>
      </c>
      <c r="H3409" s="167"/>
      <c r="I3409" s="7">
        <v>7058378</v>
      </c>
      <c r="J3409" s="7">
        <v>7058377</v>
      </c>
      <c r="K3409" s="7">
        <v>1</v>
      </c>
      <c r="L3409" s="7">
        <v>6</v>
      </c>
      <c r="M3409" s="7">
        <f>M3410+M3411+M3412+M3413+M3414+M3415+M3416+M3417+M3418+M3419+M3420+M3421+M3422+M3423+M3424+M3425+M3426+M3427+M3428+M3429+M3430+M3431+M3432+M3433+M3434+M3435+M3436+M3437+M3438+M3439+M3440+M3441+M3442+M3443+M3444+M3445+M3446+M3447+M3448+M3449+M3450+M3451</f>
        <v>0</v>
      </c>
      <c r="N3409" s="8">
        <f>N3410+N3411+N3412+N3413+N3414+N3415+N3416+N3417+N3418+N3419+N3420+N3421+N3422+N3423+N3424+N3425+N3426+N3427+N3428+N3429+N3430+N3431+N3432+N3433+N3434+N3435+N3436+N3437+N3438+N3439+N3440+N3441+N3442+N3443+N3444+N3445+N3446+N3447+N3448+N3449+N3450+N3451</f>
        <v>0</v>
      </c>
      <c r="R3409" s="12">
        <v>1</v>
      </c>
    </row>
    <row r="3410" spans="1:18" ht="51" x14ac:dyDescent="0.2">
      <c r="A3410" s="1" t="s">
        <v>6093</v>
      </c>
      <c r="B3410" s="1" t="s">
        <v>30</v>
      </c>
      <c r="C3410" s="2" t="s">
        <v>6094</v>
      </c>
      <c r="D3410" s="3" t="s">
        <v>35</v>
      </c>
      <c r="E3410" s="4">
        <v>0</v>
      </c>
      <c r="F3410" s="4">
        <v>22</v>
      </c>
      <c r="I3410" s="7">
        <v>7058379</v>
      </c>
      <c r="J3410" s="7">
        <v>7058378</v>
      </c>
      <c r="K3410" s="7">
        <v>2</v>
      </c>
      <c r="L3410" s="7">
        <v>7</v>
      </c>
      <c r="M3410" s="7">
        <f t="shared" ref="M3410:M3451" si="342">ROUND(ROUND(H3410,2)*ROUND(E3410,2), 2)</f>
        <v>0</v>
      </c>
      <c r="N3410" s="8">
        <f t="shared" ref="N3410:N3451" si="343">H3410*E3410*(1+F3410/100)</f>
        <v>0</v>
      </c>
      <c r="R3410" s="12">
        <v>1</v>
      </c>
    </row>
    <row r="3411" spans="1:18" ht="63.75" x14ac:dyDescent="0.2">
      <c r="A3411" s="1" t="s">
        <v>6095</v>
      </c>
      <c r="C3411" s="2" t="s">
        <v>6096</v>
      </c>
      <c r="D3411" s="3" t="s">
        <v>245</v>
      </c>
      <c r="E3411" s="4">
        <v>56</v>
      </c>
      <c r="F3411" s="4">
        <v>22</v>
      </c>
      <c r="I3411" s="7">
        <v>7058380</v>
      </c>
      <c r="J3411" s="7">
        <v>7058378</v>
      </c>
      <c r="K3411" s="7">
        <v>2</v>
      </c>
      <c r="L3411" s="7">
        <v>7</v>
      </c>
      <c r="M3411" s="7">
        <f t="shared" si="342"/>
        <v>0</v>
      </c>
      <c r="N3411" s="8">
        <f t="shared" si="343"/>
        <v>0</v>
      </c>
      <c r="R3411" s="12">
        <v>1</v>
      </c>
    </row>
    <row r="3412" spans="1:18" ht="63.75" x14ac:dyDescent="0.2">
      <c r="A3412" s="1" t="s">
        <v>6097</v>
      </c>
      <c r="C3412" s="2" t="s">
        <v>6098</v>
      </c>
      <c r="D3412" s="3" t="s">
        <v>245</v>
      </c>
      <c r="E3412" s="4">
        <v>67</v>
      </c>
      <c r="F3412" s="4">
        <v>22</v>
      </c>
      <c r="I3412" s="7">
        <v>7058381</v>
      </c>
      <c r="J3412" s="7">
        <v>7058378</v>
      </c>
      <c r="K3412" s="7">
        <v>2</v>
      </c>
      <c r="L3412" s="7">
        <v>7</v>
      </c>
      <c r="M3412" s="7">
        <f t="shared" si="342"/>
        <v>0</v>
      </c>
      <c r="N3412" s="8">
        <f t="shared" si="343"/>
        <v>0</v>
      </c>
      <c r="R3412" s="12">
        <v>1</v>
      </c>
    </row>
    <row r="3413" spans="1:18" ht="25.5" x14ac:dyDescent="0.2">
      <c r="A3413" s="1" t="s">
        <v>6099</v>
      </c>
      <c r="B3413" s="1" t="s">
        <v>188</v>
      </c>
      <c r="C3413" s="2" t="s">
        <v>6100</v>
      </c>
      <c r="D3413" s="3" t="s">
        <v>35</v>
      </c>
      <c r="E3413" s="4">
        <v>0</v>
      </c>
      <c r="F3413" s="4">
        <v>22</v>
      </c>
      <c r="I3413" s="7">
        <v>7058382</v>
      </c>
      <c r="J3413" s="7">
        <v>7058378</v>
      </c>
      <c r="K3413" s="7">
        <v>2</v>
      </c>
      <c r="L3413" s="7">
        <v>7</v>
      </c>
      <c r="M3413" s="7">
        <f t="shared" si="342"/>
        <v>0</v>
      </c>
      <c r="N3413" s="8">
        <f t="shared" si="343"/>
        <v>0</v>
      </c>
      <c r="R3413" s="12">
        <v>1</v>
      </c>
    </row>
    <row r="3414" spans="1:18" ht="38.25" x14ac:dyDescent="0.2">
      <c r="A3414" s="1" t="s">
        <v>6101</v>
      </c>
      <c r="C3414" s="2" t="s">
        <v>6102</v>
      </c>
      <c r="D3414" s="3" t="s">
        <v>245</v>
      </c>
      <c r="E3414" s="4">
        <v>20</v>
      </c>
      <c r="F3414" s="4">
        <v>22</v>
      </c>
      <c r="I3414" s="7">
        <v>7058383</v>
      </c>
      <c r="J3414" s="7">
        <v>7058378</v>
      </c>
      <c r="K3414" s="7">
        <v>2</v>
      </c>
      <c r="L3414" s="7">
        <v>7</v>
      </c>
      <c r="M3414" s="7">
        <f t="shared" si="342"/>
        <v>0</v>
      </c>
      <c r="N3414" s="8">
        <f t="shared" si="343"/>
        <v>0</v>
      </c>
      <c r="R3414" s="12">
        <v>1</v>
      </c>
    </row>
    <row r="3415" spans="1:18" ht="38.25" x14ac:dyDescent="0.2">
      <c r="A3415" s="1" t="s">
        <v>6103</v>
      </c>
      <c r="B3415" s="1" t="s">
        <v>233</v>
      </c>
      <c r="C3415" s="2" t="s">
        <v>6104</v>
      </c>
      <c r="D3415" s="3" t="s">
        <v>245</v>
      </c>
      <c r="E3415" s="4">
        <v>123</v>
      </c>
      <c r="F3415" s="4">
        <v>22</v>
      </c>
      <c r="I3415" s="7">
        <v>7058384</v>
      </c>
      <c r="J3415" s="7">
        <v>7058378</v>
      </c>
      <c r="K3415" s="7">
        <v>2</v>
      </c>
      <c r="L3415" s="7">
        <v>7</v>
      </c>
      <c r="M3415" s="7">
        <f t="shared" si="342"/>
        <v>0</v>
      </c>
      <c r="N3415" s="8">
        <f t="shared" si="343"/>
        <v>0</v>
      </c>
      <c r="R3415" s="12">
        <v>1</v>
      </c>
    </row>
    <row r="3416" spans="1:18" ht="51" x14ac:dyDescent="0.2">
      <c r="A3416" s="1" t="s">
        <v>6105</v>
      </c>
      <c r="B3416" s="1" t="s">
        <v>236</v>
      </c>
      <c r="C3416" s="2" t="s">
        <v>6106</v>
      </c>
      <c r="D3416" s="3" t="s">
        <v>35</v>
      </c>
      <c r="E3416" s="4">
        <v>0</v>
      </c>
      <c r="F3416" s="4">
        <v>22</v>
      </c>
      <c r="I3416" s="7">
        <v>7058385</v>
      </c>
      <c r="J3416" s="7">
        <v>7058378</v>
      </c>
      <c r="K3416" s="7">
        <v>2</v>
      </c>
      <c r="L3416" s="7">
        <v>7</v>
      </c>
      <c r="M3416" s="7">
        <f t="shared" si="342"/>
        <v>0</v>
      </c>
      <c r="N3416" s="8">
        <f t="shared" si="343"/>
        <v>0</v>
      </c>
      <c r="R3416" s="12">
        <v>1</v>
      </c>
    </row>
    <row r="3417" spans="1:18" ht="63.75" x14ac:dyDescent="0.2">
      <c r="A3417" s="1" t="s">
        <v>6107</v>
      </c>
      <c r="C3417" s="2" t="s">
        <v>6108</v>
      </c>
      <c r="D3417" s="3" t="s">
        <v>231</v>
      </c>
      <c r="E3417" s="4">
        <v>1</v>
      </c>
      <c r="F3417" s="4">
        <v>22</v>
      </c>
      <c r="I3417" s="7">
        <v>7058386</v>
      </c>
      <c r="J3417" s="7">
        <v>7058378</v>
      </c>
      <c r="K3417" s="7">
        <v>2</v>
      </c>
      <c r="L3417" s="7">
        <v>7</v>
      </c>
      <c r="M3417" s="7">
        <f t="shared" si="342"/>
        <v>0</v>
      </c>
      <c r="N3417" s="8">
        <f t="shared" si="343"/>
        <v>0</v>
      </c>
      <c r="R3417" s="12">
        <v>1</v>
      </c>
    </row>
    <row r="3418" spans="1:18" ht="63.75" x14ac:dyDescent="0.2">
      <c r="A3418" s="1" t="s">
        <v>6109</v>
      </c>
      <c r="B3418" s="1" t="s">
        <v>239</v>
      </c>
      <c r="C3418" s="2" t="s">
        <v>6110</v>
      </c>
      <c r="D3418" s="3" t="s">
        <v>35</v>
      </c>
      <c r="E3418" s="4">
        <v>0</v>
      </c>
      <c r="F3418" s="4">
        <v>22</v>
      </c>
      <c r="I3418" s="7">
        <v>7058387</v>
      </c>
      <c r="J3418" s="7">
        <v>7058378</v>
      </c>
      <c r="K3418" s="7">
        <v>2</v>
      </c>
      <c r="L3418" s="7">
        <v>7</v>
      </c>
      <c r="M3418" s="7">
        <f t="shared" si="342"/>
        <v>0</v>
      </c>
      <c r="N3418" s="8">
        <f t="shared" si="343"/>
        <v>0</v>
      </c>
      <c r="R3418" s="12">
        <v>1</v>
      </c>
    </row>
    <row r="3419" spans="1:18" ht="63.75" x14ac:dyDescent="0.2">
      <c r="A3419" s="1" t="s">
        <v>6111</v>
      </c>
      <c r="C3419" s="2" t="s">
        <v>6112</v>
      </c>
      <c r="D3419" s="3" t="s">
        <v>231</v>
      </c>
      <c r="E3419" s="4">
        <v>4</v>
      </c>
      <c r="F3419" s="4">
        <v>22</v>
      </c>
      <c r="I3419" s="7">
        <v>7058388</v>
      </c>
      <c r="J3419" s="7">
        <v>7058378</v>
      </c>
      <c r="K3419" s="7">
        <v>2</v>
      </c>
      <c r="L3419" s="7">
        <v>7</v>
      </c>
      <c r="M3419" s="7">
        <f t="shared" si="342"/>
        <v>0</v>
      </c>
      <c r="N3419" s="8">
        <f t="shared" si="343"/>
        <v>0</v>
      </c>
      <c r="R3419" s="12">
        <v>1</v>
      </c>
    </row>
    <row r="3420" spans="1:18" ht="63.75" x14ac:dyDescent="0.2">
      <c r="A3420" s="1" t="s">
        <v>6113</v>
      </c>
      <c r="C3420" s="2" t="s">
        <v>6114</v>
      </c>
      <c r="D3420" s="3" t="s">
        <v>231</v>
      </c>
      <c r="E3420" s="4">
        <v>6</v>
      </c>
      <c r="F3420" s="4">
        <v>22</v>
      </c>
      <c r="I3420" s="7">
        <v>7058389</v>
      </c>
      <c r="J3420" s="7">
        <v>7058378</v>
      </c>
      <c r="K3420" s="7">
        <v>2</v>
      </c>
      <c r="L3420" s="7">
        <v>7</v>
      </c>
      <c r="M3420" s="7">
        <f t="shared" si="342"/>
        <v>0</v>
      </c>
      <c r="N3420" s="8">
        <f t="shared" si="343"/>
        <v>0</v>
      </c>
      <c r="R3420" s="12">
        <v>1</v>
      </c>
    </row>
    <row r="3421" spans="1:18" ht="38.25" x14ac:dyDescent="0.2">
      <c r="A3421" s="1" t="s">
        <v>6115</v>
      </c>
      <c r="B3421" s="1" t="s">
        <v>243</v>
      </c>
      <c r="C3421" s="2" t="s">
        <v>6116</v>
      </c>
      <c r="D3421" s="3" t="s">
        <v>35</v>
      </c>
      <c r="E3421" s="4">
        <v>0</v>
      </c>
      <c r="F3421" s="4">
        <v>22</v>
      </c>
      <c r="I3421" s="7">
        <v>7058390</v>
      </c>
      <c r="J3421" s="7">
        <v>7058378</v>
      </c>
      <c r="K3421" s="7">
        <v>2</v>
      </c>
      <c r="L3421" s="7">
        <v>7</v>
      </c>
      <c r="M3421" s="7">
        <f t="shared" si="342"/>
        <v>0</v>
      </c>
      <c r="N3421" s="8">
        <f t="shared" si="343"/>
        <v>0</v>
      </c>
      <c r="R3421" s="12">
        <v>1</v>
      </c>
    </row>
    <row r="3422" spans="1:18" ht="51" x14ac:dyDescent="0.2">
      <c r="A3422" s="1" t="s">
        <v>6117</v>
      </c>
      <c r="C3422" s="2" t="s">
        <v>6118</v>
      </c>
      <c r="D3422" s="3" t="s">
        <v>231</v>
      </c>
      <c r="E3422" s="4">
        <v>1</v>
      </c>
      <c r="F3422" s="4">
        <v>22</v>
      </c>
      <c r="I3422" s="7">
        <v>7058391</v>
      </c>
      <c r="J3422" s="7">
        <v>7058378</v>
      </c>
      <c r="K3422" s="7">
        <v>2</v>
      </c>
      <c r="L3422" s="7">
        <v>7</v>
      </c>
      <c r="M3422" s="7">
        <f t="shared" si="342"/>
        <v>0</v>
      </c>
      <c r="N3422" s="8">
        <f t="shared" si="343"/>
        <v>0</v>
      </c>
      <c r="R3422" s="12">
        <v>1</v>
      </c>
    </row>
    <row r="3423" spans="1:18" ht="38.25" x14ac:dyDescent="0.2">
      <c r="A3423" s="1" t="s">
        <v>6119</v>
      </c>
      <c r="B3423" s="1" t="s">
        <v>247</v>
      </c>
      <c r="C3423" s="2" t="s">
        <v>6120</v>
      </c>
      <c r="D3423" s="3" t="s">
        <v>35</v>
      </c>
      <c r="E3423" s="4">
        <v>0</v>
      </c>
      <c r="F3423" s="4">
        <v>22</v>
      </c>
      <c r="I3423" s="7">
        <v>7058392</v>
      </c>
      <c r="J3423" s="7">
        <v>7058378</v>
      </c>
      <c r="K3423" s="7">
        <v>2</v>
      </c>
      <c r="L3423" s="7">
        <v>7</v>
      </c>
      <c r="M3423" s="7">
        <f t="shared" si="342"/>
        <v>0</v>
      </c>
      <c r="N3423" s="8">
        <f t="shared" si="343"/>
        <v>0</v>
      </c>
      <c r="R3423" s="12">
        <v>1</v>
      </c>
    </row>
    <row r="3424" spans="1:18" ht="51" x14ac:dyDescent="0.2">
      <c r="A3424" s="1" t="s">
        <v>6121</v>
      </c>
      <c r="C3424" s="2" t="s">
        <v>6122</v>
      </c>
      <c r="D3424" s="3" t="s">
        <v>231</v>
      </c>
      <c r="E3424" s="4">
        <v>1</v>
      </c>
      <c r="F3424" s="4">
        <v>22</v>
      </c>
      <c r="I3424" s="7">
        <v>7058393</v>
      </c>
      <c r="J3424" s="7">
        <v>7058378</v>
      </c>
      <c r="K3424" s="7">
        <v>2</v>
      </c>
      <c r="L3424" s="7">
        <v>7</v>
      </c>
      <c r="M3424" s="7">
        <f t="shared" si="342"/>
        <v>0</v>
      </c>
      <c r="N3424" s="8">
        <f t="shared" si="343"/>
        <v>0</v>
      </c>
      <c r="R3424" s="12">
        <v>1</v>
      </c>
    </row>
    <row r="3425" spans="1:18" ht="51" x14ac:dyDescent="0.2">
      <c r="A3425" s="1" t="s">
        <v>6123</v>
      </c>
      <c r="C3425" s="2" t="s">
        <v>6124</v>
      </c>
      <c r="D3425" s="3" t="s">
        <v>231</v>
      </c>
      <c r="E3425" s="4">
        <v>1</v>
      </c>
      <c r="F3425" s="4">
        <v>22</v>
      </c>
      <c r="I3425" s="7">
        <v>7058394</v>
      </c>
      <c r="J3425" s="7">
        <v>7058378</v>
      </c>
      <c r="K3425" s="7">
        <v>2</v>
      </c>
      <c r="L3425" s="7">
        <v>7</v>
      </c>
      <c r="M3425" s="7">
        <f t="shared" si="342"/>
        <v>0</v>
      </c>
      <c r="N3425" s="8">
        <f t="shared" si="343"/>
        <v>0</v>
      </c>
      <c r="R3425" s="12">
        <v>1</v>
      </c>
    </row>
    <row r="3426" spans="1:18" ht="51" x14ac:dyDescent="0.2">
      <c r="A3426" s="1" t="s">
        <v>6125</v>
      </c>
      <c r="C3426" s="2" t="s">
        <v>6126</v>
      </c>
      <c r="D3426" s="3" t="s">
        <v>231</v>
      </c>
      <c r="E3426" s="4">
        <v>1</v>
      </c>
      <c r="F3426" s="4">
        <v>22</v>
      </c>
      <c r="I3426" s="7">
        <v>7058395</v>
      </c>
      <c r="J3426" s="7">
        <v>7058378</v>
      </c>
      <c r="K3426" s="7">
        <v>2</v>
      </c>
      <c r="L3426" s="7">
        <v>7</v>
      </c>
      <c r="M3426" s="7">
        <f t="shared" si="342"/>
        <v>0</v>
      </c>
      <c r="N3426" s="8">
        <f t="shared" si="343"/>
        <v>0</v>
      </c>
      <c r="R3426" s="12">
        <v>1</v>
      </c>
    </row>
    <row r="3427" spans="1:18" ht="38.25" x14ac:dyDescent="0.2">
      <c r="A3427" s="1" t="s">
        <v>6127</v>
      </c>
      <c r="B3427" s="1" t="s">
        <v>266</v>
      </c>
      <c r="C3427" s="2" t="s">
        <v>6128</v>
      </c>
      <c r="D3427" s="3" t="s">
        <v>35</v>
      </c>
      <c r="E3427" s="4">
        <v>0</v>
      </c>
      <c r="F3427" s="4">
        <v>22</v>
      </c>
      <c r="I3427" s="7">
        <v>7058396</v>
      </c>
      <c r="J3427" s="7">
        <v>7058378</v>
      </c>
      <c r="K3427" s="7">
        <v>2</v>
      </c>
      <c r="L3427" s="7">
        <v>7</v>
      </c>
      <c r="M3427" s="7">
        <f t="shared" si="342"/>
        <v>0</v>
      </c>
      <c r="N3427" s="8">
        <f t="shared" si="343"/>
        <v>0</v>
      </c>
      <c r="R3427" s="12">
        <v>1</v>
      </c>
    </row>
    <row r="3428" spans="1:18" ht="51" x14ac:dyDescent="0.2">
      <c r="A3428" s="1" t="s">
        <v>6129</v>
      </c>
      <c r="C3428" s="2" t="s">
        <v>6130</v>
      </c>
      <c r="D3428" s="3" t="s">
        <v>231</v>
      </c>
      <c r="E3428" s="4">
        <v>2</v>
      </c>
      <c r="F3428" s="4">
        <v>22</v>
      </c>
      <c r="I3428" s="7">
        <v>7058397</v>
      </c>
      <c r="J3428" s="7">
        <v>7058378</v>
      </c>
      <c r="K3428" s="7">
        <v>2</v>
      </c>
      <c r="L3428" s="7">
        <v>7</v>
      </c>
      <c r="M3428" s="7">
        <f t="shared" si="342"/>
        <v>0</v>
      </c>
      <c r="N3428" s="8">
        <f t="shared" si="343"/>
        <v>0</v>
      </c>
      <c r="R3428" s="12">
        <v>1</v>
      </c>
    </row>
    <row r="3429" spans="1:18" ht="38.25" x14ac:dyDescent="0.2">
      <c r="A3429" s="1" t="s">
        <v>6131</v>
      </c>
      <c r="B3429" s="1" t="s">
        <v>270</v>
      </c>
      <c r="C3429" s="2" t="s">
        <v>6132</v>
      </c>
      <c r="D3429" s="3" t="s">
        <v>35</v>
      </c>
      <c r="E3429" s="4">
        <v>0</v>
      </c>
      <c r="F3429" s="4">
        <v>22</v>
      </c>
      <c r="I3429" s="7">
        <v>7058398</v>
      </c>
      <c r="J3429" s="7">
        <v>7058378</v>
      </c>
      <c r="K3429" s="7">
        <v>2</v>
      </c>
      <c r="L3429" s="7">
        <v>7</v>
      </c>
      <c r="M3429" s="7">
        <f t="shared" si="342"/>
        <v>0</v>
      </c>
      <c r="N3429" s="8">
        <f t="shared" si="343"/>
        <v>0</v>
      </c>
      <c r="R3429" s="12">
        <v>1</v>
      </c>
    </row>
    <row r="3430" spans="1:18" ht="51" x14ac:dyDescent="0.2">
      <c r="A3430" s="1" t="s">
        <v>6133</v>
      </c>
      <c r="C3430" s="2" t="s">
        <v>6134</v>
      </c>
      <c r="D3430" s="3" t="s">
        <v>231</v>
      </c>
      <c r="E3430" s="4">
        <v>2</v>
      </c>
      <c r="F3430" s="4">
        <v>22</v>
      </c>
      <c r="I3430" s="7">
        <v>7058399</v>
      </c>
      <c r="J3430" s="7">
        <v>7058378</v>
      </c>
      <c r="K3430" s="7">
        <v>2</v>
      </c>
      <c r="L3430" s="7">
        <v>7</v>
      </c>
      <c r="M3430" s="7">
        <f t="shared" si="342"/>
        <v>0</v>
      </c>
      <c r="N3430" s="8">
        <f t="shared" si="343"/>
        <v>0</v>
      </c>
      <c r="R3430" s="12">
        <v>1</v>
      </c>
    </row>
    <row r="3431" spans="1:18" ht="38.25" x14ac:dyDescent="0.2">
      <c r="A3431" s="1" t="s">
        <v>6135</v>
      </c>
      <c r="B3431" s="1" t="s">
        <v>66</v>
      </c>
      <c r="C3431" s="2" t="s">
        <v>6136</v>
      </c>
      <c r="D3431" s="3" t="s">
        <v>35</v>
      </c>
      <c r="E3431" s="4">
        <v>0</v>
      </c>
      <c r="F3431" s="4">
        <v>22</v>
      </c>
      <c r="I3431" s="7">
        <v>7058400</v>
      </c>
      <c r="J3431" s="7">
        <v>7058378</v>
      </c>
      <c r="K3431" s="7">
        <v>2</v>
      </c>
      <c r="L3431" s="7">
        <v>7</v>
      </c>
      <c r="M3431" s="7">
        <f t="shared" si="342"/>
        <v>0</v>
      </c>
      <c r="N3431" s="8">
        <f t="shared" si="343"/>
        <v>0</v>
      </c>
      <c r="R3431" s="12">
        <v>1</v>
      </c>
    </row>
    <row r="3432" spans="1:18" ht="51" x14ac:dyDescent="0.2">
      <c r="A3432" s="1" t="s">
        <v>6137</v>
      </c>
      <c r="C3432" s="2" t="s">
        <v>6138</v>
      </c>
      <c r="D3432" s="3" t="s">
        <v>231</v>
      </c>
      <c r="E3432" s="4">
        <v>1</v>
      </c>
      <c r="F3432" s="4">
        <v>22</v>
      </c>
      <c r="I3432" s="7">
        <v>7058401</v>
      </c>
      <c r="J3432" s="7">
        <v>7058378</v>
      </c>
      <c r="K3432" s="7">
        <v>2</v>
      </c>
      <c r="L3432" s="7">
        <v>7</v>
      </c>
      <c r="M3432" s="7">
        <f t="shared" si="342"/>
        <v>0</v>
      </c>
      <c r="N3432" s="8">
        <f t="shared" si="343"/>
        <v>0</v>
      </c>
      <c r="R3432" s="12">
        <v>1</v>
      </c>
    </row>
    <row r="3433" spans="1:18" ht="25.5" x14ac:dyDescent="0.2">
      <c r="A3433" s="1" t="s">
        <v>6139</v>
      </c>
      <c r="B3433" s="1" t="s">
        <v>69</v>
      </c>
      <c r="C3433" s="2" t="s">
        <v>6140</v>
      </c>
      <c r="D3433" s="3" t="s">
        <v>35</v>
      </c>
      <c r="E3433" s="4">
        <v>0</v>
      </c>
      <c r="F3433" s="4">
        <v>22</v>
      </c>
      <c r="I3433" s="7">
        <v>7058402</v>
      </c>
      <c r="J3433" s="7">
        <v>7058378</v>
      </c>
      <c r="K3433" s="7">
        <v>2</v>
      </c>
      <c r="L3433" s="7">
        <v>7</v>
      </c>
      <c r="M3433" s="7">
        <f t="shared" si="342"/>
        <v>0</v>
      </c>
      <c r="N3433" s="8">
        <f t="shared" si="343"/>
        <v>0</v>
      </c>
      <c r="R3433" s="12">
        <v>1</v>
      </c>
    </row>
    <row r="3434" spans="1:18" ht="38.25" x14ac:dyDescent="0.2">
      <c r="A3434" s="1" t="s">
        <v>6141</v>
      </c>
      <c r="C3434" s="2" t="s">
        <v>6142</v>
      </c>
      <c r="D3434" s="3" t="s">
        <v>231</v>
      </c>
      <c r="E3434" s="4">
        <v>1</v>
      </c>
      <c r="F3434" s="4">
        <v>22</v>
      </c>
      <c r="I3434" s="7">
        <v>7058403</v>
      </c>
      <c r="J3434" s="7">
        <v>7058378</v>
      </c>
      <c r="K3434" s="7">
        <v>2</v>
      </c>
      <c r="L3434" s="7">
        <v>7</v>
      </c>
      <c r="M3434" s="7">
        <f t="shared" si="342"/>
        <v>0</v>
      </c>
      <c r="N3434" s="8">
        <f t="shared" si="343"/>
        <v>0</v>
      </c>
      <c r="R3434" s="12">
        <v>1</v>
      </c>
    </row>
    <row r="3435" spans="1:18" ht="38.25" x14ac:dyDescent="0.2">
      <c r="A3435" s="1" t="s">
        <v>6143</v>
      </c>
      <c r="B3435" s="1" t="s">
        <v>72</v>
      </c>
      <c r="C3435" s="2" t="s">
        <v>6144</v>
      </c>
      <c r="D3435" s="3" t="s">
        <v>35</v>
      </c>
      <c r="E3435" s="4">
        <v>0</v>
      </c>
      <c r="F3435" s="4">
        <v>22</v>
      </c>
      <c r="I3435" s="7">
        <v>7058404</v>
      </c>
      <c r="J3435" s="7">
        <v>7058378</v>
      </c>
      <c r="K3435" s="7">
        <v>2</v>
      </c>
      <c r="L3435" s="7">
        <v>7</v>
      </c>
      <c r="M3435" s="7">
        <f t="shared" si="342"/>
        <v>0</v>
      </c>
      <c r="N3435" s="8">
        <f t="shared" si="343"/>
        <v>0</v>
      </c>
      <c r="R3435" s="12">
        <v>1</v>
      </c>
    </row>
    <row r="3436" spans="1:18" ht="51" x14ac:dyDescent="0.2">
      <c r="A3436" s="1" t="s">
        <v>6145</v>
      </c>
      <c r="C3436" s="2" t="s">
        <v>6146</v>
      </c>
      <c r="D3436" s="3" t="s">
        <v>231</v>
      </c>
      <c r="E3436" s="4">
        <v>1</v>
      </c>
      <c r="F3436" s="4">
        <v>22</v>
      </c>
      <c r="I3436" s="7">
        <v>7058405</v>
      </c>
      <c r="J3436" s="7">
        <v>7058378</v>
      </c>
      <c r="K3436" s="7">
        <v>2</v>
      </c>
      <c r="L3436" s="7">
        <v>7</v>
      </c>
      <c r="M3436" s="7">
        <f t="shared" si="342"/>
        <v>0</v>
      </c>
      <c r="N3436" s="8">
        <f t="shared" si="343"/>
        <v>0</v>
      </c>
      <c r="R3436" s="12">
        <v>1</v>
      </c>
    </row>
    <row r="3437" spans="1:18" ht="25.5" x14ac:dyDescent="0.2">
      <c r="A3437" s="1" t="s">
        <v>6147</v>
      </c>
      <c r="B3437" s="1" t="s">
        <v>75</v>
      </c>
      <c r="C3437" s="2" t="s">
        <v>6148</v>
      </c>
      <c r="D3437" s="3" t="s">
        <v>35</v>
      </c>
      <c r="E3437" s="4">
        <v>0</v>
      </c>
      <c r="F3437" s="4">
        <v>22</v>
      </c>
      <c r="I3437" s="7">
        <v>7058406</v>
      </c>
      <c r="J3437" s="7">
        <v>7058378</v>
      </c>
      <c r="K3437" s="7">
        <v>2</v>
      </c>
      <c r="L3437" s="7">
        <v>7</v>
      </c>
      <c r="M3437" s="7">
        <f t="shared" si="342"/>
        <v>0</v>
      </c>
      <c r="N3437" s="8">
        <f t="shared" si="343"/>
        <v>0</v>
      </c>
      <c r="R3437" s="12">
        <v>1</v>
      </c>
    </row>
    <row r="3438" spans="1:18" ht="38.25" x14ac:dyDescent="0.2">
      <c r="A3438" s="1" t="s">
        <v>6149</v>
      </c>
      <c r="C3438" s="2" t="s">
        <v>6150</v>
      </c>
      <c r="D3438" s="3" t="s">
        <v>231</v>
      </c>
      <c r="E3438" s="4">
        <v>3</v>
      </c>
      <c r="F3438" s="4">
        <v>22</v>
      </c>
      <c r="I3438" s="7">
        <v>7058407</v>
      </c>
      <c r="J3438" s="7">
        <v>7058378</v>
      </c>
      <c r="K3438" s="7">
        <v>2</v>
      </c>
      <c r="L3438" s="7">
        <v>7</v>
      </c>
      <c r="M3438" s="7">
        <f t="shared" si="342"/>
        <v>0</v>
      </c>
      <c r="N3438" s="8">
        <f t="shared" si="343"/>
        <v>0</v>
      </c>
      <c r="R3438" s="12">
        <v>1</v>
      </c>
    </row>
    <row r="3439" spans="1:18" ht="165.75" x14ac:dyDescent="0.2">
      <c r="A3439" s="1" t="s">
        <v>6151</v>
      </c>
      <c r="B3439" s="1" t="s">
        <v>78</v>
      </c>
      <c r="C3439" s="2" t="s">
        <v>6152</v>
      </c>
      <c r="D3439" s="3" t="s">
        <v>228</v>
      </c>
      <c r="E3439" s="4">
        <v>1</v>
      </c>
      <c r="F3439" s="4">
        <v>22</v>
      </c>
      <c r="I3439" s="7">
        <v>7058408</v>
      </c>
      <c r="J3439" s="7">
        <v>7058378</v>
      </c>
      <c r="K3439" s="7">
        <v>2</v>
      </c>
      <c r="L3439" s="7">
        <v>7</v>
      </c>
      <c r="M3439" s="7">
        <f t="shared" si="342"/>
        <v>0</v>
      </c>
      <c r="N3439" s="8">
        <f t="shared" si="343"/>
        <v>0</v>
      </c>
      <c r="R3439" s="12">
        <v>1</v>
      </c>
    </row>
    <row r="3440" spans="1:18" ht="127.5" x14ac:dyDescent="0.2">
      <c r="A3440" s="1" t="s">
        <v>6153</v>
      </c>
      <c r="B3440" s="1" t="s">
        <v>81</v>
      </c>
      <c r="C3440" s="2" t="s">
        <v>6154</v>
      </c>
      <c r="D3440" s="3" t="s">
        <v>228</v>
      </c>
      <c r="E3440" s="4">
        <v>1</v>
      </c>
      <c r="F3440" s="4">
        <v>22</v>
      </c>
      <c r="I3440" s="7">
        <v>7058409</v>
      </c>
      <c r="J3440" s="7">
        <v>7058378</v>
      </c>
      <c r="K3440" s="7">
        <v>2</v>
      </c>
      <c r="L3440" s="7">
        <v>7</v>
      </c>
      <c r="M3440" s="7">
        <f t="shared" si="342"/>
        <v>0</v>
      </c>
      <c r="N3440" s="8">
        <f t="shared" si="343"/>
        <v>0</v>
      </c>
      <c r="R3440" s="12">
        <v>1</v>
      </c>
    </row>
    <row r="3441" spans="1:18" ht="38.25" x14ac:dyDescent="0.2">
      <c r="A3441" s="1" t="s">
        <v>6155</v>
      </c>
      <c r="B3441" s="1" t="s">
        <v>84</v>
      </c>
      <c r="C3441" s="2" t="s">
        <v>6156</v>
      </c>
      <c r="D3441" s="3" t="s">
        <v>35</v>
      </c>
      <c r="E3441" s="4">
        <v>0</v>
      </c>
      <c r="F3441" s="4">
        <v>22</v>
      </c>
      <c r="I3441" s="7">
        <v>7058410</v>
      </c>
      <c r="J3441" s="7">
        <v>7058378</v>
      </c>
      <c r="K3441" s="7">
        <v>2</v>
      </c>
      <c r="L3441" s="7">
        <v>7</v>
      </c>
      <c r="M3441" s="7">
        <f t="shared" si="342"/>
        <v>0</v>
      </c>
      <c r="N3441" s="8">
        <f t="shared" si="343"/>
        <v>0</v>
      </c>
      <c r="R3441" s="12">
        <v>1</v>
      </c>
    </row>
    <row r="3442" spans="1:18" ht="51" x14ac:dyDescent="0.2">
      <c r="A3442" s="1" t="s">
        <v>6157</v>
      </c>
      <c r="C3442" s="2" t="s">
        <v>6158</v>
      </c>
      <c r="D3442" s="3" t="s">
        <v>231</v>
      </c>
      <c r="E3442" s="4">
        <v>2</v>
      </c>
      <c r="F3442" s="4">
        <v>22</v>
      </c>
      <c r="I3442" s="7">
        <v>7058411</v>
      </c>
      <c r="J3442" s="7">
        <v>7058378</v>
      </c>
      <c r="K3442" s="7">
        <v>2</v>
      </c>
      <c r="L3442" s="7">
        <v>7</v>
      </c>
      <c r="M3442" s="7">
        <f t="shared" si="342"/>
        <v>0</v>
      </c>
      <c r="N3442" s="8">
        <f t="shared" si="343"/>
        <v>0</v>
      </c>
      <c r="R3442" s="12">
        <v>1</v>
      </c>
    </row>
    <row r="3443" spans="1:18" ht="38.25" x14ac:dyDescent="0.2">
      <c r="A3443" s="1" t="s">
        <v>6159</v>
      </c>
      <c r="B3443" s="1" t="s">
        <v>87</v>
      </c>
      <c r="C3443" s="2" t="s">
        <v>6160</v>
      </c>
      <c r="D3443" s="3" t="s">
        <v>35</v>
      </c>
      <c r="E3443" s="4">
        <v>0</v>
      </c>
      <c r="F3443" s="4">
        <v>22</v>
      </c>
      <c r="I3443" s="7">
        <v>7058412</v>
      </c>
      <c r="J3443" s="7">
        <v>7058378</v>
      </c>
      <c r="K3443" s="7">
        <v>2</v>
      </c>
      <c r="L3443" s="7">
        <v>7</v>
      </c>
      <c r="M3443" s="7">
        <f t="shared" si="342"/>
        <v>0</v>
      </c>
      <c r="N3443" s="8">
        <f t="shared" si="343"/>
        <v>0</v>
      </c>
      <c r="R3443" s="12">
        <v>1</v>
      </c>
    </row>
    <row r="3444" spans="1:18" ht="51" x14ac:dyDescent="0.2">
      <c r="A3444" s="1" t="s">
        <v>6161</v>
      </c>
      <c r="C3444" s="2" t="s">
        <v>6162</v>
      </c>
      <c r="D3444" s="3" t="s">
        <v>231</v>
      </c>
      <c r="E3444" s="4">
        <v>1</v>
      </c>
      <c r="F3444" s="4">
        <v>22</v>
      </c>
      <c r="I3444" s="7">
        <v>7058413</v>
      </c>
      <c r="J3444" s="7">
        <v>7058378</v>
      </c>
      <c r="K3444" s="7">
        <v>2</v>
      </c>
      <c r="L3444" s="7">
        <v>7</v>
      </c>
      <c r="M3444" s="7">
        <f t="shared" si="342"/>
        <v>0</v>
      </c>
      <c r="N3444" s="8">
        <f t="shared" si="343"/>
        <v>0</v>
      </c>
      <c r="R3444" s="12">
        <v>1</v>
      </c>
    </row>
    <row r="3445" spans="1:18" ht="38.25" x14ac:dyDescent="0.2">
      <c r="A3445" s="1" t="s">
        <v>6163</v>
      </c>
      <c r="B3445" s="1" t="s">
        <v>90</v>
      </c>
      <c r="C3445" s="2" t="s">
        <v>6164</v>
      </c>
      <c r="D3445" s="3" t="s">
        <v>35</v>
      </c>
      <c r="E3445" s="4">
        <v>0</v>
      </c>
      <c r="F3445" s="4">
        <v>22</v>
      </c>
      <c r="I3445" s="7">
        <v>7058414</v>
      </c>
      <c r="J3445" s="7">
        <v>7058378</v>
      </c>
      <c r="K3445" s="7">
        <v>2</v>
      </c>
      <c r="L3445" s="7">
        <v>7</v>
      </c>
      <c r="M3445" s="7">
        <f t="shared" si="342"/>
        <v>0</v>
      </c>
      <c r="N3445" s="8">
        <f t="shared" si="343"/>
        <v>0</v>
      </c>
      <c r="R3445" s="12">
        <v>1</v>
      </c>
    </row>
    <row r="3446" spans="1:18" ht="51" x14ac:dyDescent="0.2">
      <c r="A3446" s="1" t="s">
        <v>6165</v>
      </c>
      <c r="C3446" s="2" t="s">
        <v>6166</v>
      </c>
      <c r="D3446" s="3" t="s">
        <v>231</v>
      </c>
      <c r="E3446" s="4">
        <v>1</v>
      </c>
      <c r="F3446" s="4">
        <v>22</v>
      </c>
      <c r="I3446" s="7">
        <v>7058415</v>
      </c>
      <c r="J3446" s="7">
        <v>7058378</v>
      </c>
      <c r="K3446" s="7">
        <v>2</v>
      </c>
      <c r="L3446" s="7">
        <v>7</v>
      </c>
      <c r="M3446" s="7">
        <f t="shared" si="342"/>
        <v>0</v>
      </c>
      <c r="N3446" s="8">
        <f t="shared" si="343"/>
        <v>0</v>
      </c>
      <c r="R3446" s="12">
        <v>1</v>
      </c>
    </row>
    <row r="3447" spans="1:18" ht="38.25" x14ac:dyDescent="0.2">
      <c r="A3447" s="1" t="s">
        <v>6167</v>
      </c>
      <c r="B3447" s="1" t="s">
        <v>93</v>
      </c>
      <c r="C3447" s="2" t="s">
        <v>6168</v>
      </c>
      <c r="D3447" s="3" t="s">
        <v>35</v>
      </c>
      <c r="E3447" s="4">
        <v>0</v>
      </c>
      <c r="F3447" s="4">
        <v>22</v>
      </c>
      <c r="I3447" s="7">
        <v>7058416</v>
      </c>
      <c r="J3447" s="7">
        <v>7058378</v>
      </c>
      <c r="K3447" s="7">
        <v>2</v>
      </c>
      <c r="L3447" s="7">
        <v>7</v>
      </c>
      <c r="M3447" s="7">
        <f t="shared" si="342"/>
        <v>0</v>
      </c>
      <c r="N3447" s="8">
        <f t="shared" si="343"/>
        <v>0</v>
      </c>
      <c r="R3447" s="12">
        <v>1</v>
      </c>
    </row>
    <row r="3448" spans="1:18" ht="51" x14ac:dyDescent="0.2">
      <c r="A3448" s="1" t="s">
        <v>6169</v>
      </c>
      <c r="C3448" s="2" t="s">
        <v>6170</v>
      </c>
      <c r="D3448" s="3" t="s">
        <v>231</v>
      </c>
      <c r="E3448" s="4">
        <v>2</v>
      </c>
      <c r="F3448" s="4">
        <v>22</v>
      </c>
      <c r="I3448" s="7">
        <v>7058417</v>
      </c>
      <c r="J3448" s="7">
        <v>7058378</v>
      </c>
      <c r="K3448" s="7">
        <v>2</v>
      </c>
      <c r="L3448" s="7">
        <v>7</v>
      </c>
      <c r="M3448" s="7">
        <f t="shared" si="342"/>
        <v>0</v>
      </c>
      <c r="N3448" s="8">
        <f t="shared" si="343"/>
        <v>0</v>
      </c>
      <c r="R3448" s="12">
        <v>1</v>
      </c>
    </row>
    <row r="3449" spans="1:18" ht="38.25" x14ac:dyDescent="0.2">
      <c r="A3449" s="1" t="s">
        <v>6171</v>
      </c>
      <c r="B3449" s="1" t="s">
        <v>96</v>
      </c>
      <c r="C3449" s="2" t="s">
        <v>6172</v>
      </c>
      <c r="D3449" s="3" t="s">
        <v>228</v>
      </c>
      <c r="E3449" s="4">
        <v>1</v>
      </c>
      <c r="F3449" s="4">
        <v>22</v>
      </c>
      <c r="I3449" s="7">
        <v>7058418</v>
      </c>
      <c r="J3449" s="7">
        <v>7058378</v>
      </c>
      <c r="K3449" s="7">
        <v>2</v>
      </c>
      <c r="L3449" s="7">
        <v>7</v>
      </c>
      <c r="M3449" s="7">
        <f t="shared" si="342"/>
        <v>0</v>
      </c>
      <c r="N3449" s="8">
        <f t="shared" si="343"/>
        <v>0</v>
      </c>
      <c r="R3449" s="12">
        <v>1</v>
      </c>
    </row>
    <row r="3450" spans="1:18" ht="25.5" x14ac:dyDescent="0.2">
      <c r="A3450" s="1" t="s">
        <v>6173</v>
      </c>
      <c r="B3450" s="1" t="s">
        <v>102</v>
      </c>
      <c r="C3450" s="2" t="s">
        <v>6174</v>
      </c>
      <c r="D3450" s="3" t="s">
        <v>228</v>
      </c>
      <c r="E3450" s="4">
        <v>1</v>
      </c>
      <c r="F3450" s="4">
        <v>22</v>
      </c>
      <c r="I3450" s="7">
        <v>7058419</v>
      </c>
      <c r="J3450" s="7">
        <v>7058378</v>
      </c>
      <c r="K3450" s="7">
        <v>2</v>
      </c>
      <c r="L3450" s="7">
        <v>7</v>
      </c>
      <c r="M3450" s="7">
        <f t="shared" si="342"/>
        <v>0</v>
      </c>
      <c r="N3450" s="8">
        <f t="shared" si="343"/>
        <v>0</v>
      </c>
      <c r="R3450" s="12">
        <v>1</v>
      </c>
    </row>
    <row r="3451" spans="1:18" ht="25.5" x14ac:dyDescent="0.2">
      <c r="A3451" s="1" t="s">
        <v>6175</v>
      </c>
      <c r="B3451" s="1" t="s">
        <v>117</v>
      </c>
      <c r="C3451" s="2" t="s">
        <v>6176</v>
      </c>
      <c r="D3451" s="3" t="s">
        <v>228</v>
      </c>
      <c r="E3451" s="4">
        <v>1</v>
      </c>
      <c r="F3451" s="4">
        <v>22</v>
      </c>
      <c r="I3451" s="7">
        <v>7058420</v>
      </c>
      <c r="J3451" s="7">
        <v>7058378</v>
      </c>
      <c r="K3451" s="7">
        <v>2</v>
      </c>
      <c r="L3451" s="7">
        <v>7</v>
      </c>
      <c r="M3451" s="7">
        <f t="shared" si="342"/>
        <v>0</v>
      </c>
      <c r="N3451" s="8">
        <f t="shared" si="343"/>
        <v>0</v>
      </c>
      <c r="R3451" s="12">
        <v>1</v>
      </c>
    </row>
    <row r="3452" spans="1:18" x14ac:dyDescent="0.2">
      <c r="A3452" s="1" t="s">
        <v>6177</v>
      </c>
      <c r="B3452" s="1" t="s">
        <v>283</v>
      </c>
      <c r="C3452" s="2" t="s">
        <v>6178</v>
      </c>
      <c r="E3452" s="4">
        <v>0</v>
      </c>
      <c r="F3452" s="4">
        <v>22</v>
      </c>
      <c r="H3452" s="167"/>
      <c r="I3452" s="7">
        <v>7058421</v>
      </c>
      <c r="J3452" s="7">
        <v>7058377</v>
      </c>
      <c r="K3452" s="7">
        <v>1</v>
      </c>
      <c r="L3452" s="7">
        <v>6</v>
      </c>
      <c r="M3452" s="7">
        <f>M3453+M3454+M3455+M3456+M3457+M3458+M3459+M3460+M3461+M3462+M3463+M3464+M3465+M3466+M3467+M3468+M3469+M3470+M3471+M3472+M3473+M3474+M3475+M3476+M3477+M3478+M3479+M3480+M3481+M3482+M3483+M3484+M3485+M3486+M3487+M3488+M3489+M3490+M3491+M3492+M3493+M3494+M3495+M3496+M3497+M3498+M3499+M3500+M3501+M3502+M3503+M3504+M3505+M3506+M3507+M3508+M3509+M3510+M3511+M3512+M3513+M3514+M3515+M3516+M3517+M3518+M3519+M3520+M3521+M3522+M3523+M3524+M3525+M3526+M3527+M3528+M3529+M3530+M3531+M3532+M3533+M3534+M3535+M3536+M3537+M3538+M3539+M3540+M3541+M3542+M3543+M3544+M3545+M3546+M3547+M3548+M3549+M3550+M3551+M3552+M3553+M3554+M3555+M3556+M3557+M3558+M3559+M3560+M3561+M3562+M3563+M3564+M3565+M3566+M3567+M3568+M3569+M3570+M3571+M3572+M3573+M3574+M3575+M3576+M3577+M3578+M3579+M3580+M3581+M3582+M3583+M3584+M3585+M3586+M3587+M3588+M3589+M3590+M3591+M3592+M3593+M3594</f>
        <v>0</v>
      </c>
      <c r="N3452" s="8">
        <f>N3453+N3454+N3455+N3456+N3457+N3458+N3459+N3460+N3461+N3462+N3463+N3464+N3465+N3466+N3467+N3468+N3469+N3470+N3471+N3472+N3473+N3474+N3475+N3476+N3477+N3478+N3479+N3480+N3481+N3482+N3483+N3484+N3485+N3486+N3487+N3488+N3489+N3490+N3491+N3492+N3493+N3494+N3495+N3496+N3497+N3498+N3499+N3500+N3501+N3502+N3503+N3504+N3505+N3506+N3507+N3508+N3509+N3510+N3511+N3512+N3513+N3514+N3515+N3516+N3517+N3518+N3519+N3520+N3521+N3522+N3523+N3524+N3525+N3526+N3527+N3528+N3529+N3530+N3531+N3532+N3533+N3534+N3535+N3536+N3537+N3538+N3539+N3540+N3541+N3542+N3543+N3544+N3545+N3546+N3547+N3548+N3549+N3550+N3551+N3552+N3553+N3554+N3555+N3556+N3557+N3558+N3559+N3560+N3561+N3562+N3563+N3564+N3565+N3566+N3567+N3568+N3569+N3570+N3571+N3572+N3573+N3574+N3575+N3576+N3577+N3578+N3579+N3580+N3581+N3582+N3583+N3584+N3585+N3586+N3587+N3588+N3589+N3590+N3591+N3592+N3593+N3594</f>
        <v>0</v>
      </c>
      <c r="R3452" s="12">
        <v>1</v>
      </c>
    </row>
    <row r="3453" spans="1:18" ht="127.5" x14ac:dyDescent="0.2">
      <c r="A3453" s="1" t="s">
        <v>6179</v>
      </c>
      <c r="B3453" s="1" t="s">
        <v>30</v>
      </c>
      <c r="C3453" s="2" t="s">
        <v>6180</v>
      </c>
      <c r="D3453" s="3" t="s">
        <v>228</v>
      </c>
      <c r="E3453" s="4">
        <v>14</v>
      </c>
      <c r="F3453" s="4">
        <v>22</v>
      </c>
      <c r="I3453" s="7">
        <v>7058422</v>
      </c>
      <c r="J3453" s="7">
        <v>7058421</v>
      </c>
      <c r="K3453" s="7">
        <v>2</v>
      </c>
      <c r="L3453" s="7">
        <v>7</v>
      </c>
      <c r="M3453" s="7">
        <f t="shared" ref="M3453:M3484" si="344">ROUND(ROUND(H3453,2)*ROUND(E3453,2), 2)</f>
        <v>0</v>
      </c>
      <c r="N3453" s="8">
        <f t="shared" ref="N3453:N3484" si="345">H3453*E3453*(1+F3453/100)</f>
        <v>0</v>
      </c>
      <c r="R3453" s="12">
        <v>1</v>
      </c>
    </row>
    <row r="3454" spans="1:18" ht="140.25" x14ac:dyDescent="0.2">
      <c r="A3454" s="1" t="s">
        <v>6181</v>
      </c>
      <c r="B3454" s="1" t="s">
        <v>188</v>
      </c>
      <c r="C3454" s="2" t="s">
        <v>6182</v>
      </c>
      <c r="D3454" s="3" t="s">
        <v>228</v>
      </c>
      <c r="E3454" s="4">
        <v>23</v>
      </c>
      <c r="F3454" s="4">
        <v>22</v>
      </c>
      <c r="I3454" s="7">
        <v>7058423</v>
      </c>
      <c r="J3454" s="7">
        <v>7058421</v>
      </c>
      <c r="K3454" s="7">
        <v>2</v>
      </c>
      <c r="L3454" s="7">
        <v>7</v>
      </c>
      <c r="M3454" s="7">
        <f t="shared" si="344"/>
        <v>0</v>
      </c>
      <c r="N3454" s="8">
        <f t="shared" si="345"/>
        <v>0</v>
      </c>
      <c r="R3454" s="12">
        <v>1</v>
      </c>
    </row>
    <row r="3455" spans="1:18" ht="114.75" x14ac:dyDescent="0.2">
      <c r="A3455" s="1" t="s">
        <v>6183</v>
      </c>
      <c r="B3455" s="1" t="s">
        <v>233</v>
      </c>
      <c r="C3455" s="2" t="s">
        <v>6184</v>
      </c>
      <c r="D3455" s="3" t="s">
        <v>228</v>
      </c>
      <c r="E3455" s="4">
        <v>1</v>
      </c>
      <c r="F3455" s="4">
        <v>22</v>
      </c>
      <c r="I3455" s="7">
        <v>7058424</v>
      </c>
      <c r="J3455" s="7">
        <v>7058421</v>
      </c>
      <c r="K3455" s="7">
        <v>2</v>
      </c>
      <c r="L3455" s="7">
        <v>7</v>
      </c>
      <c r="M3455" s="7">
        <f t="shared" si="344"/>
        <v>0</v>
      </c>
      <c r="N3455" s="8">
        <f t="shared" si="345"/>
        <v>0</v>
      </c>
      <c r="R3455" s="12">
        <v>1</v>
      </c>
    </row>
    <row r="3456" spans="1:18" ht="51" x14ac:dyDescent="0.2">
      <c r="A3456" s="1" t="s">
        <v>6185</v>
      </c>
      <c r="B3456" s="1" t="s">
        <v>236</v>
      </c>
      <c r="C3456" s="2" t="s">
        <v>6186</v>
      </c>
      <c r="D3456" s="3" t="s">
        <v>228</v>
      </c>
      <c r="E3456" s="4">
        <v>2</v>
      </c>
      <c r="F3456" s="4">
        <v>22</v>
      </c>
      <c r="I3456" s="7">
        <v>7058425</v>
      </c>
      <c r="J3456" s="7">
        <v>7058421</v>
      </c>
      <c r="K3456" s="7">
        <v>2</v>
      </c>
      <c r="L3456" s="7">
        <v>7</v>
      </c>
      <c r="M3456" s="7">
        <f t="shared" si="344"/>
        <v>0</v>
      </c>
      <c r="N3456" s="8">
        <f t="shared" si="345"/>
        <v>0</v>
      </c>
      <c r="R3456" s="12">
        <v>1</v>
      </c>
    </row>
    <row r="3457" spans="1:18" ht="63.75" x14ac:dyDescent="0.2">
      <c r="A3457" s="1" t="s">
        <v>6187</v>
      </c>
      <c r="B3457" s="1" t="s">
        <v>239</v>
      </c>
      <c r="C3457" s="2" t="s">
        <v>6188</v>
      </c>
      <c r="D3457" s="3" t="s">
        <v>228</v>
      </c>
      <c r="E3457" s="4">
        <v>19</v>
      </c>
      <c r="F3457" s="4">
        <v>22</v>
      </c>
      <c r="I3457" s="7">
        <v>7058426</v>
      </c>
      <c r="J3457" s="7">
        <v>7058421</v>
      </c>
      <c r="K3457" s="7">
        <v>2</v>
      </c>
      <c r="L3457" s="7">
        <v>7</v>
      </c>
      <c r="M3457" s="7">
        <f t="shared" si="344"/>
        <v>0</v>
      </c>
      <c r="N3457" s="8">
        <f t="shared" si="345"/>
        <v>0</v>
      </c>
      <c r="R3457" s="12">
        <v>1</v>
      </c>
    </row>
    <row r="3458" spans="1:18" ht="140.25" x14ac:dyDescent="0.2">
      <c r="A3458" s="1" t="s">
        <v>6189</v>
      </c>
      <c r="B3458" s="1" t="s">
        <v>243</v>
      </c>
      <c r="C3458" s="2" t="s">
        <v>6190</v>
      </c>
      <c r="D3458" s="3" t="s">
        <v>228</v>
      </c>
      <c r="E3458" s="4">
        <v>2</v>
      </c>
      <c r="F3458" s="4">
        <v>22</v>
      </c>
      <c r="I3458" s="7">
        <v>7058427</v>
      </c>
      <c r="J3458" s="7">
        <v>7058421</v>
      </c>
      <c r="K3458" s="7">
        <v>2</v>
      </c>
      <c r="L3458" s="7">
        <v>7</v>
      </c>
      <c r="M3458" s="7">
        <f t="shared" si="344"/>
        <v>0</v>
      </c>
      <c r="N3458" s="8">
        <f t="shared" si="345"/>
        <v>0</v>
      </c>
      <c r="R3458" s="12">
        <v>1</v>
      </c>
    </row>
    <row r="3459" spans="1:18" ht="140.25" x14ac:dyDescent="0.2">
      <c r="A3459" s="1" t="s">
        <v>6191</v>
      </c>
      <c r="B3459" s="1" t="s">
        <v>247</v>
      </c>
      <c r="C3459" s="2" t="s">
        <v>6192</v>
      </c>
      <c r="D3459" s="3" t="s">
        <v>228</v>
      </c>
      <c r="E3459" s="4">
        <v>2</v>
      </c>
      <c r="F3459" s="4">
        <v>22</v>
      </c>
      <c r="I3459" s="7">
        <v>7058428</v>
      </c>
      <c r="J3459" s="7">
        <v>7058421</v>
      </c>
      <c r="K3459" s="7">
        <v>2</v>
      </c>
      <c r="L3459" s="7">
        <v>7</v>
      </c>
      <c r="M3459" s="7">
        <f t="shared" si="344"/>
        <v>0</v>
      </c>
      <c r="N3459" s="8">
        <f t="shared" si="345"/>
        <v>0</v>
      </c>
      <c r="R3459" s="12">
        <v>1</v>
      </c>
    </row>
    <row r="3460" spans="1:18" ht="63.75" x14ac:dyDescent="0.2">
      <c r="A3460" s="1" t="s">
        <v>6193</v>
      </c>
      <c r="B3460" s="1" t="s">
        <v>266</v>
      </c>
      <c r="C3460" s="2" t="s">
        <v>6194</v>
      </c>
      <c r="D3460" s="3" t="s">
        <v>228</v>
      </c>
      <c r="E3460" s="4">
        <v>4</v>
      </c>
      <c r="F3460" s="4">
        <v>22</v>
      </c>
      <c r="I3460" s="7">
        <v>7058429</v>
      </c>
      <c r="J3460" s="7">
        <v>7058421</v>
      </c>
      <c r="K3460" s="7">
        <v>2</v>
      </c>
      <c r="L3460" s="7">
        <v>7</v>
      </c>
      <c r="M3460" s="7">
        <f t="shared" si="344"/>
        <v>0</v>
      </c>
      <c r="N3460" s="8">
        <f t="shared" si="345"/>
        <v>0</v>
      </c>
      <c r="R3460" s="12">
        <v>1</v>
      </c>
    </row>
    <row r="3461" spans="1:18" ht="178.5" x14ac:dyDescent="0.2">
      <c r="A3461" s="1" t="s">
        <v>6195</v>
      </c>
      <c r="B3461" s="1" t="s">
        <v>270</v>
      </c>
      <c r="C3461" s="2" t="s">
        <v>6196</v>
      </c>
      <c r="D3461" s="3" t="s">
        <v>228</v>
      </c>
      <c r="E3461" s="4">
        <v>9</v>
      </c>
      <c r="F3461" s="4">
        <v>22</v>
      </c>
      <c r="I3461" s="7">
        <v>7058430</v>
      </c>
      <c r="J3461" s="7">
        <v>7058421</v>
      </c>
      <c r="K3461" s="7">
        <v>2</v>
      </c>
      <c r="L3461" s="7">
        <v>7</v>
      </c>
      <c r="M3461" s="7">
        <f t="shared" si="344"/>
        <v>0</v>
      </c>
      <c r="N3461" s="8">
        <f t="shared" si="345"/>
        <v>0</v>
      </c>
      <c r="R3461" s="12">
        <v>1</v>
      </c>
    </row>
    <row r="3462" spans="1:18" ht="165.75" x14ac:dyDescent="0.2">
      <c r="A3462" s="1" t="s">
        <v>6197</v>
      </c>
      <c r="B3462" s="1" t="s">
        <v>66</v>
      </c>
      <c r="C3462" s="2" t="s">
        <v>6198</v>
      </c>
      <c r="D3462" s="3" t="s">
        <v>228</v>
      </c>
      <c r="E3462" s="4">
        <v>19</v>
      </c>
      <c r="F3462" s="4">
        <v>22</v>
      </c>
      <c r="I3462" s="7">
        <v>7058431</v>
      </c>
      <c r="J3462" s="7">
        <v>7058421</v>
      </c>
      <c r="K3462" s="7">
        <v>2</v>
      </c>
      <c r="L3462" s="7">
        <v>7</v>
      </c>
      <c r="M3462" s="7">
        <f t="shared" si="344"/>
        <v>0</v>
      </c>
      <c r="N3462" s="8">
        <f t="shared" si="345"/>
        <v>0</v>
      </c>
      <c r="R3462" s="12">
        <v>1</v>
      </c>
    </row>
    <row r="3463" spans="1:18" ht="191.25" x14ac:dyDescent="0.2">
      <c r="A3463" s="1" t="s">
        <v>6199</v>
      </c>
      <c r="B3463" s="1" t="s">
        <v>69</v>
      </c>
      <c r="C3463" s="2" t="s">
        <v>6200</v>
      </c>
      <c r="D3463" s="3" t="s">
        <v>228</v>
      </c>
      <c r="E3463" s="4">
        <v>1</v>
      </c>
      <c r="F3463" s="4">
        <v>22</v>
      </c>
      <c r="I3463" s="7">
        <v>7058432</v>
      </c>
      <c r="J3463" s="7">
        <v>7058421</v>
      </c>
      <c r="K3463" s="7">
        <v>2</v>
      </c>
      <c r="L3463" s="7">
        <v>7</v>
      </c>
      <c r="M3463" s="7">
        <f t="shared" si="344"/>
        <v>0</v>
      </c>
      <c r="N3463" s="8">
        <f t="shared" si="345"/>
        <v>0</v>
      </c>
      <c r="R3463" s="12">
        <v>1</v>
      </c>
    </row>
    <row r="3464" spans="1:18" ht="127.5" x14ac:dyDescent="0.2">
      <c r="A3464" s="1" t="s">
        <v>6201</v>
      </c>
      <c r="B3464" s="1" t="s">
        <v>72</v>
      </c>
      <c r="C3464" s="2" t="s">
        <v>6202</v>
      </c>
      <c r="D3464" s="3" t="s">
        <v>228</v>
      </c>
      <c r="E3464" s="4">
        <v>1</v>
      </c>
      <c r="F3464" s="4">
        <v>22</v>
      </c>
      <c r="I3464" s="7">
        <v>7058433</v>
      </c>
      <c r="J3464" s="7">
        <v>7058421</v>
      </c>
      <c r="K3464" s="7">
        <v>2</v>
      </c>
      <c r="L3464" s="7">
        <v>7</v>
      </c>
      <c r="M3464" s="7">
        <f t="shared" si="344"/>
        <v>0</v>
      </c>
      <c r="N3464" s="8">
        <f t="shared" si="345"/>
        <v>0</v>
      </c>
      <c r="R3464" s="12">
        <v>1</v>
      </c>
    </row>
    <row r="3465" spans="1:18" ht="114.75" x14ac:dyDescent="0.2">
      <c r="A3465" s="1" t="s">
        <v>6203</v>
      </c>
      <c r="B3465" s="1" t="s">
        <v>75</v>
      </c>
      <c r="C3465" s="2" t="s">
        <v>6204</v>
      </c>
      <c r="D3465" s="3" t="s">
        <v>228</v>
      </c>
      <c r="E3465" s="4">
        <v>4</v>
      </c>
      <c r="F3465" s="4">
        <v>22</v>
      </c>
      <c r="I3465" s="7">
        <v>7058434</v>
      </c>
      <c r="J3465" s="7">
        <v>7058421</v>
      </c>
      <c r="K3465" s="7">
        <v>2</v>
      </c>
      <c r="L3465" s="7">
        <v>7</v>
      </c>
      <c r="M3465" s="7">
        <f t="shared" si="344"/>
        <v>0</v>
      </c>
      <c r="N3465" s="8">
        <f t="shared" si="345"/>
        <v>0</v>
      </c>
      <c r="R3465" s="12">
        <v>1</v>
      </c>
    </row>
    <row r="3466" spans="1:18" ht="51" x14ac:dyDescent="0.2">
      <c r="A3466" s="1" t="s">
        <v>6205</v>
      </c>
      <c r="B3466" s="1" t="s">
        <v>78</v>
      </c>
      <c r="C3466" s="2" t="s">
        <v>6206</v>
      </c>
      <c r="D3466" s="3" t="s">
        <v>228</v>
      </c>
      <c r="E3466" s="4">
        <v>4</v>
      </c>
      <c r="F3466" s="4">
        <v>22</v>
      </c>
      <c r="I3466" s="7">
        <v>7058435</v>
      </c>
      <c r="J3466" s="7">
        <v>7058421</v>
      </c>
      <c r="K3466" s="7">
        <v>2</v>
      </c>
      <c r="L3466" s="7">
        <v>7</v>
      </c>
      <c r="M3466" s="7">
        <f t="shared" si="344"/>
        <v>0</v>
      </c>
      <c r="N3466" s="8">
        <f t="shared" si="345"/>
        <v>0</v>
      </c>
      <c r="R3466" s="12">
        <v>1</v>
      </c>
    </row>
    <row r="3467" spans="1:18" ht="114.75" x14ac:dyDescent="0.2">
      <c r="A3467" s="1" t="s">
        <v>6207</v>
      </c>
      <c r="B3467" s="1" t="s">
        <v>81</v>
      </c>
      <c r="C3467" s="2" t="s">
        <v>6208</v>
      </c>
      <c r="D3467" s="3" t="s">
        <v>228</v>
      </c>
      <c r="E3467" s="4">
        <v>5</v>
      </c>
      <c r="F3467" s="4">
        <v>22</v>
      </c>
      <c r="I3467" s="7">
        <v>7058436</v>
      </c>
      <c r="J3467" s="7">
        <v>7058421</v>
      </c>
      <c r="K3467" s="7">
        <v>2</v>
      </c>
      <c r="L3467" s="7">
        <v>7</v>
      </c>
      <c r="M3467" s="7">
        <f t="shared" si="344"/>
        <v>0</v>
      </c>
      <c r="N3467" s="8">
        <f t="shared" si="345"/>
        <v>0</v>
      </c>
      <c r="R3467" s="12">
        <v>1</v>
      </c>
    </row>
    <row r="3468" spans="1:18" ht="63.75" x14ac:dyDescent="0.2">
      <c r="A3468" s="1" t="s">
        <v>6209</v>
      </c>
      <c r="B3468" s="1" t="s">
        <v>84</v>
      </c>
      <c r="C3468" s="2" t="s">
        <v>6210</v>
      </c>
      <c r="D3468" s="3" t="s">
        <v>228</v>
      </c>
      <c r="E3468" s="4">
        <v>4</v>
      </c>
      <c r="F3468" s="4">
        <v>22</v>
      </c>
      <c r="I3468" s="7">
        <v>7058437</v>
      </c>
      <c r="J3468" s="7">
        <v>7058421</v>
      </c>
      <c r="K3468" s="7">
        <v>2</v>
      </c>
      <c r="L3468" s="7">
        <v>7</v>
      </c>
      <c r="M3468" s="7">
        <f t="shared" si="344"/>
        <v>0</v>
      </c>
      <c r="N3468" s="8">
        <f t="shared" si="345"/>
        <v>0</v>
      </c>
      <c r="R3468" s="12">
        <v>1</v>
      </c>
    </row>
    <row r="3469" spans="1:18" ht="127.5" x14ac:dyDescent="0.2">
      <c r="A3469" s="1" t="s">
        <v>6211</v>
      </c>
      <c r="B3469" s="1" t="s">
        <v>87</v>
      </c>
      <c r="C3469" s="2" t="s">
        <v>6212</v>
      </c>
      <c r="D3469" s="3" t="s">
        <v>228</v>
      </c>
      <c r="E3469" s="4">
        <v>4</v>
      </c>
      <c r="F3469" s="4">
        <v>22</v>
      </c>
      <c r="I3469" s="7">
        <v>7058438</v>
      </c>
      <c r="J3469" s="7">
        <v>7058421</v>
      </c>
      <c r="K3469" s="7">
        <v>2</v>
      </c>
      <c r="L3469" s="7">
        <v>7</v>
      </c>
      <c r="M3469" s="7">
        <f t="shared" si="344"/>
        <v>0</v>
      </c>
      <c r="N3469" s="8">
        <f t="shared" si="345"/>
        <v>0</v>
      </c>
      <c r="R3469" s="12">
        <v>1</v>
      </c>
    </row>
    <row r="3470" spans="1:18" ht="63.75" x14ac:dyDescent="0.2">
      <c r="A3470" s="1" t="s">
        <v>6213</v>
      </c>
      <c r="B3470" s="1" t="s">
        <v>90</v>
      </c>
      <c r="C3470" s="2" t="s">
        <v>6214</v>
      </c>
      <c r="D3470" s="3" t="s">
        <v>228</v>
      </c>
      <c r="E3470" s="4">
        <v>4</v>
      </c>
      <c r="F3470" s="4">
        <v>22</v>
      </c>
      <c r="I3470" s="7">
        <v>7058439</v>
      </c>
      <c r="J3470" s="7">
        <v>7058421</v>
      </c>
      <c r="K3470" s="7">
        <v>2</v>
      </c>
      <c r="L3470" s="7">
        <v>7</v>
      </c>
      <c r="M3470" s="7">
        <f t="shared" si="344"/>
        <v>0</v>
      </c>
      <c r="N3470" s="8">
        <f t="shared" si="345"/>
        <v>0</v>
      </c>
      <c r="R3470" s="12">
        <v>1</v>
      </c>
    </row>
    <row r="3471" spans="1:18" ht="102" x14ac:dyDescent="0.2">
      <c r="A3471" s="1" t="s">
        <v>6215</v>
      </c>
      <c r="B3471" s="1" t="s">
        <v>93</v>
      </c>
      <c r="C3471" s="2" t="s">
        <v>6216</v>
      </c>
      <c r="D3471" s="3" t="s">
        <v>228</v>
      </c>
      <c r="E3471" s="4">
        <v>2</v>
      </c>
      <c r="F3471" s="4">
        <v>22</v>
      </c>
      <c r="I3471" s="7">
        <v>7058440</v>
      </c>
      <c r="J3471" s="7">
        <v>7058421</v>
      </c>
      <c r="K3471" s="7">
        <v>2</v>
      </c>
      <c r="L3471" s="7">
        <v>7</v>
      </c>
      <c r="M3471" s="7">
        <f t="shared" si="344"/>
        <v>0</v>
      </c>
      <c r="N3471" s="8">
        <f t="shared" si="345"/>
        <v>0</v>
      </c>
      <c r="R3471" s="12">
        <v>1</v>
      </c>
    </row>
    <row r="3472" spans="1:18" ht="63.75" x14ac:dyDescent="0.2">
      <c r="A3472" s="1" t="s">
        <v>6217</v>
      </c>
      <c r="B3472" s="1" t="s">
        <v>96</v>
      </c>
      <c r="C3472" s="2" t="s">
        <v>6218</v>
      </c>
      <c r="D3472" s="3" t="s">
        <v>228</v>
      </c>
      <c r="E3472" s="4">
        <v>1</v>
      </c>
      <c r="F3472" s="4">
        <v>22</v>
      </c>
      <c r="I3472" s="7">
        <v>7058441</v>
      </c>
      <c r="J3472" s="7">
        <v>7058421</v>
      </c>
      <c r="K3472" s="7">
        <v>2</v>
      </c>
      <c r="L3472" s="7">
        <v>7</v>
      </c>
      <c r="M3472" s="7">
        <f t="shared" si="344"/>
        <v>0</v>
      </c>
      <c r="N3472" s="8">
        <f t="shared" si="345"/>
        <v>0</v>
      </c>
      <c r="R3472" s="12">
        <v>1</v>
      </c>
    </row>
    <row r="3473" spans="1:18" ht="63.75" x14ac:dyDescent="0.2">
      <c r="A3473" s="1" t="s">
        <v>6219</v>
      </c>
      <c r="B3473" s="1" t="s">
        <v>99</v>
      </c>
      <c r="C3473" s="2" t="s">
        <v>6220</v>
      </c>
      <c r="D3473" s="3" t="s">
        <v>228</v>
      </c>
      <c r="E3473" s="4">
        <v>1</v>
      </c>
      <c r="F3473" s="4">
        <v>22</v>
      </c>
      <c r="I3473" s="7">
        <v>7058442</v>
      </c>
      <c r="J3473" s="7">
        <v>7058421</v>
      </c>
      <c r="K3473" s="7">
        <v>2</v>
      </c>
      <c r="L3473" s="7">
        <v>7</v>
      </c>
      <c r="M3473" s="7">
        <f t="shared" si="344"/>
        <v>0</v>
      </c>
      <c r="N3473" s="8">
        <f t="shared" si="345"/>
        <v>0</v>
      </c>
      <c r="R3473" s="12">
        <v>1</v>
      </c>
    </row>
    <row r="3474" spans="1:18" ht="51" x14ac:dyDescent="0.2">
      <c r="A3474" s="1" t="s">
        <v>6221</v>
      </c>
      <c r="B3474" s="1" t="s">
        <v>102</v>
      </c>
      <c r="C3474" s="2" t="s">
        <v>6222</v>
      </c>
      <c r="D3474" s="3" t="s">
        <v>228</v>
      </c>
      <c r="E3474" s="4">
        <v>2</v>
      </c>
      <c r="F3474" s="4">
        <v>22</v>
      </c>
      <c r="I3474" s="7">
        <v>7058443</v>
      </c>
      <c r="J3474" s="7">
        <v>7058421</v>
      </c>
      <c r="K3474" s="7">
        <v>2</v>
      </c>
      <c r="L3474" s="7">
        <v>7</v>
      </c>
      <c r="M3474" s="7">
        <f t="shared" si="344"/>
        <v>0</v>
      </c>
      <c r="N3474" s="8">
        <f t="shared" si="345"/>
        <v>0</v>
      </c>
      <c r="R3474" s="12">
        <v>1</v>
      </c>
    </row>
    <row r="3475" spans="1:18" ht="51" x14ac:dyDescent="0.2">
      <c r="A3475" s="1" t="s">
        <v>6223</v>
      </c>
      <c r="B3475" s="1" t="s">
        <v>105</v>
      </c>
      <c r="C3475" s="2" t="s">
        <v>6224</v>
      </c>
      <c r="D3475" s="3" t="s">
        <v>228</v>
      </c>
      <c r="E3475" s="4">
        <v>1</v>
      </c>
      <c r="F3475" s="4">
        <v>22</v>
      </c>
      <c r="I3475" s="7">
        <v>7058444</v>
      </c>
      <c r="J3475" s="7">
        <v>7058421</v>
      </c>
      <c r="K3475" s="7">
        <v>2</v>
      </c>
      <c r="L3475" s="7">
        <v>7</v>
      </c>
      <c r="M3475" s="7">
        <f t="shared" si="344"/>
        <v>0</v>
      </c>
      <c r="N3475" s="8">
        <f t="shared" si="345"/>
        <v>0</v>
      </c>
      <c r="R3475" s="12">
        <v>1</v>
      </c>
    </row>
    <row r="3476" spans="1:18" ht="76.5" x14ac:dyDescent="0.2">
      <c r="A3476" s="1" t="s">
        <v>6225</v>
      </c>
      <c r="B3476" s="1" t="s">
        <v>108</v>
      </c>
      <c r="C3476" s="2" t="s">
        <v>6226</v>
      </c>
      <c r="D3476" s="3" t="s">
        <v>228</v>
      </c>
      <c r="E3476" s="4">
        <v>1</v>
      </c>
      <c r="F3476" s="4">
        <v>22</v>
      </c>
      <c r="I3476" s="7">
        <v>7058445</v>
      </c>
      <c r="J3476" s="7">
        <v>7058421</v>
      </c>
      <c r="K3476" s="7">
        <v>2</v>
      </c>
      <c r="L3476" s="7">
        <v>7</v>
      </c>
      <c r="M3476" s="7">
        <f t="shared" si="344"/>
        <v>0</v>
      </c>
      <c r="N3476" s="8">
        <f t="shared" si="345"/>
        <v>0</v>
      </c>
      <c r="R3476" s="12">
        <v>1</v>
      </c>
    </row>
    <row r="3477" spans="1:18" ht="51" x14ac:dyDescent="0.2">
      <c r="A3477" s="1" t="s">
        <v>6227</v>
      </c>
      <c r="B3477" s="1" t="s">
        <v>111</v>
      </c>
      <c r="C3477" s="2" t="s">
        <v>6228</v>
      </c>
      <c r="D3477" s="3" t="s">
        <v>228</v>
      </c>
      <c r="E3477" s="4">
        <v>29</v>
      </c>
      <c r="F3477" s="4">
        <v>22</v>
      </c>
      <c r="I3477" s="7">
        <v>7058446</v>
      </c>
      <c r="J3477" s="7">
        <v>7058421</v>
      </c>
      <c r="K3477" s="7">
        <v>2</v>
      </c>
      <c r="L3477" s="7">
        <v>7</v>
      </c>
      <c r="M3477" s="7">
        <f t="shared" si="344"/>
        <v>0</v>
      </c>
      <c r="N3477" s="8">
        <f t="shared" si="345"/>
        <v>0</v>
      </c>
      <c r="R3477" s="12">
        <v>1</v>
      </c>
    </row>
    <row r="3478" spans="1:18" ht="51" x14ac:dyDescent="0.2">
      <c r="A3478" s="1" t="s">
        <v>6229</v>
      </c>
      <c r="B3478" s="1" t="s">
        <v>114</v>
      </c>
      <c r="C3478" s="2" t="s">
        <v>6230</v>
      </c>
      <c r="D3478" s="3" t="s">
        <v>228</v>
      </c>
      <c r="E3478" s="4">
        <v>21</v>
      </c>
      <c r="F3478" s="4">
        <v>22</v>
      </c>
      <c r="I3478" s="7">
        <v>7058447</v>
      </c>
      <c r="J3478" s="7">
        <v>7058421</v>
      </c>
      <c r="K3478" s="7">
        <v>2</v>
      </c>
      <c r="L3478" s="7">
        <v>7</v>
      </c>
      <c r="M3478" s="7">
        <f t="shared" si="344"/>
        <v>0</v>
      </c>
      <c r="N3478" s="8">
        <f t="shared" si="345"/>
        <v>0</v>
      </c>
      <c r="R3478" s="12">
        <v>1</v>
      </c>
    </row>
    <row r="3479" spans="1:18" ht="63.75" x14ac:dyDescent="0.2">
      <c r="A3479" s="1" t="s">
        <v>6231</v>
      </c>
      <c r="B3479" s="1" t="s">
        <v>117</v>
      </c>
      <c r="C3479" s="2" t="s">
        <v>6232</v>
      </c>
      <c r="D3479" s="3" t="s">
        <v>228</v>
      </c>
      <c r="E3479" s="4">
        <v>25</v>
      </c>
      <c r="F3479" s="4">
        <v>22</v>
      </c>
      <c r="I3479" s="7">
        <v>7058448</v>
      </c>
      <c r="J3479" s="7">
        <v>7058421</v>
      </c>
      <c r="K3479" s="7">
        <v>2</v>
      </c>
      <c r="L3479" s="7">
        <v>7</v>
      </c>
      <c r="M3479" s="7">
        <f t="shared" si="344"/>
        <v>0</v>
      </c>
      <c r="N3479" s="8">
        <f t="shared" si="345"/>
        <v>0</v>
      </c>
      <c r="R3479" s="12">
        <v>1</v>
      </c>
    </row>
    <row r="3480" spans="1:18" ht="38.25" x14ac:dyDescent="0.2">
      <c r="A3480" s="1" t="s">
        <v>6233</v>
      </c>
      <c r="B3480" s="1" t="s">
        <v>120</v>
      </c>
      <c r="C3480" s="2" t="s">
        <v>6234</v>
      </c>
      <c r="D3480" s="3" t="s">
        <v>228</v>
      </c>
      <c r="E3480" s="4">
        <v>29</v>
      </c>
      <c r="F3480" s="4">
        <v>22</v>
      </c>
      <c r="I3480" s="7">
        <v>7058449</v>
      </c>
      <c r="J3480" s="7">
        <v>7058421</v>
      </c>
      <c r="K3480" s="7">
        <v>2</v>
      </c>
      <c r="L3480" s="7">
        <v>7</v>
      </c>
      <c r="M3480" s="7">
        <f t="shared" si="344"/>
        <v>0</v>
      </c>
      <c r="N3480" s="8">
        <f t="shared" si="345"/>
        <v>0</v>
      </c>
      <c r="R3480" s="12">
        <v>1</v>
      </c>
    </row>
    <row r="3481" spans="1:18" ht="38.25" x14ac:dyDescent="0.2">
      <c r="A3481" s="1" t="s">
        <v>6235</v>
      </c>
      <c r="B3481" s="1" t="s">
        <v>123</v>
      </c>
      <c r="C3481" s="2" t="s">
        <v>6236</v>
      </c>
      <c r="D3481" s="3" t="s">
        <v>228</v>
      </c>
      <c r="E3481" s="4">
        <v>25</v>
      </c>
      <c r="F3481" s="4">
        <v>22</v>
      </c>
      <c r="I3481" s="7">
        <v>7058450</v>
      </c>
      <c r="J3481" s="7">
        <v>7058421</v>
      </c>
      <c r="K3481" s="7">
        <v>2</v>
      </c>
      <c r="L3481" s="7">
        <v>7</v>
      </c>
      <c r="M3481" s="7">
        <f t="shared" si="344"/>
        <v>0</v>
      </c>
      <c r="N3481" s="8">
        <f t="shared" si="345"/>
        <v>0</v>
      </c>
      <c r="R3481" s="12">
        <v>1</v>
      </c>
    </row>
    <row r="3482" spans="1:18" ht="51" x14ac:dyDescent="0.2">
      <c r="A3482" s="1" t="s">
        <v>6237</v>
      </c>
      <c r="B3482" s="1" t="s">
        <v>126</v>
      </c>
      <c r="C3482" s="2" t="s">
        <v>6238</v>
      </c>
      <c r="D3482" s="3" t="s">
        <v>228</v>
      </c>
      <c r="E3482" s="4">
        <v>29</v>
      </c>
      <c r="F3482" s="4">
        <v>22</v>
      </c>
      <c r="I3482" s="7">
        <v>7058451</v>
      </c>
      <c r="J3482" s="7">
        <v>7058421</v>
      </c>
      <c r="K3482" s="7">
        <v>2</v>
      </c>
      <c r="L3482" s="7">
        <v>7</v>
      </c>
      <c r="M3482" s="7">
        <f t="shared" si="344"/>
        <v>0</v>
      </c>
      <c r="N3482" s="8">
        <f t="shared" si="345"/>
        <v>0</v>
      </c>
      <c r="R3482" s="12">
        <v>1</v>
      </c>
    </row>
    <row r="3483" spans="1:18" ht="51" x14ac:dyDescent="0.2">
      <c r="A3483" s="1" t="s">
        <v>6239</v>
      </c>
      <c r="B3483" s="1" t="s">
        <v>129</v>
      </c>
      <c r="C3483" s="2" t="s">
        <v>6240</v>
      </c>
      <c r="D3483" s="3" t="s">
        <v>35</v>
      </c>
      <c r="E3483" s="4">
        <v>0</v>
      </c>
      <c r="F3483" s="4">
        <v>22</v>
      </c>
      <c r="I3483" s="7">
        <v>7058452</v>
      </c>
      <c r="J3483" s="7">
        <v>7058421</v>
      </c>
      <c r="K3483" s="7">
        <v>2</v>
      </c>
      <c r="L3483" s="7">
        <v>7</v>
      </c>
      <c r="M3483" s="7">
        <f t="shared" si="344"/>
        <v>0</v>
      </c>
      <c r="N3483" s="8">
        <f t="shared" si="345"/>
        <v>0</v>
      </c>
      <c r="R3483" s="12">
        <v>1</v>
      </c>
    </row>
    <row r="3484" spans="1:18" ht="63.75" x14ac:dyDescent="0.2">
      <c r="A3484" s="1" t="s">
        <v>6241</v>
      </c>
      <c r="C3484" s="2" t="s">
        <v>6242</v>
      </c>
      <c r="D3484" s="3" t="s">
        <v>245</v>
      </c>
      <c r="E3484" s="4">
        <v>14</v>
      </c>
      <c r="F3484" s="4">
        <v>22</v>
      </c>
      <c r="I3484" s="7">
        <v>7058453</v>
      </c>
      <c r="J3484" s="7">
        <v>7058421</v>
      </c>
      <c r="K3484" s="7">
        <v>2</v>
      </c>
      <c r="L3484" s="7">
        <v>7</v>
      </c>
      <c r="M3484" s="7">
        <f t="shared" si="344"/>
        <v>0</v>
      </c>
      <c r="N3484" s="8">
        <f t="shared" si="345"/>
        <v>0</v>
      </c>
      <c r="R3484" s="12">
        <v>1</v>
      </c>
    </row>
    <row r="3485" spans="1:18" ht="63.75" x14ac:dyDescent="0.2">
      <c r="A3485" s="1" t="s">
        <v>6243</v>
      </c>
      <c r="C3485" s="2" t="s">
        <v>6244</v>
      </c>
      <c r="D3485" s="3" t="s">
        <v>245</v>
      </c>
      <c r="E3485" s="4">
        <v>13</v>
      </c>
      <c r="F3485" s="4">
        <v>22</v>
      </c>
      <c r="I3485" s="7">
        <v>7058454</v>
      </c>
      <c r="J3485" s="7">
        <v>7058421</v>
      </c>
      <c r="K3485" s="7">
        <v>2</v>
      </c>
      <c r="L3485" s="7">
        <v>7</v>
      </c>
      <c r="M3485" s="7">
        <f t="shared" ref="M3485:M3516" si="346">ROUND(ROUND(H3485,2)*ROUND(E3485,2), 2)</f>
        <v>0</v>
      </c>
      <c r="N3485" s="8">
        <f t="shared" ref="N3485:N3516" si="347">H3485*E3485*(1+F3485/100)</f>
        <v>0</v>
      </c>
      <c r="R3485" s="12">
        <v>1</v>
      </c>
    </row>
    <row r="3486" spans="1:18" ht="63.75" x14ac:dyDescent="0.2">
      <c r="A3486" s="1" t="s">
        <v>6245</v>
      </c>
      <c r="C3486" s="2" t="s">
        <v>6246</v>
      </c>
      <c r="D3486" s="3" t="s">
        <v>245</v>
      </c>
      <c r="E3486" s="4">
        <v>47</v>
      </c>
      <c r="F3486" s="4">
        <v>22</v>
      </c>
      <c r="I3486" s="7">
        <v>7058455</v>
      </c>
      <c r="J3486" s="7">
        <v>7058421</v>
      </c>
      <c r="K3486" s="7">
        <v>2</v>
      </c>
      <c r="L3486" s="7">
        <v>7</v>
      </c>
      <c r="M3486" s="7">
        <f t="shared" si="346"/>
        <v>0</v>
      </c>
      <c r="N3486" s="8">
        <f t="shared" si="347"/>
        <v>0</v>
      </c>
      <c r="R3486" s="12">
        <v>1</v>
      </c>
    </row>
    <row r="3487" spans="1:18" ht="89.25" x14ac:dyDescent="0.2">
      <c r="A3487" s="1" t="s">
        <v>6247</v>
      </c>
      <c r="B3487" s="1" t="s">
        <v>132</v>
      </c>
      <c r="C3487" s="2" t="s">
        <v>6248</v>
      </c>
      <c r="D3487" s="3" t="s">
        <v>35</v>
      </c>
      <c r="E3487" s="4">
        <v>0</v>
      </c>
      <c r="F3487" s="4">
        <v>22</v>
      </c>
      <c r="I3487" s="7">
        <v>7058456</v>
      </c>
      <c r="J3487" s="7">
        <v>7058421</v>
      </c>
      <c r="K3487" s="7">
        <v>2</v>
      </c>
      <c r="L3487" s="7">
        <v>7</v>
      </c>
      <c r="M3487" s="7">
        <f t="shared" si="346"/>
        <v>0</v>
      </c>
      <c r="N3487" s="8">
        <f t="shared" si="347"/>
        <v>0</v>
      </c>
      <c r="R3487" s="12">
        <v>1</v>
      </c>
    </row>
    <row r="3488" spans="1:18" ht="76.5" x14ac:dyDescent="0.2">
      <c r="A3488" s="1" t="s">
        <v>6249</v>
      </c>
      <c r="C3488" s="2" t="s">
        <v>6250</v>
      </c>
      <c r="D3488" s="3" t="s">
        <v>245</v>
      </c>
      <c r="E3488" s="4">
        <v>105</v>
      </c>
      <c r="F3488" s="4">
        <v>22</v>
      </c>
      <c r="I3488" s="7">
        <v>7058457</v>
      </c>
      <c r="J3488" s="7">
        <v>7058421</v>
      </c>
      <c r="K3488" s="7">
        <v>2</v>
      </c>
      <c r="L3488" s="7">
        <v>7</v>
      </c>
      <c r="M3488" s="7">
        <f t="shared" si="346"/>
        <v>0</v>
      </c>
      <c r="N3488" s="8">
        <f t="shared" si="347"/>
        <v>0</v>
      </c>
      <c r="R3488" s="12">
        <v>1</v>
      </c>
    </row>
    <row r="3489" spans="1:18" ht="76.5" x14ac:dyDescent="0.2">
      <c r="A3489" s="1" t="s">
        <v>6251</v>
      </c>
      <c r="C3489" s="2" t="s">
        <v>6252</v>
      </c>
      <c r="D3489" s="3" t="s">
        <v>245</v>
      </c>
      <c r="E3489" s="4">
        <v>95</v>
      </c>
      <c r="F3489" s="4">
        <v>22</v>
      </c>
      <c r="I3489" s="7">
        <v>7058458</v>
      </c>
      <c r="J3489" s="7">
        <v>7058421</v>
      </c>
      <c r="K3489" s="7">
        <v>2</v>
      </c>
      <c r="L3489" s="7">
        <v>7</v>
      </c>
      <c r="M3489" s="7">
        <f t="shared" si="346"/>
        <v>0</v>
      </c>
      <c r="N3489" s="8">
        <f t="shared" si="347"/>
        <v>0</v>
      </c>
      <c r="R3489" s="12">
        <v>1</v>
      </c>
    </row>
    <row r="3490" spans="1:18" ht="76.5" x14ac:dyDescent="0.2">
      <c r="A3490" s="1" t="s">
        <v>6253</v>
      </c>
      <c r="C3490" s="2" t="s">
        <v>6254</v>
      </c>
      <c r="D3490" s="3" t="s">
        <v>245</v>
      </c>
      <c r="E3490" s="4">
        <v>24</v>
      </c>
      <c r="F3490" s="4">
        <v>22</v>
      </c>
      <c r="I3490" s="7">
        <v>7058459</v>
      </c>
      <c r="J3490" s="7">
        <v>7058421</v>
      </c>
      <c r="K3490" s="7">
        <v>2</v>
      </c>
      <c r="L3490" s="7">
        <v>7</v>
      </c>
      <c r="M3490" s="7">
        <f t="shared" si="346"/>
        <v>0</v>
      </c>
      <c r="N3490" s="8">
        <f t="shared" si="347"/>
        <v>0</v>
      </c>
      <c r="R3490" s="12">
        <v>1</v>
      </c>
    </row>
    <row r="3491" spans="1:18" ht="51" x14ac:dyDescent="0.2">
      <c r="A3491" s="1" t="s">
        <v>6255</v>
      </c>
      <c r="B3491" s="1" t="s">
        <v>135</v>
      </c>
      <c r="C3491" s="2" t="s">
        <v>6094</v>
      </c>
      <c r="D3491" s="3" t="s">
        <v>35</v>
      </c>
      <c r="E3491" s="4">
        <v>0</v>
      </c>
      <c r="F3491" s="4">
        <v>22</v>
      </c>
      <c r="I3491" s="7">
        <v>7058460</v>
      </c>
      <c r="J3491" s="7">
        <v>7058421</v>
      </c>
      <c r="K3491" s="7">
        <v>2</v>
      </c>
      <c r="L3491" s="7">
        <v>7</v>
      </c>
      <c r="M3491" s="7">
        <f t="shared" si="346"/>
        <v>0</v>
      </c>
      <c r="N3491" s="8">
        <f t="shared" si="347"/>
        <v>0</v>
      </c>
      <c r="R3491" s="12">
        <v>1</v>
      </c>
    </row>
    <row r="3492" spans="1:18" ht="63.75" x14ac:dyDescent="0.2">
      <c r="A3492" s="1" t="s">
        <v>6256</v>
      </c>
      <c r="C3492" s="2" t="s">
        <v>6257</v>
      </c>
      <c r="D3492" s="3" t="s">
        <v>245</v>
      </c>
      <c r="E3492" s="4">
        <v>25</v>
      </c>
      <c r="F3492" s="4">
        <v>22</v>
      </c>
      <c r="I3492" s="7">
        <v>7058461</v>
      </c>
      <c r="J3492" s="7">
        <v>7058421</v>
      </c>
      <c r="K3492" s="7">
        <v>2</v>
      </c>
      <c r="L3492" s="7">
        <v>7</v>
      </c>
      <c r="M3492" s="7">
        <f t="shared" si="346"/>
        <v>0</v>
      </c>
      <c r="N3492" s="8">
        <f t="shared" si="347"/>
        <v>0</v>
      </c>
      <c r="R3492" s="12">
        <v>1</v>
      </c>
    </row>
    <row r="3493" spans="1:18" ht="63.75" x14ac:dyDescent="0.2">
      <c r="A3493" s="1" t="s">
        <v>6258</v>
      </c>
      <c r="B3493" s="1" t="s">
        <v>138</v>
      </c>
      <c r="C3493" s="2" t="s">
        <v>6259</v>
      </c>
      <c r="D3493" s="3" t="s">
        <v>35</v>
      </c>
      <c r="E3493" s="4">
        <v>0</v>
      </c>
      <c r="F3493" s="4">
        <v>22</v>
      </c>
      <c r="I3493" s="7">
        <v>7058462</v>
      </c>
      <c r="J3493" s="7">
        <v>7058421</v>
      </c>
      <c r="K3493" s="7">
        <v>2</v>
      </c>
      <c r="L3493" s="7">
        <v>7</v>
      </c>
      <c r="M3493" s="7">
        <f t="shared" si="346"/>
        <v>0</v>
      </c>
      <c r="N3493" s="8">
        <f t="shared" si="347"/>
        <v>0</v>
      </c>
      <c r="R3493" s="12">
        <v>1</v>
      </c>
    </row>
    <row r="3494" spans="1:18" ht="63.75" x14ac:dyDescent="0.2">
      <c r="A3494" s="1" t="s">
        <v>6260</v>
      </c>
      <c r="C3494" s="2" t="s">
        <v>6261</v>
      </c>
      <c r="D3494" s="3" t="s">
        <v>245</v>
      </c>
      <c r="E3494" s="4">
        <v>275</v>
      </c>
      <c r="F3494" s="4">
        <v>22</v>
      </c>
      <c r="I3494" s="7">
        <v>7058463</v>
      </c>
      <c r="J3494" s="7">
        <v>7058421</v>
      </c>
      <c r="K3494" s="7">
        <v>2</v>
      </c>
      <c r="L3494" s="7">
        <v>7</v>
      </c>
      <c r="M3494" s="7">
        <f t="shared" si="346"/>
        <v>0</v>
      </c>
      <c r="N3494" s="8">
        <f t="shared" si="347"/>
        <v>0</v>
      </c>
      <c r="R3494" s="12">
        <v>1</v>
      </c>
    </row>
    <row r="3495" spans="1:18" ht="63.75" x14ac:dyDescent="0.2">
      <c r="A3495" s="1" t="s">
        <v>6262</v>
      </c>
      <c r="C3495" s="2" t="s">
        <v>6263</v>
      </c>
      <c r="D3495" s="3" t="s">
        <v>245</v>
      </c>
      <c r="E3495" s="4">
        <v>31</v>
      </c>
      <c r="F3495" s="4">
        <v>22</v>
      </c>
      <c r="I3495" s="7">
        <v>7058464</v>
      </c>
      <c r="J3495" s="7">
        <v>7058421</v>
      </c>
      <c r="K3495" s="7">
        <v>2</v>
      </c>
      <c r="L3495" s="7">
        <v>7</v>
      </c>
      <c r="M3495" s="7">
        <f t="shared" si="346"/>
        <v>0</v>
      </c>
      <c r="N3495" s="8">
        <f t="shared" si="347"/>
        <v>0</v>
      </c>
      <c r="R3495" s="12">
        <v>1</v>
      </c>
    </row>
    <row r="3496" spans="1:18" ht="63.75" x14ac:dyDescent="0.2">
      <c r="A3496" s="1" t="s">
        <v>6264</v>
      </c>
      <c r="C3496" s="2" t="s">
        <v>6265</v>
      </c>
      <c r="D3496" s="3" t="s">
        <v>245</v>
      </c>
      <c r="E3496" s="4">
        <v>118</v>
      </c>
      <c r="F3496" s="4">
        <v>22</v>
      </c>
      <c r="I3496" s="7">
        <v>7058465</v>
      </c>
      <c r="J3496" s="7">
        <v>7058421</v>
      </c>
      <c r="K3496" s="7">
        <v>2</v>
      </c>
      <c r="L3496" s="7">
        <v>7</v>
      </c>
      <c r="M3496" s="7">
        <f t="shared" si="346"/>
        <v>0</v>
      </c>
      <c r="N3496" s="8">
        <f t="shared" si="347"/>
        <v>0</v>
      </c>
      <c r="R3496" s="12">
        <v>1</v>
      </c>
    </row>
    <row r="3497" spans="1:18" ht="63.75" x14ac:dyDescent="0.2">
      <c r="A3497" s="1" t="s">
        <v>6266</v>
      </c>
      <c r="C3497" s="2" t="s">
        <v>6267</v>
      </c>
      <c r="D3497" s="3" t="s">
        <v>245</v>
      </c>
      <c r="E3497" s="4">
        <v>53</v>
      </c>
      <c r="F3497" s="4">
        <v>22</v>
      </c>
      <c r="I3497" s="7">
        <v>7058466</v>
      </c>
      <c r="J3497" s="7">
        <v>7058421</v>
      </c>
      <c r="K3497" s="7">
        <v>2</v>
      </c>
      <c r="L3497" s="7">
        <v>7</v>
      </c>
      <c r="M3497" s="7">
        <f t="shared" si="346"/>
        <v>0</v>
      </c>
      <c r="N3497" s="8">
        <f t="shared" si="347"/>
        <v>0</v>
      </c>
      <c r="R3497" s="12">
        <v>1</v>
      </c>
    </row>
    <row r="3498" spans="1:18" ht="76.5" x14ac:dyDescent="0.2">
      <c r="A3498" s="1" t="s">
        <v>6268</v>
      </c>
      <c r="B3498" s="1" t="s">
        <v>141</v>
      </c>
      <c r="C3498" s="2" t="s">
        <v>2007</v>
      </c>
      <c r="D3498" s="3" t="s">
        <v>35</v>
      </c>
      <c r="E3498" s="4">
        <v>0</v>
      </c>
      <c r="F3498" s="4">
        <v>22</v>
      </c>
      <c r="I3498" s="7">
        <v>7058467</v>
      </c>
      <c r="J3498" s="7">
        <v>7058421</v>
      </c>
      <c r="K3498" s="7">
        <v>2</v>
      </c>
      <c r="L3498" s="7">
        <v>7</v>
      </c>
      <c r="M3498" s="7">
        <f t="shared" si="346"/>
        <v>0</v>
      </c>
      <c r="N3498" s="8">
        <f t="shared" si="347"/>
        <v>0</v>
      </c>
      <c r="R3498" s="12">
        <v>1</v>
      </c>
    </row>
    <row r="3499" spans="1:18" ht="76.5" x14ac:dyDescent="0.2">
      <c r="A3499" s="1" t="s">
        <v>6269</v>
      </c>
      <c r="C3499" s="2" t="s">
        <v>6270</v>
      </c>
      <c r="D3499" s="3" t="s">
        <v>245</v>
      </c>
      <c r="E3499" s="4">
        <v>275</v>
      </c>
      <c r="F3499" s="4">
        <v>22</v>
      </c>
      <c r="I3499" s="7">
        <v>7058468</v>
      </c>
      <c r="J3499" s="7">
        <v>7058421</v>
      </c>
      <c r="K3499" s="7">
        <v>2</v>
      </c>
      <c r="L3499" s="7">
        <v>7</v>
      </c>
      <c r="M3499" s="7">
        <f t="shared" si="346"/>
        <v>0</v>
      </c>
      <c r="N3499" s="8">
        <f t="shared" si="347"/>
        <v>0</v>
      </c>
      <c r="R3499" s="12">
        <v>1</v>
      </c>
    </row>
    <row r="3500" spans="1:18" ht="76.5" x14ac:dyDescent="0.2">
      <c r="A3500" s="1" t="s">
        <v>6271</v>
      </c>
      <c r="C3500" s="2" t="s">
        <v>6272</v>
      </c>
      <c r="D3500" s="3" t="s">
        <v>245</v>
      </c>
      <c r="E3500" s="4">
        <v>258</v>
      </c>
      <c r="F3500" s="4">
        <v>22</v>
      </c>
      <c r="I3500" s="7">
        <v>7058469</v>
      </c>
      <c r="J3500" s="7">
        <v>7058421</v>
      </c>
      <c r="K3500" s="7">
        <v>2</v>
      </c>
      <c r="L3500" s="7">
        <v>7</v>
      </c>
      <c r="M3500" s="7">
        <f t="shared" si="346"/>
        <v>0</v>
      </c>
      <c r="N3500" s="8">
        <f t="shared" si="347"/>
        <v>0</v>
      </c>
      <c r="R3500" s="12">
        <v>1</v>
      </c>
    </row>
    <row r="3501" spans="1:18" ht="76.5" x14ac:dyDescent="0.2">
      <c r="A3501" s="1" t="s">
        <v>6273</v>
      </c>
      <c r="C3501" s="2" t="s">
        <v>6274</v>
      </c>
      <c r="D3501" s="3" t="s">
        <v>245</v>
      </c>
      <c r="E3501" s="4">
        <v>79</v>
      </c>
      <c r="F3501" s="4">
        <v>22</v>
      </c>
      <c r="I3501" s="7">
        <v>7058470</v>
      </c>
      <c r="J3501" s="7">
        <v>7058421</v>
      </c>
      <c r="K3501" s="7">
        <v>2</v>
      </c>
      <c r="L3501" s="7">
        <v>7</v>
      </c>
      <c r="M3501" s="7">
        <f t="shared" si="346"/>
        <v>0</v>
      </c>
      <c r="N3501" s="8">
        <f t="shared" si="347"/>
        <v>0</v>
      </c>
      <c r="R3501" s="12">
        <v>1</v>
      </c>
    </row>
    <row r="3502" spans="1:18" ht="76.5" x14ac:dyDescent="0.2">
      <c r="A3502" s="1" t="s">
        <v>6275</v>
      </c>
      <c r="C3502" s="2" t="s">
        <v>6276</v>
      </c>
      <c r="D3502" s="3" t="s">
        <v>245</v>
      </c>
      <c r="E3502" s="4">
        <v>88</v>
      </c>
      <c r="F3502" s="4">
        <v>22</v>
      </c>
      <c r="I3502" s="7">
        <v>7058471</v>
      </c>
      <c r="J3502" s="7">
        <v>7058421</v>
      </c>
      <c r="K3502" s="7">
        <v>2</v>
      </c>
      <c r="L3502" s="7">
        <v>7</v>
      </c>
      <c r="M3502" s="7">
        <f t="shared" si="346"/>
        <v>0</v>
      </c>
      <c r="N3502" s="8">
        <f t="shared" si="347"/>
        <v>0</v>
      </c>
      <c r="R3502" s="12">
        <v>1</v>
      </c>
    </row>
    <row r="3503" spans="1:18" ht="76.5" x14ac:dyDescent="0.2">
      <c r="A3503" s="1" t="s">
        <v>6277</v>
      </c>
      <c r="C3503" s="2" t="s">
        <v>6278</v>
      </c>
      <c r="D3503" s="3" t="s">
        <v>245</v>
      </c>
      <c r="E3503" s="4">
        <v>62</v>
      </c>
      <c r="F3503" s="4">
        <v>22</v>
      </c>
      <c r="I3503" s="7">
        <v>7058472</v>
      </c>
      <c r="J3503" s="7">
        <v>7058421</v>
      </c>
      <c r="K3503" s="7">
        <v>2</v>
      </c>
      <c r="L3503" s="7">
        <v>7</v>
      </c>
      <c r="M3503" s="7">
        <f t="shared" si="346"/>
        <v>0</v>
      </c>
      <c r="N3503" s="8">
        <f t="shared" si="347"/>
        <v>0</v>
      </c>
      <c r="R3503" s="12">
        <v>1</v>
      </c>
    </row>
    <row r="3504" spans="1:18" ht="76.5" x14ac:dyDescent="0.2">
      <c r="A3504" s="1" t="s">
        <v>6279</v>
      </c>
      <c r="C3504" s="2" t="s">
        <v>6280</v>
      </c>
      <c r="D3504" s="3" t="s">
        <v>245</v>
      </c>
      <c r="E3504" s="4">
        <v>117</v>
      </c>
      <c r="F3504" s="4">
        <v>22</v>
      </c>
      <c r="I3504" s="7">
        <v>7058473</v>
      </c>
      <c r="J3504" s="7">
        <v>7058421</v>
      </c>
      <c r="K3504" s="7">
        <v>2</v>
      </c>
      <c r="L3504" s="7">
        <v>7</v>
      </c>
      <c r="M3504" s="7">
        <f t="shared" si="346"/>
        <v>0</v>
      </c>
      <c r="N3504" s="8">
        <f t="shared" si="347"/>
        <v>0</v>
      </c>
      <c r="R3504" s="12">
        <v>1</v>
      </c>
    </row>
    <row r="3505" spans="1:18" ht="63.75" x14ac:dyDescent="0.2">
      <c r="A3505" s="1" t="s">
        <v>6281</v>
      </c>
      <c r="B3505" s="1" t="s">
        <v>144</v>
      </c>
      <c r="C3505" s="2" t="s">
        <v>6282</v>
      </c>
      <c r="D3505" s="3" t="s">
        <v>35</v>
      </c>
      <c r="E3505" s="4">
        <v>0</v>
      </c>
      <c r="F3505" s="4">
        <v>22</v>
      </c>
      <c r="I3505" s="7">
        <v>7058474</v>
      </c>
      <c r="J3505" s="7">
        <v>7058421</v>
      </c>
      <c r="K3505" s="7">
        <v>2</v>
      </c>
      <c r="L3505" s="7">
        <v>7</v>
      </c>
      <c r="M3505" s="7">
        <f t="shared" si="346"/>
        <v>0</v>
      </c>
      <c r="N3505" s="8">
        <f t="shared" si="347"/>
        <v>0</v>
      </c>
      <c r="R3505" s="12">
        <v>1</v>
      </c>
    </row>
    <row r="3506" spans="1:18" ht="63.75" x14ac:dyDescent="0.2">
      <c r="A3506" s="1" t="s">
        <v>6283</v>
      </c>
      <c r="C3506" s="2" t="s">
        <v>6284</v>
      </c>
      <c r="D3506" s="3" t="s">
        <v>245</v>
      </c>
      <c r="E3506" s="4">
        <v>275</v>
      </c>
      <c r="F3506" s="4">
        <v>22</v>
      </c>
      <c r="I3506" s="7">
        <v>7058475</v>
      </c>
      <c r="J3506" s="7">
        <v>7058421</v>
      </c>
      <c r="K3506" s="7">
        <v>2</v>
      </c>
      <c r="L3506" s="7">
        <v>7</v>
      </c>
      <c r="M3506" s="7">
        <f t="shared" si="346"/>
        <v>0</v>
      </c>
      <c r="N3506" s="8">
        <f t="shared" si="347"/>
        <v>0</v>
      </c>
      <c r="R3506" s="12">
        <v>1</v>
      </c>
    </row>
    <row r="3507" spans="1:18" ht="63.75" x14ac:dyDescent="0.2">
      <c r="A3507" s="1" t="s">
        <v>6285</v>
      </c>
      <c r="C3507" s="2" t="s">
        <v>6286</v>
      </c>
      <c r="D3507" s="3" t="s">
        <v>245</v>
      </c>
      <c r="E3507" s="4">
        <v>258</v>
      </c>
      <c r="F3507" s="4">
        <v>22</v>
      </c>
      <c r="I3507" s="7">
        <v>7058476</v>
      </c>
      <c r="J3507" s="7">
        <v>7058421</v>
      </c>
      <c r="K3507" s="7">
        <v>2</v>
      </c>
      <c r="L3507" s="7">
        <v>7</v>
      </c>
      <c r="M3507" s="7">
        <f t="shared" si="346"/>
        <v>0</v>
      </c>
      <c r="N3507" s="8">
        <f t="shared" si="347"/>
        <v>0</v>
      </c>
      <c r="R3507" s="12">
        <v>1</v>
      </c>
    </row>
    <row r="3508" spans="1:18" ht="63.75" x14ac:dyDescent="0.2">
      <c r="A3508" s="1" t="s">
        <v>6287</v>
      </c>
      <c r="C3508" s="2" t="s">
        <v>6288</v>
      </c>
      <c r="D3508" s="3" t="s">
        <v>245</v>
      </c>
      <c r="E3508" s="4">
        <v>79</v>
      </c>
      <c r="F3508" s="4">
        <v>22</v>
      </c>
      <c r="I3508" s="7">
        <v>7058477</v>
      </c>
      <c r="J3508" s="7">
        <v>7058421</v>
      </c>
      <c r="K3508" s="7">
        <v>2</v>
      </c>
      <c r="L3508" s="7">
        <v>7</v>
      </c>
      <c r="M3508" s="7">
        <f t="shared" si="346"/>
        <v>0</v>
      </c>
      <c r="N3508" s="8">
        <f t="shared" si="347"/>
        <v>0</v>
      </c>
      <c r="R3508" s="12">
        <v>1</v>
      </c>
    </row>
    <row r="3509" spans="1:18" ht="63.75" x14ac:dyDescent="0.2">
      <c r="A3509" s="1" t="s">
        <v>6289</v>
      </c>
      <c r="C3509" s="2" t="s">
        <v>6290</v>
      </c>
      <c r="D3509" s="3" t="s">
        <v>245</v>
      </c>
      <c r="E3509" s="4">
        <v>88</v>
      </c>
      <c r="F3509" s="4">
        <v>22</v>
      </c>
      <c r="I3509" s="7">
        <v>7058478</v>
      </c>
      <c r="J3509" s="7">
        <v>7058421</v>
      </c>
      <c r="K3509" s="7">
        <v>2</v>
      </c>
      <c r="L3509" s="7">
        <v>7</v>
      </c>
      <c r="M3509" s="7">
        <f t="shared" si="346"/>
        <v>0</v>
      </c>
      <c r="N3509" s="8">
        <f t="shared" si="347"/>
        <v>0</v>
      </c>
      <c r="R3509" s="12">
        <v>1</v>
      </c>
    </row>
    <row r="3510" spans="1:18" ht="63.75" x14ac:dyDescent="0.2">
      <c r="A3510" s="1" t="s">
        <v>6291</v>
      </c>
      <c r="C3510" s="2" t="s">
        <v>6292</v>
      </c>
      <c r="D3510" s="3" t="s">
        <v>245</v>
      </c>
      <c r="E3510" s="4">
        <v>62</v>
      </c>
      <c r="F3510" s="4">
        <v>22</v>
      </c>
      <c r="I3510" s="7">
        <v>7058479</v>
      </c>
      <c r="J3510" s="7">
        <v>7058421</v>
      </c>
      <c r="K3510" s="7">
        <v>2</v>
      </c>
      <c r="L3510" s="7">
        <v>7</v>
      </c>
      <c r="M3510" s="7">
        <f t="shared" si="346"/>
        <v>0</v>
      </c>
      <c r="N3510" s="8">
        <f t="shared" si="347"/>
        <v>0</v>
      </c>
      <c r="R3510" s="12">
        <v>1</v>
      </c>
    </row>
    <row r="3511" spans="1:18" ht="63.75" x14ac:dyDescent="0.2">
      <c r="A3511" s="1" t="s">
        <v>6293</v>
      </c>
      <c r="C3511" s="2" t="s">
        <v>6294</v>
      </c>
      <c r="D3511" s="3" t="s">
        <v>245</v>
      </c>
      <c r="E3511" s="4">
        <v>117</v>
      </c>
      <c r="F3511" s="4">
        <v>22</v>
      </c>
      <c r="I3511" s="7">
        <v>7058480</v>
      </c>
      <c r="J3511" s="7">
        <v>7058421</v>
      </c>
      <c r="K3511" s="7">
        <v>2</v>
      </c>
      <c r="L3511" s="7">
        <v>7</v>
      </c>
      <c r="M3511" s="7">
        <f t="shared" si="346"/>
        <v>0</v>
      </c>
      <c r="N3511" s="8">
        <f t="shared" si="347"/>
        <v>0</v>
      </c>
      <c r="R3511" s="12">
        <v>1</v>
      </c>
    </row>
    <row r="3512" spans="1:18" ht="267.75" x14ac:dyDescent="0.2">
      <c r="A3512" s="1" t="s">
        <v>6295</v>
      </c>
      <c r="B3512" s="1" t="s">
        <v>147</v>
      </c>
      <c r="C3512" s="2" t="s">
        <v>6296</v>
      </c>
      <c r="D3512" s="3" t="s">
        <v>228</v>
      </c>
      <c r="E3512" s="4">
        <v>1</v>
      </c>
      <c r="F3512" s="4">
        <v>22</v>
      </c>
      <c r="I3512" s="7">
        <v>7058481</v>
      </c>
      <c r="J3512" s="7">
        <v>7058421</v>
      </c>
      <c r="K3512" s="7">
        <v>2</v>
      </c>
      <c r="L3512" s="7">
        <v>7</v>
      </c>
      <c r="M3512" s="7">
        <f t="shared" si="346"/>
        <v>0</v>
      </c>
      <c r="N3512" s="8">
        <f t="shared" si="347"/>
        <v>0</v>
      </c>
      <c r="R3512" s="12">
        <v>1</v>
      </c>
    </row>
    <row r="3513" spans="1:18" ht="114.75" x14ac:dyDescent="0.2">
      <c r="A3513" s="1" t="s">
        <v>6297</v>
      </c>
      <c r="B3513" s="1" t="s">
        <v>150</v>
      </c>
      <c r="C3513" s="2" t="s">
        <v>6298</v>
      </c>
      <c r="D3513" s="3" t="s">
        <v>228</v>
      </c>
      <c r="E3513" s="4">
        <v>4</v>
      </c>
      <c r="F3513" s="4">
        <v>22</v>
      </c>
      <c r="I3513" s="7">
        <v>7058482</v>
      </c>
      <c r="J3513" s="7">
        <v>7058421</v>
      </c>
      <c r="K3513" s="7">
        <v>2</v>
      </c>
      <c r="L3513" s="7">
        <v>7</v>
      </c>
      <c r="M3513" s="7">
        <f t="shared" si="346"/>
        <v>0</v>
      </c>
      <c r="N3513" s="8">
        <f t="shared" si="347"/>
        <v>0</v>
      </c>
      <c r="R3513" s="12">
        <v>1</v>
      </c>
    </row>
    <row r="3514" spans="1:18" ht="51" x14ac:dyDescent="0.2">
      <c r="A3514" s="1" t="s">
        <v>6299</v>
      </c>
      <c r="B3514" s="1" t="s">
        <v>153</v>
      </c>
      <c r="C3514" s="2" t="s">
        <v>6300</v>
      </c>
      <c r="D3514" s="3" t="s">
        <v>228</v>
      </c>
      <c r="E3514" s="4">
        <v>2</v>
      </c>
      <c r="F3514" s="4">
        <v>22</v>
      </c>
      <c r="I3514" s="7">
        <v>7058483</v>
      </c>
      <c r="J3514" s="7">
        <v>7058421</v>
      </c>
      <c r="K3514" s="7">
        <v>2</v>
      </c>
      <c r="L3514" s="7">
        <v>7</v>
      </c>
      <c r="M3514" s="7">
        <f t="shared" si="346"/>
        <v>0</v>
      </c>
      <c r="N3514" s="8">
        <f t="shared" si="347"/>
        <v>0</v>
      </c>
      <c r="R3514" s="12">
        <v>1</v>
      </c>
    </row>
    <row r="3515" spans="1:18" ht="38.25" x14ac:dyDescent="0.2">
      <c r="A3515" s="1" t="s">
        <v>6301</v>
      </c>
      <c r="B3515" s="1" t="s">
        <v>156</v>
      </c>
      <c r="C3515" s="2" t="s">
        <v>6302</v>
      </c>
      <c r="D3515" s="3" t="s">
        <v>35</v>
      </c>
      <c r="E3515" s="4">
        <v>0</v>
      </c>
      <c r="F3515" s="4">
        <v>22</v>
      </c>
      <c r="I3515" s="7">
        <v>7058484</v>
      </c>
      <c r="J3515" s="7">
        <v>7058421</v>
      </c>
      <c r="K3515" s="7">
        <v>2</v>
      </c>
      <c r="L3515" s="7">
        <v>7</v>
      </c>
      <c r="M3515" s="7">
        <f t="shared" si="346"/>
        <v>0</v>
      </c>
      <c r="N3515" s="8">
        <f t="shared" si="347"/>
        <v>0</v>
      </c>
      <c r="R3515" s="12">
        <v>1</v>
      </c>
    </row>
    <row r="3516" spans="1:18" ht="51" x14ac:dyDescent="0.2">
      <c r="A3516" s="1" t="s">
        <v>6303</v>
      </c>
      <c r="C3516" s="2" t="s">
        <v>6304</v>
      </c>
      <c r="D3516" s="3" t="s">
        <v>231</v>
      </c>
      <c r="E3516" s="4">
        <v>13</v>
      </c>
      <c r="F3516" s="4">
        <v>22</v>
      </c>
      <c r="I3516" s="7">
        <v>7058485</v>
      </c>
      <c r="J3516" s="7">
        <v>7058421</v>
      </c>
      <c r="K3516" s="7">
        <v>2</v>
      </c>
      <c r="L3516" s="7">
        <v>7</v>
      </c>
      <c r="M3516" s="7">
        <f t="shared" si="346"/>
        <v>0</v>
      </c>
      <c r="N3516" s="8">
        <f t="shared" si="347"/>
        <v>0</v>
      </c>
      <c r="R3516" s="12">
        <v>1</v>
      </c>
    </row>
    <row r="3517" spans="1:18" ht="51" x14ac:dyDescent="0.2">
      <c r="A3517" s="1" t="s">
        <v>6305</v>
      </c>
      <c r="C3517" s="2" t="s">
        <v>6306</v>
      </c>
      <c r="D3517" s="3" t="s">
        <v>231</v>
      </c>
      <c r="E3517" s="4">
        <v>10</v>
      </c>
      <c r="F3517" s="4">
        <v>22</v>
      </c>
      <c r="I3517" s="7">
        <v>7058486</v>
      </c>
      <c r="J3517" s="7">
        <v>7058421</v>
      </c>
      <c r="K3517" s="7">
        <v>2</v>
      </c>
      <c r="L3517" s="7">
        <v>7</v>
      </c>
      <c r="M3517" s="7">
        <f t="shared" ref="M3517:M3548" si="348">ROUND(ROUND(H3517,2)*ROUND(E3517,2), 2)</f>
        <v>0</v>
      </c>
      <c r="N3517" s="8">
        <f t="shared" ref="N3517:N3548" si="349">H3517*E3517*(1+F3517/100)</f>
        <v>0</v>
      </c>
      <c r="R3517" s="12">
        <v>1</v>
      </c>
    </row>
    <row r="3518" spans="1:18" ht="51" x14ac:dyDescent="0.2">
      <c r="A3518" s="1" t="s">
        <v>6307</v>
      </c>
      <c r="C3518" s="2" t="s">
        <v>6308</v>
      </c>
      <c r="D3518" s="3" t="s">
        <v>231</v>
      </c>
      <c r="E3518" s="4">
        <v>1</v>
      </c>
      <c r="F3518" s="4">
        <v>22</v>
      </c>
      <c r="I3518" s="7">
        <v>7058487</v>
      </c>
      <c r="J3518" s="7">
        <v>7058421</v>
      </c>
      <c r="K3518" s="7">
        <v>2</v>
      </c>
      <c r="L3518" s="7">
        <v>7</v>
      </c>
      <c r="M3518" s="7">
        <f t="shared" si="348"/>
        <v>0</v>
      </c>
      <c r="N3518" s="8">
        <f t="shared" si="349"/>
        <v>0</v>
      </c>
      <c r="R3518" s="12">
        <v>1</v>
      </c>
    </row>
    <row r="3519" spans="1:18" ht="51" x14ac:dyDescent="0.2">
      <c r="A3519" s="1" t="s">
        <v>6309</v>
      </c>
      <c r="C3519" s="2" t="s">
        <v>6310</v>
      </c>
      <c r="D3519" s="3" t="s">
        <v>231</v>
      </c>
      <c r="E3519" s="4">
        <v>4</v>
      </c>
      <c r="F3519" s="4">
        <v>22</v>
      </c>
      <c r="I3519" s="7">
        <v>7058488</v>
      </c>
      <c r="J3519" s="7">
        <v>7058421</v>
      </c>
      <c r="K3519" s="7">
        <v>2</v>
      </c>
      <c r="L3519" s="7">
        <v>7</v>
      </c>
      <c r="M3519" s="7">
        <f t="shared" si="348"/>
        <v>0</v>
      </c>
      <c r="N3519" s="8">
        <f t="shared" si="349"/>
        <v>0</v>
      </c>
      <c r="R3519" s="12">
        <v>1</v>
      </c>
    </row>
    <row r="3520" spans="1:18" ht="51" x14ac:dyDescent="0.2">
      <c r="A3520" s="1" t="s">
        <v>6311</v>
      </c>
      <c r="C3520" s="2" t="s">
        <v>6312</v>
      </c>
      <c r="D3520" s="3" t="s">
        <v>231</v>
      </c>
      <c r="E3520" s="4">
        <v>7</v>
      </c>
      <c r="F3520" s="4">
        <v>22</v>
      </c>
      <c r="I3520" s="7">
        <v>7058489</v>
      </c>
      <c r="J3520" s="7">
        <v>7058421</v>
      </c>
      <c r="K3520" s="7">
        <v>2</v>
      </c>
      <c r="L3520" s="7">
        <v>7</v>
      </c>
      <c r="M3520" s="7">
        <f t="shared" si="348"/>
        <v>0</v>
      </c>
      <c r="N3520" s="8">
        <f t="shared" si="349"/>
        <v>0</v>
      </c>
      <c r="R3520" s="12">
        <v>1</v>
      </c>
    </row>
    <row r="3521" spans="1:18" ht="51" x14ac:dyDescent="0.2">
      <c r="A3521" s="1" t="s">
        <v>6313</v>
      </c>
      <c r="C3521" s="2" t="s">
        <v>6314</v>
      </c>
      <c r="D3521" s="3" t="s">
        <v>231</v>
      </c>
      <c r="E3521" s="4">
        <v>5</v>
      </c>
      <c r="F3521" s="4">
        <v>22</v>
      </c>
      <c r="I3521" s="7">
        <v>7058490</v>
      </c>
      <c r="J3521" s="7">
        <v>7058421</v>
      </c>
      <c r="K3521" s="7">
        <v>2</v>
      </c>
      <c r="L3521" s="7">
        <v>7</v>
      </c>
      <c r="M3521" s="7">
        <f t="shared" si="348"/>
        <v>0</v>
      </c>
      <c r="N3521" s="8">
        <f t="shared" si="349"/>
        <v>0</v>
      </c>
      <c r="R3521" s="12">
        <v>1</v>
      </c>
    </row>
    <row r="3522" spans="1:18" ht="38.25" x14ac:dyDescent="0.2">
      <c r="A3522" s="1" t="s">
        <v>6315</v>
      </c>
      <c r="B3522" s="1" t="s">
        <v>159</v>
      </c>
      <c r="C3522" s="2" t="s">
        <v>6316</v>
      </c>
      <c r="D3522" s="3" t="s">
        <v>35</v>
      </c>
      <c r="E3522" s="4">
        <v>0</v>
      </c>
      <c r="F3522" s="4">
        <v>22</v>
      </c>
      <c r="I3522" s="7">
        <v>7058491</v>
      </c>
      <c r="J3522" s="7">
        <v>7058421</v>
      </c>
      <c r="K3522" s="7">
        <v>2</v>
      </c>
      <c r="L3522" s="7">
        <v>7</v>
      </c>
      <c r="M3522" s="7">
        <f t="shared" si="348"/>
        <v>0</v>
      </c>
      <c r="N3522" s="8">
        <f t="shared" si="349"/>
        <v>0</v>
      </c>
      <c r="R3522" s="12">
        <v>1</v>
      </c>
    </row>
    <row r="3523" spans="1:18" ht="51" x14ac:dyDescent="0.2">
      <c r="A3523" s="1" t="s">
        <v>6317</v>
      </c>
      <c r="C3523" s="2" t="s">
        <v>6318</v>
      </c>
      <c r="D3523" s="3" t="s">
        <v>231</v>
      </c>
      <c r="E3523" s="4">
        <v>4</v>
      </c>
      <c r="F3523" s="4">
        <v>22</v>
      </c>
      <c r="I3523" s="7">
        <v>7058492</v>
      </c>
      <c r="J3523" s="7">
        <v>7058421</v>
      </c>
      <c r="K3523" s="7">
        <v>2</v>
      </c>
      <c r="L3523" s="7">
        <v>7</v>
      </c>
      <c r="M3523" s="7">
        <f t="shared" si="348"/>
        <v>0</v>
      </c>
      <c r="N3523" s="8">
        <f t="shared" si="349"/>
        <v>0</v>
      </c>
      <c r="R3523" s="12">
        <v>1</v>
      </c>
    </row>
    <row r="3524" spans="1:18" ht="38.25" x14ac:dyDescent="0.2">
      <c r="A3524" s="1" t="s">
        <v>6319</v>
      </c>
      <c r="B3524" s="1" t="s">
        <v>162</v>
      </c>
      <c r="C3524" s="2" t="s">
        <v>6320</v>
      </c>
      <c r="D3524" s="3" t="s">
        <v>35</v>
      </c>
      <c r="E3524" s="4">
        <v>0</v>
      </c>
      <c r="F3524" s="4">
        <v>22</v>
      </c>
      <c r="I3524" s="7">
        <v>7058493</v>
      </c>
      <c r="J3524" s="7">
        <v>7058421</v>
      </c>
      <c r="K3524" s="7">
        <v>2</v>
      </c>
      <c r="L3524" s="7">
        <v>7</v>
      </c>
      <c r="M3524" s="7">
        <f t="shared" si="348"/>
        <v>0</v>
      </c>
      <c r="N3524" s="8">
        <f t="shared" si="349"/>
        <v>0</v>
      </c>
      <c r="R3524" s="12">
        <v>1</v>
      </c>
    </row>
    <row r="3525" spans="1:18" ht="51" x14ac:dyDescent="0.2">
      <c r="A3525" s="1" t="s">
        <v>6321</v>
      </c>
      <c r="C3525" s="2" t="s">
        <v>6322</v>
      </c>
      <c r="D3525" s="3" t="s">
        <v>231</v>
      </c>
      <c r="E3525" s="4">
        <v>1</v>
      </c>
      <c r="F3525" s="4">
        <v>22</v>
      </c>
      <c r="I3525" s="7">
        <v>7058494</v>
      </c>
      <c r="J3525" s="7">
        <v>7058421</v>
      </c>
      <c r="K3525" s="7">
        <v>2</v>
      </c>
      <c r="L3525" s="7">
        <v>7</v>
      </c>
      <c r="M3525" s="7">
        <f t="shared" si="348"/>
        <v>0</v>
      </c>
      <c r="N3525" s="8">
        <f t="shared" si="349"/>
        <v>0</v>
      </c>
      <c r="R3525" s="12">
        <v>1</v>
      </c>
    </row>
    <row r="3526" spans="1:18" ht="38.25" x14ac:dyDescent="0.2">
      <c r="A3526" s="1" t="s">
        <v>6323</v>
      </c>
      <c r="B3526" s="1" t="s">
        <v>165</v>
      </c>
      <c r="C3526" s="2" t="s">
        <v>6168</v>
      </c>
      <c r="D3526" s="3" t="s">
        <v>35</v>
      </c>
      <c r="E3526" s="4">
        <v>0</v>
      </c>
      <c r="F3526" s="4">
        <v>22</v>
      </c>
      <c r="I3526" s="7">
        <v>7058495</v>
      </c>
      <c r="J3526" s="7">
        <v>7058421</v>
      </c>
      <c r="K3526" s="7">
        <v>2</v>
      </c>
      <c r="L3526" s="7">
        <v>7</v>
      </c>
      <c r="M3526" s="7">
        <f t="shared" si="348"/>
        <v>0</v>
      </c>
      <c r="N3526" s="8">
        <f t="shared" si="349"/>
        <v>0</v>
      </c>
      <c r="R3526" s="12">
        <v>1</v>
      </c>
    </row>
    <row r="3527" spans="1:18" ht="51" x14ac:dyDescent="0.2">
      <c r="A3527" s="1" t="s">
        <v>6324</v>
      </c>
      <c r="C3527" s="2" t="s">
        <v>6170</v>
      </c>
      <c r="D3527" s="3" t="s">
        <v>231</v>
      </c>
      <c r="E3527" s="4">
        <v>1</v>
      </c>
      <c r="F3527" s="4">
        <v>22</v>
      </c>
      <c r="I3527" s="7">
        <v>7058496</v>
      </c>
      <c r="J3527" s="7">
        <v>7058421</v>
      </c>
      <c r="K3527" s="7">
        <v>2</v>
      </c>
      <c r="L3527" s="7">
        <v>7</v>
      </c>
      <c r="M3527" s="7">
        <f t="shared" si="348"/>
        <v>0</v>
      </c>
      <c r="N3527" s="8">
        <f t="shared" si="349"/>
        <v>0</v>
      </c>
      <c r="R3527" s="12">
        <v>1</v>
      </c>
    </row>
    <row r="3528" spans="1:18" ht="38.25" x14ac:dyDescent="0.2">
      <c r="A3528" s="1" t="s">
        <v>6325</v>
      </c>
      <c r="B3528" s="1" t="s">
        <v>168</v>
      </c>
      <c r="C3528" s="2" t="s">
        <v>6326</v>
      </c>
      <c r="D3528" s="3" t="s">
        <v>35</v>
      </c>
      <c r="E3528" s="4">
        <v>0</v>
      </c>
      <c r="F3528" s="4">
        <v>22</v>
      </c>
      <c r="I3528" s="7">
        <v>7058497</v>
      </c>
      <c r="J3528" s="7">
        <v>7058421</v>
      </c>
      <c r="K3528" s="7">
        <v>2</v>
      </c>
      <c r="L3528" s="7">
        <v>7</v>
      </c>
      <c r="M3528" s="7">
        <f t="shared" si="348"/>
        <v>0</v>
      </c>
      <c r="N3528" s="8">
        <f t="shared" si="349"/>
        <v>0</v>
      </c>
      <c r="R3528" s="12">
        <v>1</v>
      </c>
    </row>
    <row r="3529" spans="1:18" ht="51" x14ac:dyDescent="0.2">
      <c r="A3529" s="1" t="s">
        <v>6327</v>
      </c>
      <c r="C3529" s="2" t="s">
        <v>6328</v>
      </c>
      <c r="D3529" s="3" t="s">
        <v>231</v>
      </c>
      <c r="E3529" s="4">
        <v>2</v>
      </c>
      <c r="F3529" s="4">
        <v>22</v>
      </c>
      <c r="I3529" s="7">
        <v>7058498</v>
      </c>
      <c r="J3529" s="7">
        <v>7058421</v>
      </c>
      <c r="K3529" s="7">
        <v>2</v>
      </c>
      <c r="L3529" s="7">
        <v>7</v>
      </c>
      <c r="M3529" s="7">
        <f t="shared" si="348"/>
        <v>0</v>
      </c>
      <c r="N3529" s="8">
        <f t="shared" si="349"/>
        <v>0</v>
      </c>
      <c r="R3529" s="12">
        <v>1</v>
      </c>
    </row>
    <row r="3530" spans="1:18" ht="51" x14ac:dyDescent="0.2">
      <c r="A3530" s="1" t="s">
        <v>6329</v>
      </c>
      <c r="C3530" s="2" t="s">
        <v>6330</v>
      </c>
      <c r="D3530" s="3" t="s">
        <v>231</v>
      </c>
      <c r="E3530" s="4">
        <v>4</v>
      </c>
      <c r="F3530" s="4">
        <v>22</v>
      </c>
      <c r="I3530" s="7">
        <v>7058499</v>
      </c>
      <c r="J3530" s="7">
        <v>7058421</v>
      </c>
      <c r="K3530" s="7">
        <v>2</v>
      </c>
      <c r="L3530" s="7">
        <v>7</v>
      </c>
      <c r="M3530" s="7">
        <f t="shared" si="348"/>
        <v>0</v>
      </c>
      <c r="N3530" s="8">
        <f t="shared" si="349"/>
        <v>0</v>
      </c>
      <c r="R3530" s="12">
        <v>1</v>
      </c>
    </row>
    <row r="3531" spans="1:18" ht="38.25" x14ac:dyDescent="0.2">
      <c r="A3531" s="1" t="s">
        <v>6331</v>
      </c>
      <c r="B3531" s="1" t="s">
        <v>171</v>
      </c>
      <c r="C3531" s="2" t="s">
        <v>6332</v>
      </c>
      <c r="D3531" s="3" t="s">
        <v>35</v>
      </c>
      <c r="E3531" s="4">
        <v>0</v>
      </c>
      <c r="F3531" s="4">
        <v>22</v>
      </c>
      <c r="I3531" s="7">
        <v>7058500</v>
      </c>
      <c r="J3531" s="7">
        <v>7058421</v>
      </c>
      <c r="K3531" s="7">
        <v>2</v>
      </c>
      <c r="L3531" s="7">
        <v>7</v>
      </c>
      <c r="M3531" s="7">
        <f t="shared" si="348"/>
        <v>0</v>
      </c>
      <c r="N3531" s="8">
        <f t="shared" si="349"/>
        <v>0</v>
      </c>
      <c r="R3531" s="12">
        <v>1</v>
      </c>
    </row>
    <row r="3532" spans="1:18" ht="51" x14ac:dyDescent="0.2">
      <c r="A3532" s="1" t="s">
        <v>6333</v>
      </c>
      <c r="C3532" s="2" t="s">
        <v>6334</v>
      </c>
      <c r="D3532" s="3" t="s">
        <v>231</v>
      </c>
      <c r="E3532" s="4">
        <v>1</v>
      </c>
      <c r="F3532" s="4">
        <v>22</v>
      </c>
      <c r="I3532" s="7">
        <v>7058501</v>
      </c>
      <c r="J3532" s="7">
        <v>7058421</v>
      </c>
      <c r="K3532" s="7">
        <v>2</v>
      </c>
      <c r="L3532" s="7">
        <v>7</v>
      </c>
      <c r="M3532" s="7">
        <f t="shared" si="348"/>
        <v>0</v>
      </c>
      <c r="N3532" s="8">
        <f t="shared" si="349"/>
        <v>0</v>
      </c>
      <c r="R3532" s="12">
        <v>1</v>
      </c>
    </row>
    <row r="3533" spans="1:18" ht="51" x14ac:dyDescent="0.2">
      <c r="A3533" s="1" t="s">
        <v>6335</v>
      </c>
      <c r="B3533" s="1" t="s">
        <v>174</v>
      </c>
      <c r="C3533" s="2" t="s">
        <v>6336</v>
      </c>
      <c r="D3533" s="3" t="s">
        <v>35</v>
      </c>
      <c r="E3533" s="4">
        <v>0</v>
      </c>
      <c r="F3533" s="4">
        <v>22</v>
      </c>
      <c r="I3533" s="7">
        <v>7058502</v>
      </c>
      <c r="J3533" s="7">
        <v>7058421</v>
      </c>
      <c r="K3533" s="7">
        <v>2</v>
      </c>
      <c r="L3533" s="7">
        <v>7</v>
      </c>
      <c r="M3533" s="7">
        <f t="shared" si="348"/>
        <v>0</v>
      </c>
      <c r="N3533" s="8">
        <f t="shared" si="349"/>
        <v>0</v>
      </c>
      <c r="R3533" s="12">
        <v>1</v>
      </c>
    </row>
    <row r="3534" spans="1:18" ht="63.75" x14ac:dyDescent="0.2">
      <c r="A3534" s="1" t="s">
        <v>6337</v>
      </c>
      <c r="C3534" s="2" t="s">
        <v>6338</v>
      </c>
      <c r="D3534" s="3" t="s">
        <v>231</v>
      </c>
      <c r="E3534" s="4">
        <v>1</v>
      </c>
      <c r="F3534" s="4">
        <v>22</v>
      </c>
      <c r="I3534" s="7">
        <v>7058503</v>
      </c>
      <c r="J3534" s="7">
        <v>7058421</v>
      </c>
      <c r="K3534" s="7">
        <v>2</v>
      </c>
      <c r="L3534" s="7">
        <v>7</v>
      </c>
      <c r="M3534" s="7">
        <f t="shared" si="348"/>
        <v>0</v>
      </c>
      <c r="N3534" s="8">
        <f t="shared" si="349"/>
        <v>0</v>
      </c>
      <c r="R3534" s="12">
        <v>1</v>
      </c>
    </row>
    <row r="3535" spans="1:18" ht="63.75" x14ac:dyDescent="0.2">
      <c r="A3535" s="1" t="s">
        <v>6339</v>
      </c>
      <c r="C3535" s="2" t="s">
        <v>6340</v>
      </c>
      <c r="D3535" s="3" t="s">
        <v>231</v>
      </c>
      <c r="E3535" s="4">
        <v>1</v>
      </c>
      <c r="F3535" s="4">
        <v>22</v>
      </c>
      <c r="I3535" s="7">
        <v>7058504</v>
      </c>
      <c r="J3535" s="7">
        <v>7058421</v>
      </c>
      <c r="K3535" s="7">
        <v>2</v>
      </c>
      <c r="L3535" s="7">
        <v>7</v>
      </c>
      <c r="M3535" s="7">
        <f t="shared" si="348"/>
        <v>0</v>
      </c>
      <c r="N3535" s="8">
        <f t="shared" si="349"/>
        <v>0</v>
      </c>
      <c r="R3535" s="12">
        <v>1</v>
      </c>
    </row>
    <row r="3536" spans="1:18" ht="38.25" x14ac:dyDescent="0.2">
      <c r="A3536" s="1" t="s">
        <v>6341</v>
      </c>
      <c r="B3536" s="1" t="s">
        <v>177</v>
      </c>
      <c r="C3536" s="2" t="s">
        <v>6342</v>
      </c>
      <c r="D3536" s="3" t="s">
        <v>35</v>
      </c>
      <c r="E3536" s="4">
        <v>0</v>
      </c>
      <c r="F3536" s="4">
        <v>22</v>
      </c>
      <c r="I3536" s="7">
        <v>7058505</v>
      </c>
      <c r="J3536" s="7">
        <v>7058421</v>
      </c>
      <c r="K3536" s="7">
        <v>2</v>
      </c>
      <c r="L3536" s="7">
        <v>7</v>
      </c>
      <c r="M3536" s="7">
        <f t="shared" si="348"/>
        <v>0</v>
      </c>
      <c r="N3536" s="8">
        <f t="shared" si="349"/>
        <v>0</v>
      </c>
      <c r="R3536" s="12">
        <v>1</v>
      </c>
    </row>
    <row r="3537" spans="1:18" ht="51" x14ac:dyDescent="0.2">
      <c r="A3537" s="1" t="s">
        <v>6343</v>
      </c>
      <c r="C3537" s="2" t="s">
        <v>6344</v>
      </c>
      <c r="D3537" s="3" t="s">
        <v>228</v>
      </c>
      <c r="E3537" s="4">
        <v>1</v>
      </c>
      <c r="F3537" s="4">
        <v>22</v>
      </c>
      <c r="I3537" s="7">
        <v>7058506</v>
      </c>
      <c r="J3537" s="7">
        <v>7058421</v>
      </c>
      <c r="K3537" s="7">
        <v>2</v>
      </c>
      <c r="L3537" s="7">
        <v>7</v>
      </c>
      <c r="M3537" s="7">
        <f t="shared" si="348"/>
        <v>0</v>
      </c>
      <c r="N3537" s="8">
        <f t="shared" si="349"/>
        <v>0</v>
      </c>
      <c r="R3537" s="12">
        <v>1</v>
      </c>
    </row>
    <row r="3538" spans="1:18" ht="38.25" x14ac:dyDescent="0.2">
      <c r="A3538" s="1" t="s">
        <v>6345</v>
      </c>
      <c r="B3538" s="1" t="s">
        <v>180</v>
      </c>
      <c r="C3538" s="2" t="s">
        <v>6346</v>
      </c>
      <c r="D3538" s="3" t="s">
        <v>35</v>
      </c>
      <c r="E3538" s="4">
        <v>0</v>
      </c>
      <c r="F3538" s="4">
        <v>22</v>
      </c>
      <c r="I3538" s="7">
        <v>7058507</v>
      </c>
      <c r="J3538" s="7">
        <v>7058421</v>
      </c>
      <c r="K3538" s="7">
        <v>2</v>
      </c>
      <c r="L3538" s="7">
        <v>7</v>
      </c>
      <c r="M3538" s="7">
        <f t="shared" si="348"/>
        <v>0</v>
      </c>
      <c r="N3538" s="8">
        <f t="shared" si="349"/>
        <v>0</v>
      </c>
      <c r="R3538" s="12">
        <v>1</v>
      </c>
    </row>
    <row r="3539" spans="1:18" ht="51" x14ac:dyDescent="0.2">
      <c r="A3539" s="1" t="s">
        <v>6347</v>
      </c>
      <c r="B3539" s="1" t="s">
        <v>6348</v>
      </c>
      <c r="C3539" s="2" t="s">
        <v>6349</v>
      </c>
      <c r="D3539" s="3" t="s">
        <v>231</v>
      </c>
      <c r="E3539" s="4">
        <v>1</v>
      </c>
      <c r="F3539" s="4">
        <v>22</v>
      </c>
      <c r="I3539" s="7">
        <v>7058508</v>
      </c>
      <c r="J3539" s="7">
        <v>7058421</v>
      </c>
      <c r="K3539" s="7">
        <v>2</v>
      </c>
      <c r="L3539" s="7">
        <v>7</v>
      </c>
      <c r="M3539" s="7">
        <f t="shared" si="348"/>
        <v>0</v>
      </c>
      <c r="N3539" s="8">
        <f t="shared" si="349"/>
        <v>0</v>
      </c>
      <c r="R3539" s="12">
        <v>1</v>
      </c>
    </row>
    <row r="3540" spans="1:18" ht="51" x14ac:dyDescent="0.2">
      <c r="A3540" s="1" t="s">
        <v>6350</v>
      </c>
      <c r="C3540" s="2" t="s">
        <v>6351</v>
      </c>
      <c r="D3540" s="3" t="s">
        <v>231</v>
      </c>
      <c r="E3540" s="4">
        <v>1</v>
      </c>
      <c r="F3540" s="4">
        <v>22</v>
      </c>
      <c r="I3540" s="7">
        <v>7058509</v>
      </c>
      <c r="J3540" s="7">
        <v>7058421</v>
      </c>
      <c r="K3540" s="7">
        <v>2</v>
      </c>
      <c r="L3540" s="7">
        <v>7</v>
      </c>
      <c r="M3540" s="7">
        <f t="shared" si="348"/>
        <v>0</v>
      </c>
      <c r="N3540" s="8">
        <f t="shared" si="349"/>
        <v>0</v>
      </c>
      <c r="R3540" s="12">
        <v>1</v>
      </c>
    </row>
    <row r="3541" spans="1:18" ht="38.25" x14ac:dyDescent="0.2">
      <c r="A3541" s="1" t="s">
        <v>6352</v>
      </c>
      <c r="B3541" s="1" t="s">
        <v>183</v>
      </c>
      <c r="C3541" s="2" t="s">
        <v>6353</v>
      </c>
      <c r="D3541" s="3" t="s">
        <v>35</v>
      </c>
      <c r="E3541" s="4">
        <v>0</v>
      </c>
      <c r="F3541" s="4">
        <v>22</v>
      </c>
      <c r="I3541" s="7">
        <v>7058510</v>
      </c>
      <c r="J3541" s="7">
        <v>7058421</v>
      </c>
      <c r="K3541" s="7">
        <v>2</v>
      </c>
      <c r="L3541" s="7">
        <v>7</v>
      </c>
      <c r="M3541" s="7">
        <f t="shared" si="348"/>
        <v>0</v>
      </c>
      <c r="N3541" s="8">
        <f t="shared" si="349"/>
        <v>0</v>
      </c>
      <c r="R3541" s="12">
        <v>1</v>
      </c>
    </row>
    <row r="3542" spans="1:18" ht="51" x14ac:dyDescent="0.2">
      <c r="A3542" s="1" t="s">
        <v>6354</v>
      </c>
      <c r="C3542" s="2" t="s">
        <v>6355</v>
      </c>
      <c r="D3542" s="3" t="s">
        <v>231</v>
      </c>
      <c r="E3542" s="4">
        <v>4</v>
      </c>
      <c r="F3542" s="4">
        <v>22</v>
      </c>
      <c r="I3542" s="7">
        <v>7058511</v>
      </c>
      <c r="J3542" s="7">
        <v>7058421</v>
      </c>
      <c r="K3542" s="7">
        <v>2</v>
      </c>
      <c r="L3542" s="7">
        <v>7</v>
      </c>
      <c r="M3542" s="7">
        <f t="shared" si="348"/>
        <v>0</v>
      </c>
      <c r="N3542" s="8">
        <f t="shared" si="349"/>
        <v>0</v>
      </c>
      <c r="R3542" s="12">
        <v>1</v>
      </c>
    </row>
    <row r="3543" spans="1:18" ht="63.75" x14ac:dyDescent="0.2">
      <c r="A3543" s="1" t="s">
        <v>6356</v>
      </c>
      <c r="B3543" s="1" t="s">
        <v>183</v>
      </c>
      <c r="C3543" s="2" t="s">
        <v>6357</v>
      </c>
      <c r="D3543" s="3" t="s">
        <v>231</v>
      </c>
      <c r="E3543" s="4">
        <v>1</v>
      </c>
      <c r="F3543" s="4">
        <v>22</v>
      </c>
      <c r="I3543" s="7">
        <v>7058512</v>
      </c>
      <c r="J3543" s="7">
        <v>7058421</v>
      </c>
      <c r="K3543" s="7">
        <v>2</v>
      </c>
      <c r="L3543" s="7">
        <v>7</v>
      </c>
      <c r="M3543" s="7">
        <f t="shared" si="348"/>
        <v>0</v>
      </c>
      <c r="N3543" s="8">
        <f t="shared" si="349"/>
        <v>0</v>
      </c>
      <c r="R3543" s="12">
        <v>1</v>
      </c>
    </row>
    <row r="3544" spans="1:18" ht="63.75" x14ac:dyDescent="0.2">
      <c r="A3544" s="1" t="s">
        <v>6358</v>
      </c>
      <c r="B3544" s="1" t="s">
        <v>4271</v>
      </c>
      <c r="C3544" s="2" t="s">
        <v>6359</v>
      </c>
      <c r="D3544" s="3" t="s">
        <v>35</v>
      </c>
      <c r="E3544" s="4">
        <v>0</v>
      </c>
      <c r="F3544" s="4">
        <v>22</v>
      </c>
      <c r="I3544" s="7">
        <v>7058513</v>
      </c>
      <c r="J3544" s="7">
        <v>7058421</v>
      </c>
      <c r="K3544" s="7">
        <v>2</v>
      </c>
      <c r="L3544" s="7">
        <v>7</v>
      </c>
      <c r="M3544" s="7">
        <f t="shared" si="348"/>
        <v>0</v>
      </c>
      <c r="N3544" s="8">
        <f t="shared" si="349"/>
        <v>0</v>
      </c>
      <c r="R3544" s="12">
        <v>1</v>
      </c>
    </row>
    <row r="3545" spans="1:18" ht="63.75" x14ac:dyDescent="0.2">
      <c r="A3545" s="1" t="s">
        <v>6360</v>
      </c>
      <c r="B3545" s="1" t="s">
        <v>6348</v>
      </c>
      <c r="C3545" s="2" t="s">
        <v>6361</v>
      </c>
      <c r="D3545" s="3" t="s">
        <v>231</v>
      </c>
      <c r="E3545" s="4">
        <v>6</v>
      </c>
      <c r="F3545" s="4">
        <v>22</v>
      </c>
      <c r="I3545" s="7">
        <v>7058514</v>
      </c>
      <c r="J3545" s="7">
        <v>7058421</v>
      </c>
      <c r="K3545" s="7">
        <v>2</v>
      </c>
      <c r="L3545" s="7">
        <v>7</v>
      </c>
      <c r="M3545" s="7">
        <f t="shared" si="348"/>
        <v>0</v>
      </c>
      <c r="N3545" s="8">
        <f t="shared" si="349"/>
        <v>0</v>
      </c>
      <c r="R3545" s="12">
        <v>1</v>
      </c>
    </row>
    <row r="3546" spans="1:18" ht="76.5" x14ac:dyDescent="0.2">
      <c r="A3546" s="1" t="s">
        <v>6362</v>
      </c>
      <c r="B3546" s="1" t="s">
        <v>1481</v>
      </c>
      <c r="C3546" s="2" t="s">
        <v>6363</v>
      </c>
      <c r="D3546" s="3" t="s">
        <v>35</v>
      </c>
      <c r="E3546" s="4">
        <v>0</v>
      </c>
      <c r="F3546" s="4">
        <v>22</v>
      </c>
      <c r="I3546" s="7">
        <v>7058515</v>
      </c>
      <c r="J3546" s="7">
        <v>7058421</v>
      </c>
      <c r="K3546" s="7">
        <v>2</v>
      </c>
      <c r="L3546" s="7">
        <v>7</v>
      </c>
      <c r="M3546" s="7">
        <f t="shared" si="348"/>
        <v>0</v>
      </c>
      <c r="N3546" s="8">
        <f t="shared" si="349"/>
        <v>0</v>
      </c>
      <c r="R3546" s="12">
        <v>1</v>
      </c>
    </row>
    <row r="3547" spans="1:18" ht="63.75" x14ac:dyDescent="0.2">
      <c r="A3547" s="1" t="s">
        <v>6364</v>
      </c>
      <c r="B3547" s="1" t="s">
        <v>6348</v>
      </c>
      <c r="C3547" s="2" t="s">
        <v>6365</v>
      </c>
      <c r="D3547" s="3" t="s">
        <v>231</v>
      </c>
      <c r="E3547" s="4">
        <v>1</v>
      </c>
      <c r="F3547" s="4">
        <v>22</v>
      </c>
      <c r="I3547" s="7">
        <v>7058516</v>
      </c>
      <c r="J3547" s="7">
        <v>7058421</v>
      </c>
      <c r="K3547" s="7">
        <v>2</v>
      </c>
      <c r="L3547" s="7">
        <v>7</v>
      </c>
      <c r="M3547" s="7">
        <f t="shared" si="348"/>
        <v>0</v>
      </c>
      <c r="N3547" s="8">
        <f t="shared" si="349"/>
        <v>0</v>
      </c>
      <c r="R3547" s="12">
        <v>1</v>
      </c>
    </row>
    <row r="3548" spans="1:18" ht="63.75" x14ac:dyDescent="0.2">
      <c r="A3548" s="1" t="s">
        <v>6366</v>
      </c>
      <c r="B3548" s="1" t="s">
        <v>1493</v>
      </c>
      <c r="C3548" s="2" t="s">
        <v>6367</v>
      </c>
      <c r="D3548" s="3" t="s">
        <v>228</v>
      </c>
      <c r="E3548" s="4">
        <v>1</v>
      </c>
      <c r="F3548" s="4">
        <v>22</v>
      </c>
      <c r="I3548" s="7">
        <v>7058517</v>
      </c>
      <c r="J3548" s="7">
        <v>7058421</v>
      </c>
      <c r="K3548" s="7">
        <v>2</v>
      </c>
      <c r="L3548" s="7">
        <v>7</v>
      </c>
      <c r="M3548" s="7">
        <f t="shared" si="348"/>
        <v>0</v>
      </c>
      <c r="N3548" s="8">
        <f t="shared" si="349"/>
        <v>0</v>
      </c>
      <c r="R3548" s="12">
        <v>1</v>
      </c>
    </row>
    <row r="3549" spans="1:18" ht="38.25" x14ac:dyDescent="0.2">
      <c r="A3549" s="1" t="s">
        <v>6368</v>
      </c>
      <c r="B3549" s="1" t="s">
        <v>1496</v>
      </c>
      <c r="C3549" s="2" t="s">
        <v>6369</v>
      </c>
      <c r="D3549" s="3" t="s">
        <v>35</v>
      </c>
      <c r="E3549" s="4">
        <v>0</v>
      </c>
      <c r="F3549" s="4">
        <v>22</v>
      </c>
      <c r="I3549" s="7">
        <v>7058518</v>
      </c>
      <c r="J3549" s="7">
        <v>7058421</v>
      </c>
      <c r="K3549" s="7">
        <v>2</v>
      </c>
      <c r="L3549" s="7">
        <v>7</v>
      </c>
      <c r="M3549" s="7">
        <f t="shared" ref="M3549:M3580" si="350">ROUND(ROUND(H3549,2)*ROUND(E3549,2), 2)</f>
        <v>0</v>
      </c>
      <c r="N3549" s="8">
        <f t="shared" ref="N3549:N3580" si="351">H3549*E3549*(1+F3549/100)</f>
        <v>0</v>
      </c>
      <c r="R3549" s="12">
        <v>1</v>
      </c>
    </row>
    <row r="3550" spans="1:18" ht="63.75" x14ac:dyDescent="0.2">
      <c r="A3550" s="1" t="s">
        <v>6370</v>
      </c>
      <c r="C3550" s="2" t="s">
        <v>6371</v>
      </c>
      <c r="D3550" s="3" t="s">
        <v>231</v>
      </c>
      <c r="E3550" s="4">
        <v>1</v>
      </c>
      <c r="F3550" s="4">
        <v>22</v>
      </c>
      <c r="I3550" s="7">
        <v>7058519</v>
      </c>
      <c r="J3550" s="7">
        <v>7058421</v>
      </c>
      <c r="K3550" s="7">
        <v>2</v>
      </c>
      <c r="L3550" s="7">
        <v>7</v>
      </c>
      <c r="M3550" s="7">
        <f t="shared" si="350"/>
        <v>0</v>
      </c>
      <c r="N3550" s="8">
        <f t="shared" si="351"/>
        <v>0</v>
      </c>
      <c r="R3550" s="12">
        <v>1</v>
      </c>
    </row>
    <row r="3551" spans="1:18" ht="76.5" x14ac:dyDescent="0.2">
      <c r="A3551" s="1" t="s">
        <v>6372</v>
      </c>
      <c r="B3551" s="1" t="s">
        <v>1503</v>
      </c>
      <c r="C3551" s="2" t="s">
        <v>6373</v>
      </c>
      <c r="D3551" s="3" t="s">
        <v>231</v>
      </c>
      <c r="E3551" s="4">
        <v>1</v>
      </c>
      <c r="F3551" s="4">
        <v>22</v>
      </c>
      <c r="I3551" s="7">
        <v>7058520</v>
      </c>
      <c r="J3551" s="7">
        <v>7058421</v>
      </c>
      <c r="K3551" s="7">
        <v>2</v>
      </c>
      <c r="L3551" s="7">
        <v>7</v>
      </c>
      <c r="M3551" s="7">
        <f t="shared" si="350"/>
        <v>0</v>
      </c>
      <c r="N3551" s="8">
        <f t="shared" si="351"/>
        <v>0</v>
      </c>
      <c r="R3551" s="12">
        <v>1</v>
      </c>
    </row>
    <row r="3552" spans="1:18" ht="89.25" x14ac:dyDescent="0.2">
      <c r="A3552" s="1" t="s">
        <v>6374</v>
      </c>
      <c r="B3552" s="1" t="s">
        <v>1509</v>
      </c>
      <c r="C3552" s="2" t="s">
        <v>6375</v>
      </c>
      <c r="D3552" s="3" t="s">
        <v>231</v>
      </c>
      <c r="E3552" s="4">
        <v>2</v>
      </c>
      <c r="F3552" s="4">
        <v>22</v>
      </c>
      <c r="I3552" s="7">
        <v>7058521</v>
      </c>
      <c r="J3552" s="7">
        <v>7058421</v>
      </c>
      <c r="K3552" s="7">
        <v>2</v>
      </c>
      <c r="L3552" s="7">
        <v>7</v>
      </c>
      <c r="M3552" s="7">
        <f t="shared" si="350"/>
        <v>0</v>
      </c>
      <c r="N3552" s="8">
        <f t="shared" si="351"/>
        <v>0</v>
      </c>
      <c r="R3552" s="12">
        <v>1</v>
      </c>
    </row>
    <row r="3553" spans="1:18" ht="216.75" x14ac:dyDescent="0.2">
      <c r="A3553" s="1" t="s">
        <v>6376</v>
      </c>
      <c r="B3553" s="1" t="s">
        <v>1516</v>
      </c>
      <c r="C3553" s="2" t="s">
        <v>6377</v>
      </c>
      <c r="D3553" s="3" t="s">
        <v>228</v>
      </c>
      <c r="E3553" s="4">
        <v>1</v>
      </c>
      <c r="F3553" s="4">
        <v>22</v>
      </c>
      <c r="I3553" s="7">
        <v>7058522</v>
      </c>
      <c r="J3553" s="7">
        <v>7058421</v>
      </c>
      <c r="K3553" s="7">
        <v>2</v>
      </c>
      <c r="L3553" s="7">
        <v>7</v>
      </c>
      <c r="M3553" s="7">
        <f t="shared" si="350"/>
        <v>0</v>
      </c>
      <c r="N3553" s="8">
        <f t="shared" si="351"/>
        <v>0</v>
      </c>
      <c r="R3553" s="12">
        <v>1</v>
      </c>
    </row>
    <row r="3554" spans="1:18" ht="216.75" x14ac:dyDescent="0.2">
      <c r="A3554" s="1" t="s">
        <v>6378</v>
      </c>
      <c r="B3554" s="1" t="s">
        <v>1521</v>
      </c>
      <c r="C3554" s="2" t="s">
        <v>6379</v>
      </c>
      <c r="D3554" s="3" t="s">
        <v>228</v>
      </c>
      <c r="E3554" s="4">
        <v>1</v>
      </c>
      <c r="F3554" s="4">
        <v>22</v>
      </c>
      <c r="I3554" s="7">
        <v>7058523</v>
      </c>
      <c r="J3554" s="7">
        <v>7058421</v>
      </c>
      <c r="K3554" s="7">
        <v>2</v>
      </c>
      <c r="L3554" s="7">
        <v>7</v>
      </c>
      <c r="M3554" s="7">
        <f t="shared" si="350"/>
        <v>0</v>
      </c>
      <c r="N3554" s="8">
        <f t="shared" si="351"/>
        <v>0</v>
      </c>
      <c r="R3554" s="12">
        <v>1</v>
      </c>
    </row>
    <row r="3555" spans="1:18" ht="102" x14ac:dyDescent="0.2">
      <c r="A3555" s="1" t="s">
        <v>6380</v>
      </c>
      <c r="B3555" s="1" t="s">
        <v>1526</v>
      </c>
      <c r="C3555" s="2" t="s">
        <v>6381</v>
      </c>
      <c r="D3555" s="3" t="s">
        <v>231</v>
      </c>
      <c r="E3555" s="4">
        <v>1</v>
      </c>
      <c r="F3555" s="4">
        <v>22</v>
      </c>
      <c r="I3555" s="7">
        <v>7058524</v>
      </c>
      <c r="J3555" s="7">
        <v>7058421</v>
      </c>
      <c r="K3555" s="7">
        <v>2</v>
      </c>
      <c r="L3555" s="7">
        <v>7</v>
      </c>
      <c r="M3555" s="7">
        <f t="shared" si="350"/>
        <v>0</v>
      </c>
      <c r="N3555" s="8">
        <f t="shared" si="351"/>
        <v>0</v>
      </c>
      <c r="R3555" s="12">
        <v>1</v>
      </c>
    </row>
    <row r="3556" spans="1:18" ht="102" x14ac:dyDescent="0.2">
      <c r="A3556" s="1" t="s">
        <v>6382</v>
      </c>
      <c r="B3556" s="1" t="s">
        <v>6383</v>
      </c>
      <c r="C3556" s="2" t="s">
        <v>6384</v>
      </c>
      <c r="D3556" s="3" t="s">
        <v>228</v>
      </c>
      <c r="E3556" s="4">
        <v>1</v>
      </c>
      <c r="F3556" s="4">
        <v>22</v>
      </c>
      <c r="I3556" s="7">
        <v>7058525</v>
      </c>
      <c r="J3556" s="7">
        <v>7058421</v>
      </c>
      <c r="K3556" s="7">
        <v>2</v>
      </c>
      <c r="L3556" s="7">
        <v>7</v>
      </c>
      <c r="M3556" s="7">
        <f t="shared" si="350"/>
        <v>0</v>
      </c>
      <c r="N3556" s="8">
        <f t="shared" si="351"/>
        <v>0</v>
      </c>
      <c r="R3556" s="12">
        <v>1</v>
      </c>
    </row>
    <row r="3557" spans="1:18" ht="178.5" x14ac:dyDescent="0.2">
      <c r="A3557" s="1" t="s">
        <v>6385</v>
      </c>
      <c r="B3557" s="1" t="s">
        <v>6386</v>
      </c>
      <c r="C3557" s="2" t="s">
        <v>6387</v>
      </c>
      <c r="D3557" s="3" t="s">
        <v>228</v>
      </c>
      <c r="E3557" s="4">
        <v>1</v>
      </c>
      <c r="F3557" s="4">
        <v>22</v>
      </c>
      <c r="I3557" s="7">
        <v>7058526</v>
      </c>
      <c r="J3557" s="7">
        <v>7058421</v>
      </c>
      <c r="K3557" s="7">
        <v>2</v>
      </c>
      <c r="L3557" s="7">
        <v>7</v>
      </c>
      <c r="M3557" s="7">
        <f t="shared" si="350"/>
        <v>0</v>
      </c>
      <c r="N3557" s="8">
        <f t="shared" si="351"/>
        <v>0</v>
      </c>
      <c r="R3557" s="12">
        <v>1</v>
      </c>
    </row>
    <row r="3558" spans="1:18" ht="153" x14ac:dyDescent="0.2">
      <c r="A3558" s="1" t="s">
        <v>6388</v>
      </c>
      <c r="B3558" s="1" t="s">
        <v>6389</v>
      </c>
      <c r="C3558" s="2" t="s">
        <v>6390</v>
      </c>
      <c r="D3558" s="3" t="s">
        <v>228</v>
      </c>
      <c r="E3558" s="4">
        <v>4</v>
      </c>
      <c r="F3558" s="4">
        <v>22</v>
      </c>
      <c r="I3558" s="7">
        <v>7058527</v>
      </c>
      <c r="J3558" s="7">
        <v>7058421</v>
      </c>
      <c r="K3558" s="7">
        <v>2</v>
      </c>
      <c r="L3558" s="7">
        <v>7</v>
      </c>
      <c r="M3558" s="7">
        <f t="shared" si="350"/>
        <v>0</v>
      </c>
      <c r="N3558" s="8">
        <f t="shared" si="351"/>
        <v>0</v>
      </c>
      <c r="R3558" s="12">
        <v>1</v>
      </c>
    </row>
    <row r="3559" spans="1:18" ht="38.25" x14ac:dyDescent="0.2">
      <c r="A3559" s="1" t="s">
        <v>6391</v>
      </c>
      <c r="B3559" s="1" t="s">
        <v>6392</v>
      </c>
      <c r="C3559" s="2" t="s">
        <v>6393</v>
      </c>
      <c r="D3559" s="3" t="s">
        <v>228</v>
      </c>
      <c r="E3559" s="4">
        <v>1</v>
      </c>
      <c r="F3559" s="4">
        <v>22</v>
      </c>
      <c r="I3559" s="7">
        <v>7058528</v>
      </c>
      <c r="J3559" s="7">
        <v>7058421</v>
      </c>
      <c r="K3559" s="7">
        <v>2</v>
      </c>
      <c r="L3559" s="7">
        <v>7</v>
      </c>
      <c r="M3559" s="7">
        <f t="shared" si="350"/>
        <v>0</v>
      </c>
      <c r="N3559" s="8">
        <f t="shared" si="351"/>
        <v>0</v>
      </c>
      <c r="R3559" s="12">
        <v>1</v>
      </c>
    </row>
    <row r="3560" spans="1:18" ht="38.25" x14ac:dyDescent="0.2">
      <c r="A3560" s="1" t="s">
        <v>6394</v>
      </c>
      <c r="B3560" s="1" t="s">
        <v>6395</v>
      </c>
      <c r="C3560" s="2" t="s">
        <v>6396</v>
      </c>
      <c r="D3560" s="3" t="s">
        <v>228</v>
      </c>
      <c r="E3560" s="4">
        <v>1</v>
      </c>
      <c r="F3560" s="4">
        <v>22</v>
      </c>
      <c r="I3560" s="7">
        <v>7058529</v>
      </c>
      <c r="J3560" s="7">
        <v>7058421</v>
      </c>
      <c r="K3560" s="7">
        <v>2</v>
      </c>
      <c r="L3560" s="7">
        <v>7</v>
      </c>
      <c r="M3560" s="7">
        <f t="shared" si="350"/>
        <v>0</v>
      </c>
      <c r="N3560" s="8">
        <f t="shared" si="351"/>
        <v>0</v>
      </c>
      <c r="R3560" s="12">
        <v>1</v>
      </c>
    </row>
    <row r="3561" spans="1:18" ht="51" x14ac:dyDescent="0.2">
      <c r="A3561" s="1" t="s">
        <v>6397</v>
      </c>
      <c r="B3561" s="1" t="s">
        <v>6398</v>
      </c>
      <c r="C3561" s="2" t="s">
        <v>2029</v>
      </c>
      <c r="D3561" s="3" t="s">
        <v>35</v>
      </c>
      <c r="E3561" s="4">
        <v>0</v>
      </c>
      <c r="F3561" s="4">
        <v>22</v>
      </c>
      <c r="I3561" s="7">
        <v>7058530</v>
      </c>
      <c r="J3561" s="7">
        <v>7058421</v>
      </c>
      <c r="K3561" s="7">
        <v>2</v>
      </c>
      <c r="L3561" s="7">
        <v>7</v>
      </c>
      <c r="M3561" s="7">
        <f t="shared" si="350"/>
        <v>0</v>
      </c>
      <c r="N3561" s="8">
        <f t="shared" si="351"/>
        <v>0</v>
      </c>
      <c r="R3561" s="12">
        <v>1</v>
      </c>
    </row>
    <row r="3562" spans="1:18" ht="63.75" x14ac:dyDescent="0.2">
      <c r="A3562" s="1" t="s">
        <v>6399</v>
      </c>
      <c r="C3562" s="2" t="s">
        <v>2031</v>
      </c>
      <c r="D3562" s="3" t="s">
        <v>245</v>
      </c>
      <c r="E3562" s="4">
        <v>98</v>
      </c>
      <c r="F3562" s="4">
        <v>22</v>
      </c>
      <c r="I3562" s="7">
        <v>7058531</v>
      </c>
      <c r="J3562" s="7">
        <v>7058421</v>
      </c>
      <c r="K3562" s="7">
        <v>2</v>
      </c>
      <c r="L3562" s="7">
        <v>7</v>
      </c>
      <c r="M3562" s="7">
        <f t="shared" si="350"/>
        <v>0</v>
      </c>
      <c r="N3562" s="8">
        <f t="shared" si="351"/>
        <v>0</v>
      </c>
      <c r="R3562" s="12">
        <v>1</v>
      </c>
    </row>
    <row r="3563" spans="1:18" ht="63.75" x14ac:dyDescent="0.2">
      <c r="A3563" s="1" t="s">
        <v>6400</v>
      </c>
      <c r="C3563" s="2" t="s">
        <v>2033</v>
      </c>
      <c r="D3563" s="3" t="s">
        <v>245</v>
      </c>
      <c r="E3563" s="4">
        <v>14</v>
      </c>
      <c r="F3563" s="4">
        <v>22</v>
      </c>
      <c r="I3563" s="7">
        <v>7058532</v>
      </c>
      <c r="J3563" s="7">
        <v>7058421</v>
      </c>
      <c r="K3563" s="7">
        <v>2</v>
      </c>
      <c r="L3563" s="7">
        <v>7</v>
      </c>
      <c r="M3563" s="7">
        <f t="shared" si="350"/>
        <v>0</v>
      </c>
      <c r="N3563" s="8">
        <f t="shared" si="351"/>
        <v>0</v>
      </c>
      <c r="R3563" s="12">
        <v>1</v>
      </c>
    </row>
    <row r="3564" spans="1:18" ht="63.75" x14ac:dyDescent="0.2">
      <c r="A3564" s="1" t="s">
        <v>6401</v>
      </c>
      <c r="C3564" s="2" t="s">
        <v>2035</v>
      </c>
      <c r="D3564" s="3" t="s">
        <v>245</v>
      </c>
      <c r="E3564" s="4">
        <v>142</v>
      </c>
      <c r="F3564" s="4">
        <v>22</v>
      </c>
      <c r="I3564" s="7">
        <v>7058533</v>
      </c>
      <c r="J3564" s="7">
        <v>7058421</v>
      </c>
      <c r="K3564" s="7">
        <v>2</v>
      </c>
      <c r="L3564" s="7">
        <v>7</v>
      </c>
      <c r="M3564" s="7">
        <f t="shared" si="350"/>
        <v>0</v>
      </c>
      <c r="N3564" s="8">
        <f t="shared" si="351"/>
        <v>0</v>
      </c>
      <c r="R3564" s="12">
        <v>1</v>
      </c>
    </row>
    <row r="3565" spans="1:18" ht="51" x14ac:dyDescent="0.2">
      <c r="A3565" s="1" t="s">
        <v>6402</v>
      </c>
      <c r="B3565" s="1" t="s">
        <v>6403</v>
      </c>
      <c r="C3565" s="2" t="s">
        <v>6404</v>
      </c>
      <c r="D3565" s="3" t="s">
        <v>35</v>
      </c>
      <c r="E3565" s="4">
        <v>0</v>
      </c>
      <c r="F3565" s="4">
        <v>22</v>
      </c>
      <c r="I3565" s="7">
        <v>7058534</v>
      </c>
      <c r="J3565" s="7">
        <v>7058421</v>
      </c>
      <c r="K3565" s="7">
        <v>2</v>
      </c>
      <c r="L3565" s="7">
        <v>7</v>
      </c>
      <c r="M3565" s="7">
        <f t="shared" si="350"/>
        <v>0</v>
      </c>
      <c r="N3565" s="8">
        <f t="shared" si="351"/>
        <v>0</v>
      </c>
      <c r="R3565" s="12">
        <v>1</v>
      </c>
    </row>
    <row r="3566" spans="1:18" ht="63.75" x14ac:dyDescent="0.2">
      <c r="A3566" s="1" t="s">
        <v>6405</v>
      </c>
      <c r="C3566" s="2" t="s">
        <v>6406</v>
      </c>
      <c r="D3566" s="3" t="s">
        <v>245</v>
      </c>
      <c r="E3566" s="4">
        <v>6</v>
      </c>
      <c r="F3566" s="4">
        <v>22</v>
      </c>
      <c r="I3566" s="7">
        <v>7058535</v>
      </c>
      <c r="J3566" s="7">
        <v>7058421</v>
      </c>
      <c r="K3566" s="7">
        <v>2</v>
      </c>
      <c r="L3566" s="7">
        <v>7</v>
      </c>
      <c r="M3566" s="7">
        <f t="shared" si="350"/>
        <v>0</v>
      </c>
      <c r="N3566" s="8">
        <f t="shared" si="351"/>
        <v>0</v>
      </c>
      <c r="R3566" s="12">
        <v>1</v>
      </c>
    </row>
    <row r="3567" spans="1:18" ht="63.75" x14ac:dyDescent="0.2">
      <c r="A3567" s="1" t="s">
        <v>6407</v>
      </c>
      <c r="C3567" s="2" t="s">
        <v>6408</v>
      </c>
      <c r="D3567" s="3" t="s">
        <v>245</v>
      </c>
      <c r="E3567" s="4">
        <v>8</v>
      </c>
      <c r="F3567" s="4">
        <v>22</v>
      </c>
      <c r="I3567" s="7">
        <v>7058536</v>
      </c>
      <c r="J3567" s="7">
        <v>7058421</v>
      </c>
      <c r="K3567" s="7">
        <v>2</v>
      </c>
      <c r="L3567" s="7">
        <v>7</v>
      </c>
      <c r="M3567" s="7">
        <f t="shared" si="350"/>
        <v>0</v>
      </c>
      <c r="N3567" s="8">
        <f t="shared" si="351"/>
        <v>0</v>
      </c>
      <c r="R3567" s="12">
        <v>1</v>
      </c>
    </row>
    <row r="3568" spans="1:18" ht="63.75" x14ac:dyDescent="0.2">
      <c r="A3568" s="1" t="s">
        <v>6409</v>
      </c>
      <c r="B3568" s="1" t="s">
        <v>6410</v>
      </c>
      <c r="C3568" s="2" t="s">
        <v>6411</v>
      </c>
      <c r="D3568" s="3" t="s">
        <v>35</v>
      </c>
      <c r="E3568" s="4">
        <v>0</v>
      </c>
      <c r="F3568" s="4">
        <v>22</v>
      </c>
      <c r="I3568" s="7">
        <v>7058537</v>
      </c>
      <c r="J3568" s="7">
        <v>7058421</v>
      </c>
      <c r="K3568" s="7">
        <v>2</v>
      </c>
      <c r="L3568" s="7">
        <v>7</v>
      </c>
      <c r="M3568" s="7">
        <f t="shared" si="350"/>
        <v>0</v>
      </c>
      <c r="N3568" s="8">
        <f t="shared" si="351"/>
        <v>0</v>
      </c>
      <c r="R3568" s="12">
        <v>1</v>
      </c>
    </row>
    <row r="3569" spans="1:18" ht="63.75" x14ac:dyDescent="0.2">
      <c r="A3569" s="1" t="s">
        <v>6412</v>
      </c>
      <c r="C3569" s="2" t="s">
        <v>6413</v>
      </c>
      <c r="D3569" s="3" t="s">
        <v>245</v>
      </c>
      <c r="E3569" s="4">
        <v>148</v>
      </c>
      <c r="F3569" s="4">
        <v>22</v>
      </c>
      <c r="I3569" s="7">
        <v>7058538</v>
      </c>
      <c r="J3569" s="7">
        <v>7058421</v>
      </c>
      <c r="K3569" s="7">
        <v>2</v>
      </c>
      <c r="L3569" s="7">
        <v>7</v>
      </c>
      <c r="M3569" s="7">
        <f t="shared" si="350"/>
        <v>0</v>
      </c>
      <c r="N3569" s="8">
        <f t="shared" si="351"/>
        <v>0</v>
      </c>
      <c r="R3569" s="12">
        <v>1</v>
      </c>
    </row>
    <row r="3570" spans="1:18" ht="63.75" x14ac:dyDescent="0.2">
      <c r="A3570" s="1" t="s">
        <v>6414</v>
      </c>
      <c r="C3570" s="2" t="s">
        <v>6415</v>
      </c>
      <c r="D3570" s="3" t="s">
        <v>245</v>
      </c>
      <c r="E3570" s="4">
        <v>75</v>
      </c>
      <c r="F3570" s="4">
        <v>22</v>
      </c>
      <c r="I3570" s="7">
        <v>7058539</v>
      </c>
      <c r="J3570" s="7">
        <v>7058421</v>
      </c>
      <c r="K3570" s="7">
        <v>2</v>
      </c>
      <c r="L3570" s="7">
        <v>7</v>
      </c>
      <c r="M3570" s="7">
        <f t="shared" si="350"/>
        <v>0</v>
      </c>
      <c r="N3570" s="8">
        <f t="shared" si="351"/>
        <v>0</v>
      </c>
      <c r="R3570" s="12">
        <v>1</v>
      </c>
    </row>
    <row r="3571" spans="1:18" ht="63.75" x14ac:dyDescent="0.2">
      <c r="A3571" s="1" t="s">
        <v>6416</v>
      </c>
      <c r="C3571" s="2" t="s">
        <v>6417</v>
      </c>
      <c r="D3571" s="3" t="s">
        <v>245</v>
      </c>
      <c r="E3571" s="4">
        <v>9</v>
      </c>
      <c r="F3571" s="4">
        <v>22</v>
      </c>
      <c r="I3571" s="7">
        <v>7058540</v>
      </c>
      <c r="J3571" s="7">
        <v>7058421</v>
      </c>
      <c r="K3571" s="7">
        <v>2</v>
      </c>
      <c r="L3571" s="7">
        <v>7</v>
      </c>
      <c r="M3571" s="7">
        <f t="shared" si="350"/>
        <v>0</v>
      </c>
      <c r="N3571" s="8">
        <f t="shared" si="351"/>
        <v>0</v>
      </c>
      <c r="R3571" s="12">
        <v>1</v>
      </c>
    </row>
    <row r="3572" spans="1:18" ht="38.25" x14ac:dyDescent="0.2">
      <c r="A3572" s="1" t="s">
        <v>6418</v>
      </c>
      <c r="B3572" s="1" t="s">
        <v>6419</v>
      </c>
      <c r="C3572" s="2" t="s">
        <v>6420</v>
      </c>
      <c r="D3572" s="3" t="s">
        <v>35</v>
      </c>
      <c r="E3572" s="4">
        <v>0</v>
      </c>
      <c r="F3572" s="4">
        <v>22</v>
      </c>
      <c r="I3572" s="7">
        <v>7058541</v>
      </c>
      <c r="J3572" s="7">
        <v>7058421</v>
      </c>
      <c r="K3572" s="7">
        <v>2</v>
      </c>
      <c r="L3572" s="7">
        <v>7</v>
      </c>
      <c r="M3572" s="7">
        <f t="shared" si="350"/>
        <v>0</v>
      </c>
      <c r="N3572" s="8">
        <f t="shared" si="351"/>
        <v>0</v>
      </c>
      <c r="R3572" s="12">
        <v>1</v>
      </c>
    </row>
    <row r="3573" spans="1:18" ht="51" x14ac:dyDescent="0.2">
      <c r="A3573" s="1" t="s">
        <v>6421</v>
      </c>
      <c r="C3573" s="2" t="s">
        <v>6422</v>
      </c>
      <c r="D3573" s="3" t="s">
        <v>231</v>
      </c>
      <c r="E3573" s="4">
        <v>7</v>
      </c>
      <c r="F3573" s="4">
        <v>22</v>
      </c>
      <c r="I3573" s="7">
        <v>7058542</v>
      </c>
      <c r="J3573" s="7">
        <v>7058421</v>
      </c>
      <c r="K3573" s="7">
        <v>2</v>
      </c>
      <c r="L3573" s="7">
        <v>7</v>
      </c>
      <c r="M3573" s="7">
        <f t="shared" si="350"/>
        <v>0</v>
      </c>
      <c r="N3573" s="8">
        <f t="shared" si="351"/>
        <v>0</v>
      </c>
      <c r="R3573" s="12">
        <v>1</v>
      </c>
    </row>
    <row r="3574" spans="1:18" ht="38.25" x14ac:dyDescent="0.2">
      <c r="A3574" s="1" t="s">
        <v>6423</v>
      </c>
      <c r="B3574" s="1" t="s">
        <v>6424</v>
      </c>
      <c r="C3574" s="2" t="s">
        <v>6425</v>
      </c>
      <c r="D3574" s="3" t="s">
        <v>35</v>
      </c>
      <c r="E3574" s="4">
        <v>0</v>
      </c>
      <c r="F3574" s="4">
        <v>22</v>
      </c>
      <c r="I3574" s="7">
        <v>7058543</v>
      </c>
      <c r="J3574" s="7">
        <v>7058421</v>
      </c>
      <c r="K3574" s="7">
        <v>2</v>
      </c>
      <c r="L3574" s="7">
        <v>7</v>
      </c>
      <c r="M3574" s="7">
        <f t="shared" si="350"/>
        <v>0</v>
      </c>
      <c r="N3574" s="8">
        <f t="shared" si="351"/>
        <v>0</v>
      </c>
      <c r="R3574" s="12">
        <v>1</v>
      </c>
    </row>
    <row r="3575" spans="1:18" ht="51" x14ac:dyDescent="0.2">
      <c r="A3575" s="1" t="s">
        <v>6426</v>
      </c>
      <c r="C3575" s="2" t="s">
        <v>6427</v>
      </c>
      <c r="D3575" s="3" t="s">
        <v>231</v>
      </c>
      <c r="E3575" s="4">
        <v>7</v>
      </c>
      <c r="F3575" s="4">
        <v>22</v>
      </c>
      <c r="I3575" s="7">
        <v>7058544</v>
      </c>
      <c r="J3575" s="7">
        <v>7058421</v>
      </c>
      <c r="K3575" s="7">
        <v>2</v>
      </c>
      <c r="L3575" s="7">
        <v>7</v>
      </c>
      <c r="M3575" s="7">
        <f t="shared" si="350"/>
        <v>0</v>
      </c>
      <c r="N3575" s="8">
        <f t="shared" si="351"/>
        <v>0</v>
      </c>
      <c r="R3575" s="12">
        <v>1</v>
      </c>
    </row>
    <row r="3576" spans="1:18" ht="38.25" x14ac:dyDescent="0.2">
      <c r="A3576" s="1" t="s">
        <v>6428</v>
      </c>
      <c r="B3576" s="1" t="s">
        <v>6429</v>
      </c>
      <c r="C3576" s="2" t="s">
        <v>2037</v>
      </c>
      <c r="D3576" s="3" t="s">
        <v>228</v>
      </c>
      <c r="E3576" s="4">
        <v>18</v>
      </c>
      <c r="F3576" s="4">
        <v>22</v>
      </c>
      <c r="I3576" s="7">
        <v>7058545</v>
      </c>
      <c r="J3576" s="7">
        <v>7058421</v>
      </c>
      <c r="K3576" s="7">
        <v>2</v>
      </c>
      <c r="L3576" s="7">
        <v>7</v>
      </c>
      <c r="M3576" s="7">
        <f t="shared" si="350"/>
        <v>0</v>
      </c>
      <c r="N3576" s="8">
        <f t="shared" si="351"/>
        <v>0</v>
      </c>
      <c r="R3576" s="12">
        <v>1</v>
      </c>
    </row>
    <row r="3577" spans="1:18" ht="38.25" x14ac:dyDescent="0.2">
      <c r="A3577" s="1" t="s">
        <v>6430</v>
      </c>
      <c r="B3577" s="1" t="s">
        <v>6431</v>
      </c>
      <c r="C3577" s="2" t="s">
        <v>6432</v>
      </c>
      <c r="D3577" s="3" t="s">
        <v>228</v>
      </c>
      <c r="E3577" s="4">
        <v>1</v>
      </c>
      <c r="F3577" s="4">
        <v>22</v>
      </c>
      <c r="I3577" s="7">
        <v>7058546</v>
      </c>
      <c r="J3577" s="7">
        <v>7058421</v>
      </c>
      <c r="K3577" s="7">
        <v>2</v>
      </c>
      <c r="L3577" s="7">
        <v>7</v>
      </c>
      <c r="M3577" s="7">
        <f t="shared" si="350"/>
        <v>0</v>
      </c>
      <c r="N3577" s="8">
        <f t="shared" si="351"/>
        <v>0</v>
      </c>
      <c r="R3577" s="12">
        <v>1</v>
      </c>
    </row>
    <row r="3578" spans="1:18" ht="63.75" x14ac:dyDescent="0.2">
      <c r="A3578" s="1" t="s">
        <v>6433</v>
      </c>
      <c r="B3578" s="1" t="s">
        <v>6434</v>
      </c>
      <c r="C3578" s="2" t="s">
        <v>6435</v>
      </c>
      <c r="D3578" s="3" t="s">
        <v>228</v>
      </c>
      <c r="E3578" s="4">
        <v>9</v>
      </c>
      <c r="F3578" s="4">
        <v>22</v>
      </c>
      <c r="I3578" s="7">
        <v>7058547</v>
      </c>
      <c r="J3578" s="7">
        <v>7058421</v>
      </c>
      <c r="K3578" s="7">
        <v>2</v>
      </c>
      <c r="L3578" s="7">
        <v>7</v>
      </c>
      <c r="M3578" s="7">
        <f t="shared" si="350"/>
        <v>0</v>
      </c>
      <c r="N3578" s="8">
        <f t="shared" si="351"/>
        <v>0</v>
      </c>
      <c r="R3578" s="12">
        <v>1</v>
      </c>
    </row>
    <row r="3579" spans="1:18" ht="51" x14ac:dyDescent="0.2">
      <c r="A3579" s="1" t="s">
        <v>6436</v>
      </c>
      <c r="B3579" s="1" t="s">
        <v>6437</v>
      </c>
      <c r="C3579" s="2" t="s">
        <v>2039</v>
      </c>
      <c r="D3579" s="3" t="s">
        <v>35</v>
      </c>
      <c r="E3579" s="4">
        <v>0</v>
      </c>
      <c r="F3579" s="4">
        <v>22</v>
      </c>
      <c r="I3579" s="7">
        <v>7058548</v>
      </c>
      <c r="J3579" s="7">
        <v>7058421</v>
      </c>
      <c r="K3579" s="7">
        <v>2</v>
      </c>
      <c r="L3579" s="7">
        <v>7</v>
      </c>
      <c r="M3579" s="7">
        <f t="shared" si="350"/>
        <v>0</v>
      </c>
      <c r="N3579" s="8">
        <f t="shared" si="351"/>
        <v>0</v>
      </c>
      <c r="R3579" s="12">
        <v>1</v>
      </c>
    </row>
    <row r="3580" spans="1:18" ht="63.75" x14ac:dyDescent="0.2">
      <c r="A3580" s="1" t="s">
        <v>6438</v>
      </c>
      <c r="C3580" s="2" t="s">
        <v>6439</v>
      </c>
      <c r="D3580" s="3" t="s">
        <v>228</v>
      </c>
      <c r="E3580" s="4">
        <v>1</v>
      </c>
      <c r="F3580" s="4">
        <v>22</v>
      </c>
      <c r="I3580" s="7">
        <v>7058549</v>
      </c>
      <c r="J3580" s="7">
        <v>7058421</v>
      </c>
      <c r="K3580" s="7">
        <v>2</v>
      </c>
      <c r="L3580" s="7">
        <v>7</v>
      </c>
      <c r="M3580" s="7">
        <f t="shared" si="350"/>
        <v>0</v>
      </c>
      <c r="N3580" s="8">
        <f t="shared" si="351"/>
        <v>0</v>
      </c>
      <c r="R3580" s="12">
        <v>1</v>
      </c>
    </row>
    <row r="3581" spans="1:18" ht="63.75" x14ac:dyDescent="0.2">
      <c r="A3581" s="1" t="s">
        <v>6440</v>
      </c>
      <c r="C3581" s="2" t="s">
        <v>2041</v>
      </c>
      <c r="D3581" s="3" t="s">
        <v>228</v>
      </c>
      <c r="E3581" s="4">
        <v>1</v>
      </c>
      <c r="F3581" s="4">
        <v>22</v>
      </c>
      <c r="I3581" s="7">
        <v>7058550</v>
      </c>
      <c r="J3581" s="7">
        <v>7058421</v>
      </c>
      <c r="K3581" s="7">
        <v>2</v>
      </c>
      <c r="L3581" s="7">
        <v>7</v>
      </c>
      <c r="M3581" s="7">
        <f t="shared" ref="M3581:M3594" si="352">ROUND(ROUND(H3581,2)*ROUND(E3581,2), 2)</f>
        <v>0</v>
      </c>
      <c r="N3581" s="8">
        <f t="shared" ref="N3581:N3594" si="353">H3581*E3581*(1+F3581/100)</f>
        <v>0</v>
      </c>
      <c r="R3581" s="12">
        <v>1</v>
      </c>
    </row>
    <row r="3582" spans="1:18" ht="63.75" x14ac:dyDescent="0.2">
      <c r="A3582" s="1" t="s">
        <v>6441</v>
      </c>
      <c r="B3582" s="1" t="s">
        <v>6442</v>
      </c>
      <c r="C3582" s="2" t="s">
        <v>6443</v>
      </c>
      <c r="D3582" s="3" t="s">
        <v>228</v>
      </c>
      <c r="E3582" s="4">
        <v>1</v>
      </c>
      <c r="F3582" s="4">
        <v>22</v>
      </c>
      <c r="I3582" s="7">
        <v>7058551</v>
      </c>
      <c r="J3582" s="7">
        <v>7058421</v>
      </c>
      <c r="K3582" s="7">
        <v>2</v>
      </c>
      <c r="L3582" s="7">
        <v>7</v>
      </c>
      <c r="M3582" s="7">
        <f t="shared" si="352"/>
        <v>0</v>
      </c>
      <c r="N3582" s="8">
        <f t="shared" si="353"/>
        <v>0</v>
      </c>
      <c r="R3582" s="12">
        <v>1</v>
      </c>
    </row>
    <row r="3583" spans="1:18" ht="51" x14ac:dyDescent="0.2">
      <c r="A3583" s="1" t="s">
        <v>6444</v>
      </c>
      <c r="B3583" s="1" t="s">
        <v>6445</v>
      </c>
      <c r="C3583" s="2" t="s">
        <v>6446</v>
      </c>
      <c r="D3583" s="3" t="s">
        <v>35</v>
      </c>
      <c r="E3583" s="4">
        <v>0</v>
      </c>
      <c r="F3583" s="4">
        <v>22</v>
      </c>
      <c r="I3583" s="7">
        <v>7058552</v>
      </c>
      <c r="J3583" s="7">
        <v>7058421</v>
      </c>
      <c r="K3583" s="7">
        <v>2</v>
      </c>
      <c r="L3583" s="7">
        <v>7</v>
      </c>
      <c r="M3583" s="7">
        <f t="shared" si="352"/>
        <v>0</v>
      </c>
      <c r="N3583" s="8">
        <f t="shared" si="353"/>
        <v>0</v>
      </c>
      <c r="R3583" s="12">
        <v>1</v>
      </c>
    </row>
    <row r="3584" spans="1:18" ht="51" x14ac:dyDescent="0.2">
      <c r="A3584" s="1" t="s">
        <v>6447</v>
      </c>
      <c r="C3584" s="2" t="s">
        <v>6448</v>
      </c>
      <c r="D3584" s="3" t="s">
        <v>231</v>
      </c>
      <c r="E3584" s="4">
        <v>7</v>
      </c>
      <c r="F3584" s="4">
        <v>22</v>
      </c>
      <c r="I3584" s="7">
        <v>7058553</v>
      </c>
      <c r="J3584" s="7">
        <v>7058421</v>
      </c>
      <c r="K3584" s="7">
        <v>2</v>
      </c>
      <c r="L3584" s="7">
        <v>7</v>
      </c>
      <c r="M3584" s="7">
        <f t="shared" si="352"/>
        <v>0</v>
      </c>
      <c r="N3584" s="8">
        <f t="shared" si="353"/>
        <v>0</v>
      </c>
      <c r="R3584" s="12">
        <v>1</v>
      </c>
    </row>
    <row r="3585" spans="1:18" ht="51" x14ac:dyDescent="0.2">
      <c r="A3585" s="1" t="s">
        <v>6449</v>
      </c>
      <c r="C3585" s="2" t="s">
        <v>6450</v>
      </c>
      <c r="D3585" s="3" t="s">
        <v>231</v>
      </c>
      <c r="E3585" s="4">
        <v>1</v>
      </c>
      <c r="F3585" s="4">
        <v>22</v>
      </c>
      <c r="I3585" s="7">
        <v>7058554</v>
      </c>
      <c r="J3585" s="7">
        <v>7058421</v>
      </c>
      <c r="K3585" s="7">
        <v>2</v>
      </c>
      <c r="L3585" s="7">
        <v>7</v>
      </c>
      <c r="M3585" s="7">
        <f t="shared" si="352"/>
        <v>0</v>
      </c>
      <c r="N3585" s="8">
        <f t="shared" si="353"/>
        <v>0</v>
      </c>
      <c r="R3585" s="12">
        <v>1</v>
      </c>
    </row>
    <row r="3586" spans="1:18" ht="51" x14ac:dyDescent="0.2">
      <c r="A3586" s="1" t="s">
        <v>6451</v>
      </c>
      <c r="C3586" s="2" t="s">
        <v>6452</v>
      </c>
      <c r="D3586" s="3" t="s">
        <v>231</v>
      </c>
      <c r="E3586" s="4">
        <v>21</v>
      </c>
      <c r="F3586" s="4">
        <v>22</v>
      </c>
      <c r="I3586" s="7">
        <v>7058555</v>
      </c>
      <c r="J3586" s="7">
        <v>7058421</v>
      </c>
      <c r="K3586" s="7">
        <v>2</v>
      </c>
      <c r="L3586" s="7">
        <v>7</v>
      </c>
      <c r="M3586" s="7">
        <f t="shared" si="352"/>
        <v>0</v>
      </c>
      <c r="N3586" s="8">
        <f t="shared" si="353"/>
        <v>0</v>
      </c>
      <c r="R3586" s="12">
        <v>1</v>
      </c>
    </row>
    <row r="3587" spans="1:18" ht="51" x14ac:dyDescent="0.2">
      <c r="A3587" s="1" t="s">
        <v>6453</v>
      </c>
      <c r="B3587" s="1" t="s">
        <v>6454</v>
      </c>
      <c r="C3587" s="2" t="s">
        <v>6455</v>
      </c>
      <c r="D3587" s="3" t="s">
        <v>35</v>
      </c>
      <c r="E3587" s="4">
        <v>0</v>
      </c>
      <c r="F3587" s="4">
        <v>22</v>
      </c>
      <c r="I3587" s="7">
        <v>7058556</v>
      </c>
      <c r="J3587" s="7">
        <v>7058421</v>
      </c>
      <c r="K3587" s="7">
        <v>2</v>
      </c>
      <c r="L3587" s="7">
        <v>7</v>
      </c>
      <c r="M3587" s="7">
        <f t="shared" si="352"/>
        <v>0</v>
      </c>
      <c r="N3587" s="8">
        <f t="shared" si="353"/>
        <v>0</v>
      </c>
      <c r="R3587" s="12">
        <v>1</v>
      </c>
    </row>
    <row r="3588" spans="1:18" ht="38.25" x14ac:dyDescent="0.2">
      <c r="A3588" s="1" t="s">
        <v>6456</v>
      </c>
      <c r="C3588" s="2" t="s">
        <v>6457</v>
      </c>
      <c r="D3588" s="3" t="s">
        <v>231</v>
      </c>
      <c r="E3588" s="4">
        <v>21</v>
      </c>
      <c r="F3588" s="4">
        <v>22</v>
      </c>
      <c r="I3588" s="7">
        <v>7058557</v>
      </c>
      <c r="J3588" s="7">
        <v>7058421</v>
      </c>
      <c r="K3588" s="7">
        <v>2</v>
      </c>
      <c r="L3588" s="7">
        <v>7</v>
      </c>
      <c r="M3588" s="7">
        <f t="shared" si="352"/>
        <v>0</v>
      </c>
      <c r="N3588" s="8">
        <f t="shared" si="353"/>
        <v>0</v>
      </c>
      <c r="R3588" s="12">
        <v>1</v>
      </c>
    </row>
    <row r="3589" spans="1:18" ht="25.5" x14ac:dyDescent="0.2">
      <c r="A3589" s="1" t="s">
        <v>6458</v>
      </c>
      <c r="B3589" s="1" t="s">
        <v>6459</v>
      </c>
      <c r="C3589" s="2" t="s">
        <v>6460</v>
      </c>
      <c r="D3589" s="3" t="s">
        <v>35</v>
      </c>
      <c r="E3589" s="4">
        <v>0</v>
      </c>
      <c r="F3589" s="4">
        <v>22</v>
      </c>
      <c r="I3589" s="7">
        <v>7058558</v>
      </c>
      <c r="J3589" s="7">
        <v>7058421</v>
      </c>
      <c r="K3589" s="7">
        <v>2</v>
      </c>
      <c r="L3589" s="7">
        <v>7</v>
      </c>
      <c r="M3589" s="7">
        <f t="shared" si="352"/>
        <v>0</v>
      </c>
      <c r="N3589" s="8">
        <f t="shared" si="353"/>
        <v>0</v>
      </c>
      <c r="R3589" s="12">
        <v>1</v>
      </c>
    </row>
    <row r="3590" spans="1:18" ht="38.25" x14ac:dyDescent="0.2">
      <c r="A3590" s="1" t="s">
        <v>6461</v>
      </c>
      <c r="C3590" s="2" t="s">
        <v>6462</v>
      </c>
      <c r="D3590" s="3" t="s">
        <v>228</v>
      </c>
      <c r="E3590" s="4">
        <v>22</v>
      </c>
      <c r="F3590" s="4">
        <v>22</v>
      </c>
      <c r="I3590" s="7">
        <v>7058559</v>
      </c>
      <c r="J3590" s="7">
        <v>7058421</v>
      </c>
      <c r="K3590" s="7">
        <v>2</v>
      </c>
      <c r="L3590" s="7">
        <v>7</v>
      </c>
      <c r="M3590" s="7">
        <f t="shared" si="352"/>
        <v>0</v>
      </c>
      <c r="N3590" s="8">
        <f t="shared" si="353"/>
        <v>0</v>
      </c>
      <c r="R3590" s="12">
        <v>1</v>
      </c>
    </row>
    <row r="3591" spans="1:18" ht="38.25" x14ac:dyDescent="0.2">
      <c r="A3591" s="1" t="s">
        <v>6463</v>
      </c>
      <c r="C3591" s="2" t="s">
        <v>6464</v>
      </c>
      <c r="D3591" s="3" t="s">
        <v>228</v>
      </c>
      <c r="E3591" s="4">
        <v>1</v>
      </c>
      <c r="F3591" s="4">
        <v>22</v>
      </c>
      <c r="I3591" s="7">
        <v>7058560</v>
      </c>
      <c r="J3591" s="7">
        <v>7058421</v>
      </c>
      <c r="K3591" s="7">
        <v>2</v>
      </c>
      <c r="L3591" s="7">
        <v>7</v>
      </c>
      <c r="M3591" s="7">
        <f t="shared" si="352"/>
        <v>0</v>
      </c>
      <c r="N3591" s="8">
        <f t="shared" si="353"/>
        <v>0</v>
      </c>
      <c r="R3591" s="12">
        <v>1</v>
      </c>
    </row>
    <row r="3592" spans="1:18" ht="38.25" x14ac:dyDescent="0.2">
      <c r="A3592" s="1" t="s">
        <v>6465</v>
      </c>
      <c r="B3592" s="1" t="s">
        <v>6466</v>
      </c>
      <c r="C3592" s="2" t="s">
        <v>6467</v>
      </c>
      <c r="D3592" s="3" t="s">
        <v>228</v>
      </c>
      <c r="E3592" s="4">
        <v>2</v>
      </c>
      <c r="F3592" s="4">
        <v>22</v>
      </c>
      <c r="I3592" s="7">
        <v>7058561</v>
      </c>
      <c r="J3592" s="7">
        <v>7058421</v>
      </c>
      <c r="K3592" s="7">
        <v>2</v>
      </c>
      <c r="L3592" s="7">
        <v>7</v>
      </c>
      <c r="M3592" s="7">
        <f t="shared" si="352"/>
        <v>0</v>
      </c>
      <c r="N3592" s="8">
        <f t="shared" si="353"/>
        <v>0</v>
      </c>
      <c r="R3592" s="12">
        <v>1</v>
      </c>
    </row>
    <row r="3593" spans="1:18" ht="25.5" x14ac:dyDescent="0.2">
      <c r="A3593" s="1" t="s">
        <v>6468</v>
      </c>
      <c r="B3593" s="1" t="s">
        <v>6469</v>
      </c>
      <c r="C3593" s="2" t="s">
        <v>6470</v>
      </c>
      <c r="D3593" s="3" t="s">
        <v>228</v>
      </c>
      <c r="E3593" s="4">
        <v>1</v>
      </c>
      <c r="F3593" s="4">
        <v>22</v>
      </c>
      <c r="I3593" s="7">
        <v>7058562</v>
      </c>
      <c r="J3593" s="7">
        <v>7058421</v>
      </c>
      <c r="K3593" s="7">
        <v>2</v>
      </c>
      <c r="L3593" s="7">
        <v>7</v>
      </c>
      <c r="M3593" s="7">
        <f t="shared" si="352"/>
        <v>0</v>
      </c>
      <c r="N3593" s="8">
        <f t="shared" si="353"/>
        <v>0</v>
      </c>
      <c r="R3593" s="12">
        <v>1</v>
      </c>
    </row>
    <row r="3594" spans="1:18" ht="38.25" x14ac:dyDescent="0.2">
      <c r="A3594" s="1" t="s">
        <v>6471</v>
      </c>
      <c r="B3594" s="1" t="s">
        <v>6472</v>
      </c>
      <c r="C3594" s="2" t="s">
        <v>1987</v>
      </c>
      <c r="D3594" s="3" t="s">
        <v>397</v>
      </c>
      <c r="E3594" s="4">
        <v>27.5</v>
      </c>
      <c r="F3594" s="4">
        <v>22</v>
      </c>
      <c r="I3594" s="7">
        <v>7058563</v>
      </c>
      <c r="J3594" s="7">
        <v>7058421</v>
      </c>
      <c r="K3594" s="7">
        <v>2</v>
      </c>
      <c r="L3594" s="7">
        <v>7</v>
      </c>
      <c r="M3594" s="7">
        <f t="shared" si="352"/>
        <v>0</v>
      </c>
      <c r="N3594" s="8">
        <f t="shared" si="353"/>
        <v>0</v>
      </c>
      <c r="R3594" s="12">
        <v>1</v>
      </c>
    </row>
    <row r="3595" spans="1:18" x14ac:dyDescent="0.2">
      <c r="A3595" s="1" t="s">
        <v>6473</v>
      </c>
      <c r="B3595" s="1" t="s">
        <v>308</v>
      </c>
      <c r="C3595" s="2" t="s">
        <v>6474</v>
      </c>
      <c r="E3595" s="4">
        <v>0</v>
      </c>
      <c r="F3595" s="4">
        <v>22</v>
      </c>
      <c r="H3595" s="167"/>
      <c r="I3595" s="7">
        <v>7058564</v>
      </c>
      <c r="J3595" s="7">
        <v>7058377</v>
      </c>
      <c r="K3595" s="7">
        <v>1</v>
      </c>
      <c r="L3595" s="7">
        <v>6</v>
      </c>
      <c r="M3595" s="7">
        <f>M3596+M3597+M3598+M3599+M3600+M3601+M3602+M3603+M3604+M3605+M3606+M3607+M3608+M3609+M3610+M3611+M3612+M3613+M3614+M3615+M3616+M3617+M3618+M3619+M3620+M3621+M3622+M3623+M3624+M3625+M3626+M3627+M3628+M3629+M3630+M3631+M3632+M3633+M3634+M3635+M3636+M3637+M3638+M3639+M3640+M3641+M3642+M3643+M3644+M3645+M3646+M3647+M3648+M3649+M3650+M3651+M3652+M3653+M3654+M3655+M3656+M3657+M3658+M3659+M3660+M3661+M3662+M3663+M3664+M3665+M3666+M3667</f>
        <v>0</v>
      </c>
      <c r="N3595" s="8">
        <f>N3596+N3597+N3598+N3599+N3600+N3601+N3602+N3603+N3604+N3605+N3606+N3607+N3608+N3609+N3610+N3611+N3612+N3613+N3614+N3615+N3616+N3617+N3618+N3619+N3620+N3621+N3622+N3623+N3624+N3625+N3626+N3627+N3628+N3629+N3630+N3631+N3632+N3633+N3634+N3635+N3636+N3637+N3638+N3639+N3640+N3641+N3642+N3643+N3644+N3645+N3646+N3647+N3648+N3649+N3650+N3651+N3652+N3653+N3654+N3655+N3656+N3657+N3658+N3659+N3660+N3661+N3662+N3663+N3664+N3665+N3666+N3667</f>
        <v>0</v>
      </c>
      <c r="R3595" s="12">
        <v>1</v>
      </c>
    </row>
    <row r="3596" spans="1:18" ht="191.25" x14ac:dyDescent="0.2">
      <c r="A3596" s="1" t="s">
        <v>6475</v>
      </c>
      <c r="B3596" s="1" t="s">
        <v>30</v>
      </c>
      <c r="C3596" s="2" t="s">
        <v>6476</v>
      </c>
      <c r="D3596" s="3" t="s">
        <v>228</v>
      </c>
      <c r="E3596" s="4">
        <v>2</v>
      </c>
      <c r="F3596" s="4">
        <v>22</v>
      </c>
      <c r="I3596" s="7">
        <v>7058565</v>
      </c>
      <c r="J3596" s="7">
        <v>7058564</v>
      </c>
      <c r="K3596" s="7">
        <v>2</v>
      </c>
      <c r="L3596" s="7">
        <v>7</v>
      </c>
      <c r="M3596" s="7">
        <f t="shared" ref="M3596:M3627" si="354">ROUND(ROUND(H3596,2)*ROUND(E3596,2), 2)</f>
        <v>0</v>
      </c>
      <c r="N3596" s="8">
        <f t="shared" ref="N3596:N3627" si="355">H3596*E3596*(1+F3596/100)</f>
        <v>0</v>
      </c>
      <c r="R3596" s="12">
        <v>1</v>
      </c>
    </row>
    <row r="3597" spans="1:18" ht="102" x14ac:dyDescent="0.2">
      <c r="A3597" s="1" t="s">
        <v>6477</v>
      </c>
      <c r="B3597" s="1" t="s">
        <v>188</v>
      </c>
      <c r="C3597" s="2" t="s">
        <v>6478</v>
      </c>
      <c r="D3597" s="3" t="s">
        <v>228</v>
      </c>
      <c r="E3597" s="4">
        <v>1</v>
      </c>
      <c r="F3597" s="4">
        <v>22</v>
      </c>
      <c r="I3597" s="7">
        <v>7058566</v>
      </c>
      <c r="J3597" s="7">
        <v>7058564</v>
      </c>
      <c r="K3597" s="7">
        <v>2</v>
      </c>
      <c r="L3597" s="7">
        <v>7</v>
      </c>
      <c r="M3597" s="7">
        <f t="shared" si="354"/>
        <v>0</v>
      </c>
      <c r="N3597" s="8">
        <f t="shared" si="355"/>
        <v>0</v>
      </c>
      <c r="R3597" s="12">
        <v>1</v>
      </c>
    </row>
    <row r="3598" spans="1:18" ht="63.75" x14ac:dyDescent="0.2">
      <c r="A3598" s="1" t="s">
        <v>6479</v>
      </c>
      <c r="B3598" s="1" t="s">
        <v>233</v>
      </c>
      <c r="C3598" s="2" t="s">
        <v>6480</v>
      </c>
      <c r="D3598" s="3" t="s">
        <v>228</v>
      </c>
      <c r="E3598" s="4">
        <v>1</v>
      </c>
      <c r="F3598" s="4">
        <v>22</v>
      </c>
      <c r="I3598" s="7">
        <v>7058567</v>
      </c>
      <c r="J3598" s="7">
        <v>7058564</v>
      </c>
      <c r="K3598" s="7">
        <v>2</v>
      </c>
      <c r="L3598" s="7">
        <v>7</v>
      </c>
      <c r="M3598" s="7">
        <f t="shared" si="354"/>
        <v>0</v>
      </c>
      <c r="N3598" s="8">
        <f t="shared" si="355"/>
        <v>0</v>
      </c>
      <c r="R3598" s="12">
        <v>1</v>
      </c>
    </row>
    <row r="3599" spans="1:18" ht="204" x14ac:dyDescent="0.2">
      <c r="A3599" s="1" t="s">
        <v>6481</v>
      </c>
      <c r="B3599" s="1" t="s">
        <v>236</v>
      </c>
      <c r="C3599" s="2" t="s">
        <v>6482</v>
      </c>
      <c r="D3599" s="3" t="s">
        <v>228</v>
      </c>
      <c r="E3599" s="4">
        <v>1</v>
      </c>
      <c r="F3599" s="4">
        <v>22</v>
      </c>
      <c r="I3599" s="7">
        <v>7058568</v>
      </c>
      <c r="J3599" s="7">
        <v>7058564</v>
      </c>
      <c r="K3599" s="7">
        <v>2</v>
      </c>
      <c r="L3599" s="7">
        <v>7</v>
      </c>
      <c r="M3599" s="7">
        <f t="shared" si="354"/>
        <v>0</v>
      </c>
      <c r="N3599" s="8">
        <f t="shared" si="355"/>
        <v>0</v>
      </c>
      <c r="R3599" s="12">
        <v>1</v>
      </c>
    </row>
    <row r="3600" spans="1:18" ht="114.75" x14ac:dyDescent="0.2">
      <c r="A3600" s="1" t="s">
        <v>6483</v>
      </c>
      <c r="B3600" s="1" t="s">
        <v>239</v>
      </c>
      <c r="C3600" s="2" t="s">
        <v>6484</v>
      </c>
      <c r="D3600" s="3" t="s">
        <v>228</v>
      </c>
      <c r="E3600" s="4">
        <v>1</v>
      </c>
      <c r="F3600" s="4">
        <v>22</v>
      </c>
      <c r="I3600" s="7">
        <v>7058569</v>
      </c>
      <c r="J3600" s="7">
        <v>7058564</v>
      </c>
      <c r="K3600" s="7">
        <v>2</v>
      </c>
      <c r="L3600" s="7">
        <v>7</v>
      </c>
      <c r="M3600" s="7">
        <f t="shared" si="354"/>
        <v>0</v>
      </c>
      <c r="N3600" s="8">
        <f t="shared" si="355"/>
        <v>0</v>
      </c>
      <c r="R3600" s="12">
        <v>1</v>
      </c>
    </row>
    <row r="3601" spans="1:18" ht="38.25" x14ac:dyDescent="0.2">
      <c r="A3601" s="1" t="s">
        <v>6485</v>
      </c>
      <c r="B3601" s="1" t="s">
        <v>243</v>
      </c>
      <c r="C3601" s="2" t="s">
        <v>6486</v>
      </c>
      <c r="D3601" s="3" t="s">
        <v>228</v>
      </c>
      <c r="E3601" s="4">
        <v>1</v>
      </c>
      <c r="F3601" s="4">
        <v>22</v>
      </c>
      <c r="I3601" s="7">
        <v>7058570</v>
      </c>
      <c r="J3601" s="7">
        <v>7058564</v>
      </c>
      <c r="K3601" s="7">
        <v>2</v>
      </c>
      <c r="L3601" s="7">
        <v>7</v>
      </c>
      <c r="M3601" s="7">
        <f t="shared" si="354"/>
        <v>0</v>
      </c>
      <c r="N3601" s="8">
        <f t="shared" si="355"/>
        <v>0</v>
      </c>
      <c r="R3601" s="12">
        <v>1</v>
      </c>
    </row>
    <row r="3602" spans="1:18" ht="51" x14ac:dyDescent="0.2">
      <c r="A3602" s="1" t="s">
        <v>6487</v>
      </c>
      <c r="B3602" s="1" t="s">
        <v>247</v>
      </c>
      <c r="C3602" s="2" t="s">
        <v>6488</v>
      </c>
      <c r="D3602" s="3" t="s">
        <v>228</v>
      </c>
      <c r="E3602" s="4">
        <v>1</v>
      </c>
      <c r="F3602" s="4">
        <v>22</v>
      </c>
      <c r="I3602" s="7">
        <v>7058571</v>
      </c>
      <c r="J3602" s="7">
        <v>7058564</v>
      </c>
      <c r="K3602" s="7">
        <v>2</v>
      </c>
      <c r="L3602" s="7">
        <v>7</v>
      </c>
      <c r="M3602" s="7">
        <f t="shared" si="354"/>
        <v>0</v>
      </c>
      <c r="N3602" s="8">
        <f t="shared" si="355"/>
        <v>0</v>
      </c>
      <c r="R3602" s="12">
        <v>1</v>
      </c>
    </row>
    <row r="3603" spans="1:18" ht="63.75" x14ac:dyDescent="0.2">
      <c r="A3603" s="1" t="s">
        <v>6489</v>
      </c>
      <c r="B3603" s="1" t="s">
        <v>247</v>
      </c>
      <c r="C3603" s="2" t="s">
        <v>6490</v>
      </c>
      <c r="D3603" s="3" t="s">
        <v>231</v>
      </c>
      <c r="E3603" s="4">
        <v>1</v>
      </c>
      <c r="F3603" s="4">
        <v>22</v>
      </c>
      <c r="I3603" s="7">
        <v>7058572</v>
      </c>
      <c r="J3603" s="7">
        <v>7058564</v>
      </c>
      <c r="K3603" s="7">
        <v>2</v>
      </c>
      <c r="L3603" s="7">
        <v>7</v>
      </c>
      <c r="M3603" s="7">
        <f t="shared" si="354"/>
        <v>0</v>
      </c>
      <c r="N3603" s="8">
        <f t="shared" si="355"/>
        <v>0</v>
      </c>
      <c r="R3603" s="12">
        <v>1</v>
      </c>
    </row>
    <row r="3604" spans="1:18" ht="63.75" x14ac:dyDescent="0.2">
      <c r="A3604" s="1" t="s">
        <v>6491</v>
      </c>
      <c r="B3604" s="1" t="s">
        <v>270</v>
      </c>
      <c r="C3604" s="2" t="s">
        <v>6492</v>
      </c>
      <c r="D3604" s="3" t="s">
        <v>231</v>
      </c>
      <c r="E3604" s="4">
        <v>1</v>
      </c>
      <c r="F3604" s="4">
        <v>22</v>
      </c>
      <c r="I3604" s="7">
        <v>7058573</v>
      </c>
      <c r="J3604" s="7">
        <v>7058564</v>
      </c>
      <c r="K3604" s="7">
        <v>2</v>
      </c>
      <c r="L3604" s="7">
        <v>7</v>
      </c>
      <c r="M3604" s="7">
        <f t="shared" si="354"/>
        <v>0</v>
      </c>
      <c r="N3604" s="8">
        <f t="shared" si="355"/>
        <v>0</v>
      </c>
      <c r="R3604" s="12">
        <v>1</v>
      </c>
    </row>
    <row r="3605" spans="1:18" ht="38.25" x14ac:dyDescent="0.2">
      <c r="A3605" s="1" t="s">
        <v>6493</v>
      </c>
      <c r="B3605" s="1" t="s">
        <v>66</v>
      </c>
      <c r="C3605" s="2" t="s">
        <v>6494</v>
      </c>
      <c r="D3605" s="3" t="s">
        <v>35</v>
      </c>
      <c r="E3605" s="4">
        <v>0</v>
      </c>
      <c r="F3605" s="4">
        <v>22</v>
      </c>
      <c r="I3605" s="7">
        <v>7058574</v>
      </c>
      <c r="J3605" s="7">
        <v>7058564</v>
      </c>
      <c r="K3605" s="7">
        <v>2</v>
      </c>
      <c r="L3605" s="7">
        <v>7</v>
      </c>
      <c r="M3605" s="7">
        <f t="shared" si="354"/>
        <v>0</v>
      </c>
      <c r="N3605" s="8">
        <f t="shared" si="355"/>
        <v>0</v>
      </c>
      <c r="R3605" s="12">
        <v>1</v>
      </c>
    </row>
    <row r="3606" spans="1:18" ht="51" x14ac:dyDescent="0.2">
      <c r="A3606" s="1" t="s">
        <v>6495</v>
      </c>
      <c r="C3606" s="2" t="s">
        <v>6496</v>
      </c>
      <c r="D3606" s="3" t="s">
        <v>231</v>
      </c>
      <c r="E3606" s="4">
        <v>2</v>
      </c>
      <c r="F3606" s="4">
        <v>22</v>
      </c>
      <c r="I3606" s="7">
        <v>7058575</v>
      </c>
      <c r="J3606" s="7">
        <v>7058564</v>
      </c>
      <c r="K3606" s="7">
        <v>2</v>
      </c>
      <c r="L3606" s="7">
        <v>7</v>
      </c>
      <c r="M3606" s="7">
        <f t="shared" si="354"/>
        <v>0</v>
      </c>
      <c r="N3606" s="8">
        <f t="shared" si="355"/>
        <v>0</v>
      </c>
      <c r="R3606" s="12">
        <v>1</v>
      </c>
    </row>
    <row r="3607" spans="1:18" ht="178.5" x14ac:dyDescent="0.2">
      <c r="A3607" s="1" t="s">
        <v>6497</v>
      </c>
      <c r="B3607" s="1" t="s">
        <v>69</v>
      </c>
      <c r="C3607" s="2" t="s">
        <v>6498</v>
      </c>
      <c r="D3607" s="3" t="s">
        <v>228</v>
      </c>
      <c r="E3607" s="4">
        <v>1</v>
      </c>
      <c r="F3607" s="4">
        <v>22</v>
      </c>
      <c r="I3607" s="7">
        <v>7058576</v>
      </c>
      <c r="J3607" s="7">
        <v>7058564</v>
      </c>
      <c r="K3607" s="7">
        <v>2</v>
      </c>
      <c r="L3607" s="7">
        <v>7</v>
      </c>
      <c r="M3607" s="7">
        <f t="shared" si="354"/>
        <v>0</v>
      </c>
      <c r="N3607" s="8">
        <f t="shared" si="355"/>
        <v>0</v>
      </c>
      <c r="R3607" s="12">
        <v>1</v>
      </c>
    </row>
    <row r="3608" spans="1:18" ht="89.25" x14ac:dyDescent="0.2">
      <c r="A3608" s="1" t="s">
        <v>6499</v>
      </c>
      <c r="B3608" s="1" t="s">
        <v>72</v>
      </c>
      <c r="C3608" s="2" t="s">
        <v>6500</v>
      </c>
      <c r="D3608" s="3" t="s">
        <v>231</v>
      </c>
      <c r="E3608" s="4">
        <v>1</v>
      </c>
      <c r="F3608" s="4">
        <v>22</v>
      </c>
      <c r="I3608" s="7">
        <v>7058577</v>
      </c>
      <c r="J3608" s="7">
        <v>7058564</v>
      </c>
      <c r="K3608" s="7">
        <v>2</v>
      </c>
      <c r="L3608" s="7">
        <v>7</v>
      </c>
      <c r="M3608" s="7">
        <f t="shared" si="354"/>
        <v>0</v>
      </c>
      <c r="N3608" s="8">
        <f t="shared" si="355"/>
        <v>0</v>
      </c>
      <c r="R3608" s="12">
        <v>1</v>
      </c>
    </row>
    <row r="3609" spans="1:18" ht="127.5" x14ac:dyDescent="0.2">
      <c r="A3609" s="1" t="s">
        <v>6501</v>
      </c>
      <c r="B3609" s="1" t="s">
        <v>75</v>
      </c>
      <c r="C3609" s="2" t="s">
        <v>6502</v>
      </c>
      <c r="D3609" s="3" t="s">
        <v>231</v>
      </c>
      <c r="E3609" s="4">
        <v>2</v>
      </c>
      <c r="F3609" s="4">
        <v>22</v>
      </c>
      <c r="I3609" s="7">
        <v>7058578</v>
      </c>
      <c r="J3609" s="7">
        <v>7058564</v>
      </c>
      <c r="K3609" s="7">
        <v>2</v>
      </c>
      <c r="L3609" s="7">
        <v>7</v>
      </c>
      <c r="M3609" s="7">
        <f t="shared" si="354"/>
        <v>0</v>
      </c>
      <c r="N3609" s="8">
        <f t="shared" si="355"/>
        <v>0</v>
      </c>
      <c r="R3609" s="12">
        <v>1</v>
      </c>
    </row>
    <row r="3610" spans="1:18" ht="127.5" x14ac:dyDescent="0.2">
      <c r="A3610" s="1" t="s">
        <v>6503</v>
      </c>
      <c r="B3610" s="1" t="s">
        <v>78</v>
      </c>
      <c r="C3610" s="2" t="s">
        <v>6504</v>
      </c>
      <c r="D3610" s="3" t="s">
        <v>231</v>
      </c>
      <c r="E3610" s="4">
        <v>1</v>
      </c>
      <c r="F3610" s="4">
        <v>22</v>
      </c>
      <c r="I3610" s="7">
        <v>7058579</v>
      </c>
      <c r="J3610" s="7">
        <v>7058564</v>
      </c>
      <c r="K3610" s="7">
        <v>2</v>
      </c>
      <c r="L3610" s="7">
        <v>7</v>
      </c>
      <c r="M3610" s="7">
        <f t="shared" si="354"/>
        <v>0</v>
      </c>
      <c r="N3610" s="8">
        <f t="shared" si="355"/>
        <v>0</v>
      </c>
      <c r="R3610" s="12">
        <v>1</v>
      </c>
    </row>
    <row r="3611" spans="1:18" ht="102" x14ac:dyDescent="0.2">
      <c r="A3611" s="1" t="s">
        <v>6505</v>
      </c>
      <c r="B3611" s="1" t="s">
        <v>81</v>
      </c>
      <c r="C3611" s="2" t="s">
        <v>6506</v>
      </c>
      <c r="D3611" s="3" t="s">
        <v>228</v>
      </c>
      <c r="E3611" s="4">
        <v>2</v>
      </c>
      <c r="F3611" s="4">
        <v>22</v>
      </c>
      <c r="I3611" s="7">
        <v>7058580</v>
      </c>
      <c r="J3611" s="7">
        <v>7058564</v>
      </c>
      <c r="K3611" s="7">
        <v>2</v>
      </c>
      <c r="L3611" s="7">
        <v>7</v>
      </c>
      <c r="M3611" s="7">
        <f t="shared" si="354"/>
        <v>0</v>
      </c>
      <c r="N3611" s="8">
        <f t="shared" si="355"/>
        <v>0</v>
      </c>
      <c r="R3611" s="12">
        <v>1</v>
      </c>
    </row>
    <row r="3612" spans="1:18" ht="102" x14ac:dyDescent="0.2">
      <c r="A3612" s="1" t="s">
        <v>6507</v>
      </c>
      <c r="B3612" s="1" t="s">
        <v>84</v>
      </c>
      <c r="C3612" s="2" t="s">
        <v>6508</v>
      </c>
      <c r="D3612" s="3" t="s">
        <v>228</v>
      </c>
      <c r="E3612" s="4">
        <v>1</v>
      </c>
      <c r="F3612" s="4">
        <v>22</v>
      </c>
      <c r="I3612" s="7">
        <v>7058581</v>
      </c>
      <c r="J3612" s="7">
        <v>7058564</v>
      </c>
      <c r="K3612" s="7">
        <v>2</v>
      </c>
      <c r="L3612" s="7">
        <v>7</v>
      </c>
      <c r="M3612" s="7">
        <f t="shared" si="354"/>
        <v>0</v>
      </c>
      <c r="N3612" s="8">
        <f t="shared" si="355"/>
        <v>0</v>
      </c>
      <c r="R3612" s="12">
        <v>1</v>
      </c>
    </row>
    <row r="3613" spans="1:18" ht="127.5" x14ac:dyDescent="0.2">
      <c r="A3613" s="1" t="s">
        <v>6509</v>
      </c>
      <c r="B3613" s="1" t="s">
        <v>87</v>
      </c>
      <c r="C3613" s="2" t="s">
        <v>6510</v>
      </c>
      <c r="D3613" s="3" t="s">
        <v>228</v>
      </c>
      <c r="E3613" s="4">
        <v>1</v>
      </c>
      <c r="F3613" s="4">
        <v>22</v>
      </c>
      <c r="I3613" s="7">
        <v>7058582</v>
      </c>
      <c r="J3613" s="7">
        <v>7058564</v>
      </c>
      <c r="K3613" s="7">
        <v>2</v>
      </c>
      <c r="L3613" s="7">
        <v>7</v>
      </c>
      <c r="M3613" s="7">
        <f t="shared" si="354"/>
        <v>0</v>
      </c>
      <c r="N3613" s="8">
        <f t="shared" si="355"/>
        <v>0</v>
      </c>
      <c r="R3613" s="12">
        <v>1</v>
      </c>
    </row>
    <row r="3614" spans="1:18" ht="89.25" x14ac:dyDescent="0.2">
      <c r="A3614" s="1" t="s">
        <v>6511</v>
      </c>
      <c r="B3614" s="1" t="s">
        <v>90</v>
      </c>
      <c r="C3614" s="2" t="s">
        <v>1841</v>
      </c>
      <c r="D3614" s="3" t="s">
        <v>228</v>
      </c>
      <c r="E3614" s="4">
        <v>2</v>
      </c>
      <c r="F3614" s="4">
        <v>22</v>
      </c>
      <c r="I3614" s="7">
        <v>7058583</v>
      </c>
      <c r="J3614" s="7">
        <v>7058564</v>
      </c>
      <c r="K3614" s="7">
        <v>2</v>
      </c>
      <c r="L3614" s="7">
        <v>7</v>
      </c>
      <c r="M3614" s="7">
        <f t="shared" si="354"/>
        <v>0</v>
      </c>
      <c r="N3614" s="8">
        <f t="shared" si="355"/>
        <v>0</v>
      </c>
      <c r="R3614" s="12">
        <v>1</v>
      </c>
    </row>
    <row r="3615" spans="1:18" ht="89.25" x14ac:dyDescent="0.2">
      <c r="A3615" s="1" t="s">
        <v>6512</v>
      </c>
      <c r="B3615" s="1" t="s">
        <v>93</v>
      </c>
      <c r="C3615" s="2" t="s">
        <v>6513</v>
      </c>
      <c r="D3615" s="3" t="s">
        <v>228</v>
      </c>
      <c r="E3615" s="4">
        <v>2</v>
      </c>
      <c r="F3615" s="4">
        <v>22</v>
      </c>
      <c r="I3615" s="7">
        <v>7058584</v>
      </c>
      <c r="J3615" s="7">
        <v>7058564</v>
      </c>
      <c r="K3615" s="7">
        <v>2</v>
      </c>
      <c r="L3615" s="7">
        <v>7</v>
      </c>
      <c r="M3615" s="7">
        <f t="shared" si="354"/>
        <v>0</v>
      </c>
      <c r="N3615" s="8">
        <f t="shared" si="355"/>
        <v>0</v>
      </c>
      <c r="R3615" s="12">
        <v>1</v>
      </c>
    </row>
    <row r="3616" spans="1:18" ht="89.25" x14ac:dyDescent="0.2">
      <c r="A3616" s="1" t="s">
        <v>6514</v>
      </c>
      <c r="B3616" s="1" t="s">
        <v>96</v>
      </c>
      <c r="C3616" s="2" t="s">
        <v>6515</v>
      </c>
      <c r="D3616" s="3" t="s">
        <v>228</v>
      </c>
      <c r="E3616" s="4">
        <v>1</v>
      </c>
      <c r="F3616" s="4">
        <v>22</v>
      </c>
      <c r="I3616" s="7">
        <v>7058585</v>
      </c>
      <c r="J3616" s="7">
        <v>7058564</v>
      </c>
      <c r="K3616" s="7">
        <v>2</v>
      </c>
      <c r="L3616" s="7">
        <v>7</v>
      </c>
      <c r="M3616" s="7">
        <f t="shared" si="354"/>
        <v>0</v>
      </c>
      <c r="N3616" s="8">
        <f t="shared" si="355"/>
        <v>0</v>
      </c>
      <c r="R3616" s="12">
        <v>1</v>
      </c>
    </row>
    <row r="3617" spans="1:18" ht="38.25" x14ac:dyDescent="0.2">
      <c r="A3617" s="1" t="s">
        <v>6516</v>
      </c>
      <c r="B3617" s="1" t="s">
        <v>99</v>
      </c>
      <c r="C3617" s="2" t="s">
        <v>1811</v>
      </c>
      <c r="D3617" s="3" t="s">
        <v>35</v>
      </c>
      <c r="E3617" s="4">
        <v>0</v>
      </c>
      <c r="F3617" s="4">
        <v>22</v>
      </c>
      <c r="I3617" s="7">
        <v>7058586</v>
      </c>
      <c r="J3617" s="7">
        <v>7058564</v>
      </c>
      <c r="K3617" s="7">
        <v>2</v>
      </c>
      <c r="L3617" s="7">
        <v>7</v>
      </c>
      <c r="M3617" s="7">
        <f t="shared" si="354"/>
        <v>0</v>
      </c>
      <c r="N3617" s="8">
        <f t="shared" si="355"/>
        <v>0</v>
      </c>
      <c r="R3617" s="12">
        <v>1</v>
      </c>
    </row>
    <row r="3618" spans="1:18" ht="51" x14ac:dyDescent="0.2">
      <c r="A3618" s="1" t="s">
        <v>6517</v>
      </c>
      <c r="C3618" s="2" t="s">
        <v>6518</v>
      </c>
      <c r="D3618" s="3" t="s">
        <v>231</v>
      </c>
      <c r="E3618" s="4">
        <v>10</v>
      </c>
      <c r="F3618" s="4">
        <v>22</v>
      </c>
      <c r="I3618" s="7">
        <v>7058587</v>
      </c>
      <c r="J3618" s="7">
        <v>7058564</v>
      </c>
      <c r="K3618" s="7">
        <v>2</v>
      </c>
      <c r="L3618" s="7">
        <v>7</v>
      </c>
      <c r="M3618" s="7">
        <f t="shared" si="354"/>
        <v>0</v>
      </c>
      <c r="N3618" s="8">
        <f t="shared" si="355"/>
        <v>0</v>
      </c>
      <c r="R3618" s="12">
        <v>1</v>
      </c>
    </row>
    <row r="3619" spans="1:18" ht="51" x14ac:dyDescent="0.2">
      <c r="A3619" s="1" t="s">
        <v>6519</v>
      </c>
      <c r="C3619" s="2" t="s">
        <v>1813</v>
      </c>
      <c r="D3619" s="3" t="s">
        <v>231</v>
      </c>
      <c r="E3619" s="4">
        <v>10</v>
      </c>
      <c r="F3619" s="4">
        <v>22</v>
      </c>
      <c r="I3619" s="7">
        <v>7058588</v>
      </c>
      <c r="J3619" s="7">
        <v>7058564</v>
      </c>
      <c r="K3619" s="7">
        <v>2</v>
      </c>
      <c r="L3619" s="7">
        <v>7</v>
      </c>
      <c r="M3619" s="7">
        <f t="shared" si="354"/>
        <v>0</v>
      </c>
      <c r="N3619" s="8">
        <f t="shared" si="355"/>
        <v>0</v>
      </c>
      <c r="R3619" s="12">
        <v>1</v>
      </c>
    </row>
    <row r="3620" spans="1:18" ht="51" x14ac:dyDescent="0.2">
      <c r="A3620" s="1" t="s">
        <v>6520</v>
      </c>
      <c r="C3620" s="2" t="s">
        <v>6521</v>
      </c>
      <c r="D3620" s="3" t="s">
        <v>231</v>
      </c>
      <c r="E3620" s="4">
        <v>4</v>
      </c>
      <c r="F3620" s="4">
        <v>22</v>
      </c>
      <c r="I3620" s="7">
        <v>7058589</v>
      </c>
      <c r="J3620" s="7">
        <v>7058564</v>
      </c>
      <c r="K3620" s="7">
        <v>2</v>
      </c>
      <c r="L3620" s="7">
        <v>7</v>
      </c>
      <c r="M3620" s="7">
        <f t="shared" si="354"/>
        <v>0</v>
      </c>
      <c r="N3620" s="8">
        <f t="shared" si="355"/>
        <v>0</v>
      </c>
      <c r="R3620" s="12">
        <v>1</v>
      </c>
    </row>
    <row r="3621" spans="1:18" ht="38.25" x14ac:dyDescent="0.2">
      <c r="A3621" s="1" t="s">
        <v>6522</v>
      </c>
      <c r="B3621" s="1" t="s">
        <v>102</v>
      </c>
      <c r="C3621" s="2" t="s">
        <v>6523</v>
      </c>
      <c r="D3621" s="3" t="s">
        <v>35</v>
      </c>
      <c r="E3621" s="4">
        <v>0</v>
      </c>
      <c r="F3621" s="4">
        <v>22</v>
      </c>
      <c r="I3621" s="7">
        <v>7058590</v>
      </c>
      <c r="J3621" s="7">
        <v>7058564</v>
      </c>
      <c r="K3621" s="7">
        <v>2</v>
      </c>
      <c r="L3621" s="7">
        <v>7</v>
      </c>
      <c r="M3621" s="7">
        <f t="shared" si="354"/>
        <v>0</v>
      </c>
      <c r="N3621" s="8">
        <f t="shared" si="355"/>
        <v>0</v>
      </c>
      <c r="R3621" s="12">
        <v>1</v>
      </c>
    </row>
    <row r="3622" spans="1:18" ht="51" x14ac:dyDescent="0.2">
      <c r="A3622" s="1" t="s">
        <v>6524</v>
      </c>
      <c r="C3622" s="2" t="s">
        <v>6525</v>
      </c>
      <c r="D3622" s="3" t="s">
        <v>231</v>
      </c>
      <c r="E3622" s="4">
        <v>11</v>
      </c>
      <c r="F3622" s="4">
        <v>22</v>
      </c>
      <c r="I3622" s="7">
        <v>7058591</v>
      </c>
      <c r="J3622" s="7">
        <v>7058564</v>
      </c>
      <c r="K3622" s="7">
        <v>2</v>
      </c>
      <c r="L3622" s="7">
        <v>7</v>
      </c>
      <c r="M3622" s="7">
        <f t="shared" si="354"/>
        <v>0</v>
      </c>
      <c r="N3622" s="8">
        <f t="shared" si="355"/>
        <v>0</v>
      </c>
      <c r="R3622" s="12">
        <v>1</v>
      </c>
    </row>
    <row r="3623" spans="1:18" ht="38.25" x14ac:dyDescent="0.2">
      <c r="A3623" s="1" t="s">
        <v>6526</v>
      </c>
      <c r="B3623" s="1" t="s">
        <v>105</v>
      </c>
      <c r="C3623" s="2" t="s">
        <v>1819</v>
      </c>
      <c r="D3623" s="3" t="s">
        <v>35</v>
      </c>
      <c r="E3623" s="4">
        <v>0</v>
      </c>
      <c r="F3623" s="4">
        <v>22</v>
      </c>
      <c r="I3623" s="7">
        <v>7058592</v>
      </c>
      <c r="J3623" s="7">
        <v>7058564</v>
      </c>
      <c r="K3623" s="7">
        <v>2</v>
      </c>
      <c r="L3623" s="7">
        <v>7</v>
      </c>
      <c r="M3623" s="7">
        <f t="shared" si="354"/>
        <v>0</v>
      </c>
      <c r="N3623" s="8">
        <f t="shared" si="355"/>
        <v>0</v>
      </c>
      <c r="R3623" s="12">
        <v>1</v>
      </c>
    </row>
    <row r="3624" spans="1:18" ht="51" x14ac:dyDescent="0.2">
      <c r="A3624" s="1" t="s">
        <v>6527</v>
      </c>
      <c r="C3624" s="2" t="s">
        <v>6528</v>
      </c>
      <c r="D3624" s="3" t="s">
        <v>231</v>
      </c>
      <c r="E3624" s="4">
        <v>20</v>
      </c>
      <c r="F3624" s="4">
        <v>22</v>
      </c>
      <c r="I3624" s="7">
        <v>7058593</v>
      </c>
      <c r="J3624" s="7">
        <v>7058564</v>
      </c>
      <c r="K3624" s="7">
        <v>2</v>
      </c>
      <c r="L3624" s="7">
        <v>7</v>
      </c>
      <c r="M3624" s="7">
        <f t="shared" si="354"/>
        <v>0</v>
      </c>
      <c r="N3624" s="8">
        <f t="shared" si="355"/>
        <v>0</v>
      </c>
      <c r="R3624" s="12">
        <v>1</v>
      </c>
    </row>
    <row r="3625" spans="1:18" ht="25.5" x14ac:dyDescent="0.2">
      <c r="A3625" s="1" t="s">
        <v>6529</v>
      </c>
      <c r="B3625" s="1" t="s">
        <v>108</v>
      </c>
      <c r="C3625" s="2" t="s">
        <v>6530</v>
      </c>
      <c r="D3625" s="3" t="s">
        <v>35</v>
      </c>
      <c r="E3625" s="4">
        <v>0</v>
      </c>
      <c r="F3625" s="4">
        <v>22</v>
      </c>
      <c r="I3625" s="7">
        <v>7059890</v>
      </c>
      <c r="J3625" s="7">
        <v>7058564</v>
      </c>
      <c r="K3625" s="7">
        <v>2</v>
      </c>
      <c r="L3625" s="7">
        <v>7</v>
      </c>
      <c r="M3625" s="7">
        <f t="shared" si="354"/>
        <v>0</v>
      </c>
      <c r="N3625" s="8">
        <f t="shared" si="355"/>
        <v>0</v>
      </c>
      <c r="R3625" s="12">
        <v>1</v>
      </c>
    </row>
    <row r="3626" spans="1:18" x14ac:dyDescent="0.2">
      <c r="A3626" s="1" t="s">
        <v>6531</v>
      </c>
      <c r="C3626" s="2" t="s">
        <v>6532</v>
      </c>
      <c r="D3626" s="3" t="s">
        <v>231</v>
      </c>
      <c r="E3626" s="4">
        <v>3</v>
      </c>
      <c r="F3626" s="4">
        <v>22</v>
      </c>
      <c r="I3626" s="7">
        <v>7058594</v>
      </c>
      <c r="J3626" s="7">
        <v>7058564</v>
      </c>
      <c r="K3626" s="7">
        <v>2</v>
      </c>
      <c r="L3626" s="7">
        <v>7</v>
      </c>
      <c r="M3626" s="7">
        <f t="shared" si="354"/>
        <v>0</v>
      </c>
      <c r="N3626" s="8">
        <f t="shared" si="355"/>
        <v>0</v>
      </c>
      <c r="R3626" s="12">
        <v>1</v>
      </c>
    </row>
    <row r="3627" spans="1:18" ht="76.5" x14ac:dyDescent="0.2">
      <c r="A3627" s="1" t="s">
        <v>6533</v>
      </c>
      <c r="B3627" s="1" t="s">
        <v>111</v>
      </c>
      <c r="C3627" s="2" t="s">
        <v>1831</v>
      </c>
      <c r="D3627" s="3" t="s">
        <v>35</v>
      </c>
      <c r="E3627" s="4">
        <v>0</v>
      </c>
      <c r="F3627" s="4">
        <v>22</v>
      </c>
      <c r="I3627" s="7">
        <v>7058595</v>
      </c>
      <c r="J3627" s="7">
        <v>7058564</v>
      </c>
      <c r="K3627" s="7">
        <v>2</v>
      </c>
      <c r="L3627" s="7">
        <v>7</v>
      </c>
      <c r="M3627" s="7">
        <f t="shared" si="354"/>
        <v>0</v>
      </c>
      <c r="N3627" s="8">
        <f t="shared" si="355"/>
        <v>0</v>
      </c>
      <c r="R3627" s="12">
        <v>1</v>
      </c>
    </row>
    <row r="3628" spans="1:18" ht="76.5" x14ac:dyDescent="0.2">
      <c r="A3628" s="1" t="s">
        <v>6534</v>
      </c>
      <c r="C3628" s="2" t="s">
        <v>6535</v>
      </c>
      <c r="D3628" s="3" t="s">
        <v>231</v>
      </c>
      <c r="E3628" s="4">
        <v>1</v>
      </c>
      <c r="F3628" s="4">
        <v>22</v>
      </c>
      <c r="I3628" s="7">
        <v>7058596</v>
      </c>
      <c r="J3628" s="7">
        <v>7058564</v>
      </c>
      <c r="K3628" s="7">
        <v>2</v>
      </c>
      <c r="L3628" s="7">
        <v>7</v>
      </c>
      <c r="M3628" s="7">
        <f t="shared" ref="M3628:M3659" si="356">ROUND(ROUND(H3628,2)*ROUND(E3628,2), 2)</f>
        <v>0</v>
      </c>
      <c r="N3628" s="8">
        <f t="shared" ref="N3628:N3659" si="357">H3628*E3628*(1+F3628/100)</f>
        <v>0</v>
      </c>
      <c r="R3628" s="12">
        <v>1</v>
      </c>
    </row>
    <row r="3629" spans="1:18" ht="51" x14ac:dyDescent="0.2">
      <c r="A3629" s="1" t="s">
        <v>6536</v>
      </c>
      <c r="B3629" s="1" t="s">
        <v>114</v>
      </c>
      <c r="C3629" s="2" t="s">
        <v>6537</v>
      </c>
      <c r="D3629" s="3" t="s">
        <v>35</v>
      </c>
      <c r="E3629" s="4">
        <v>0</v>
      </c>
      <c r="F3629" s="4">
        <v>22</v>
      </c>
      <c r="I3629" s="7">
        <v>7058597</v>
      </c>
      <c r="J3629" s="7">
        <v>7058564</v>
      </c>
      <c r="K3629" s="7">
        <v>2</v>
      </c>
      <c r="L3629" s="7">
        <v>7</v>
      </c>
      <c r="M3629" s="7">
        <f t="shared" si="356"/>
        <v>0</v>
      </c>
      <c r="N3629" s="8">
        <f t="shared" si="357"/>
        <v>0</v>
      </c>
      <c r="R3629" s="12">
        <v>1</v>
      </c>
    </row>
    <row r="3630" spans="1:18" ht="63.75" x14ac:dyDescent="0.2">
      <c r="A3630" s="1" t="s">
        <v>6538</v>
      </c>
      <c r="C3630" s="2" t="s">
        <v>6539</v>
      </c>
      <c r="D3630" s="3" t="s">
        <v>231</v>
      </c>
      <c r="E3630" s="4">
        <v>1</v>
      </c>
      <c r="F3630" s="4">
        <v>22</v>
      </c>
      <c r="I3630" s="7">
        <v>7058598</v>
      </c>
      <c r="J3630" s="7">
        <v>7058564</v>
      </c>
      <c r="K3630" s="7">
        <v>2</v>
      </c>
      <c r="L3630" s="7">
        <v>7</v>
      </c>
      <c r="M3630" s="7">
        <f t="shared" si="356"/>
        <v>0</v>
      </c>
      <c r="N3630" s="8">
        <f t="shared" si="357"/>
        <v>0</v>
      </c>
      <c r="R3630" s="12">
        <v>1</v>
      </c>
    </row>
    <row r="3631" spans="1:18" ht="63.75" x14ac:dyDescent="0.2">
      <c r="A3631" s="1" t="s">
        <v>6540</v>
      </c>
      <c r="C3631" s="2" t="s">
        <v>6541</v>
      </c>
      <c r="D3631" s="3" t="s">
        <v>231</v>
      </c>
      <c r="E3631" s="4">
        <v>4</v>
      </c>
      <c r="F3631" s="4">
        <v>22</v>
      </c>
      <c r="I3631" s="7">
        <v>7058599</v>
      </c>
      <c r="J3631" s="7">
        <v>7058564</v>
      </c>
      <c r="K3631" s="7">
        <v>2</v>
      </c>
      <c r="L3631" s="7">
        <v>7</v>
      </c>
      <c r="M3631" s="7">
        <f t="shared" si="356"/>
        <v>0</v>
      </c>
      <c r="N3631" s="8">
        <f t="shared" si="357"/>
        <v>0</v>
      </c>
      <c r="R3631" s="12">
        <v>1</v>
      </c>
    </row>
    <row r="3632" spans="1:18" ht="38.25" x14ac:dyDescent="0.2">
      <c r="A3632" s="1" t="s">
        <v>6542</v>
      </c>
      <c r="B3632" s="1" t="s">
        <v>117</v>
      </c>
      <c r="C3632" s="2" t="s">
        <v>6543</v>
      </c>
      <c r="D3632" s="3" t="s">
        <v>35</v>
      </c>
      <c r="E3632" s="4">
        <v>0</v>
      </c>
      <c r="F3632" s="4">
        <v>22</v>
      </c>
      <c r="I3632" s="7">
        <v>7058600</v>
      </c>
      <c r="J3632" s="7">
        <v>7058564</v>
      </c>
      <c r="K3632" s="7">
        <v>2</v>
      </c>
      <c r="L3632" s="7">
        <v>7</v>
      </c>
      <c r="M3632" s="7">
        <f t="shared" si="356"/>
        <v>0</v>
      </c>
      <c r="N3632" s="8">
        <f t="shared" si="357"/>
        <v>0</v>
      </c>
      <c r="R3632" s="12">
        <v>1</v>
      </c>
    </row>
    <row r="3633" spans="1:18" ht="51" x14ac:dyDescent="0.2">
      <c r="A3633" s="1" t="s">
        <v>6544</v>
      </c>
      <c r="C3633" s="2" t="s">
        <v>6545</v>
      </c>
      <c r="D3633" s="3" t="s">
        <v>231</v>
      </c>
      <c r="E3633" s="4">
        <v>2</v>
      </c>
      <c r="F3633" s="4">
        <v>22</v>
      </c>
      <c r="I3633" s="7">
        <v>7058601</v>
      </c>
      <c r="J3633" s="7">
        <v>7058564</v>
      </c>
      <c r="K3633" s="7">
        <v>2</v>
      </c>
      <c r="L3633" s="7">
        <v>7</v>
      </c>
      <c r="M3633" s="7">
        <f t="shared" si="356"/>
        <v>0</v>
      </c>
      <c r="N3633" s="8">
        <f t="shared" si="357"/>
        <v>0</v>
      </c>
      <c r="R3633" s="12">
        <v>1</v>
      </c>
    </row>
    <row r="3634" spans="1:18" ht="51" x14ac:dyDescent="0.2">
      <c r="A3634" s="1" t="s">
        <v>6546</v>
      </c>
      <c r="C3634" s="2" t="s">
        <v>6547</v>
      </c>
      <c r="D3634" s="3" t="s">
        <v>231</v>
      </c>
      <c r="E3634" s="4">
        <v>1</v>
      </c>
      <c r="F3634" s="4">
        <v>22</v>
      </c>
      <c r="I3634" s="7">
        <v>7058602</v>
      </c>
      <c r="J3634" s="7">
        <v>7058564</v>
      </c>
      <c r="K3634" s="7">
        <v>2</v>
      </c>
      <c r="L3634" s="7">
        <v>7</v>
      </c>
      <c r="M3634" s="7">
        <f t="shared" si="356"/>
        <v>0</v>
      </c>
      <c r="N3634" s="8">
        <f t="shared" si="357"/>
        <v>0</v>
      </c>
      <c r="R3634" s="12">
        <v>1</v>
      </c>
    </row>
    <row r="3635" spans="1:18" ht="38.25" x14ac:dyDescent="0.2">
      <c r="A3635" s="1" t="s">
        <v>6548</v>
      </c>
      <c r="B3635" s="1" t="s">
        <v>120</v>
      </c>
      <c r="C3635" s="2" t="s">
        <v>6549</v>
      </c>
      <c r="D3635" s="3" t="s">
        <v>35</v>
      </c>
      <c r="E3635" s="4">
        <v>0</v>
      </c>
      <c r="F3635" s="4">
        <v>22</v>
      </c>
      <c r="I3635" s="7">
        <v>7058603</v>
      </c>
      <c r="J3635" s="7">
        <v>7058564</v>
      </c>
      <c r="K3635" s="7">
        <v>2</v>
      </c>
      <c r="L3635" s="7">
        <v>7</v>
      </c>
      <c r="M3635" s="7">
        <f t="shared" si="356"/>
        <v>0</v>
      </c>
      <c r="N3635" s="8">
        <f t="shared" si="357"/>
        <v>0</v>
      </c>
      <c r="R3635" s="12">
        <v>1</v>
      </c>
    </row>
    <row r="3636" spans="1:18" ht="51" x14ac:dyDescent="0.2">
      <c r="A3636" s="1" t="s">
        <v>6550</v>
      </c>
      <c r="C3636" s="2" t="s">
        <v>6551</v>
      </c>
      <c r="D3636" s="3" t="s">
        <v>231</v>
      </c>
      <c r="E3636" s="4">
        <v>2</v>
      </c>
      <c r="F3636" s="4">
        <v>22</v>
      </c>
      <c r="I3636" s="7">
        <v>7058604</v>
      </c>
      <c r="J3636" s="7">
        <v>7058564</v>
      </c>
      <c r="K3636" s="7">
        <v>2</v>
      </c>
      <c r="L3636" s="7">
        <v>7</v>
      </c>
      <c r="M3636" s="7">
        <f t="shared" si="356"/>
        <v>0</v>
      </c>
      <c r="N3636" s="8">
        <f t="shared" si="357"/>
        <v>0</v>
      </c>
      <c r="R3636" s="12">
        <v>1</v>
      </c>
    </row>
    <row r="3637" spans="1:18" ht="38.25" x14ac:dyDescent="0.2">
      <c r="A3637" s="1" t="s">
        <v>6552</v>
      </c>
      <c r="B3637" s="1" t="s">
        <v>123</v>
      </c>
      <c r="C3637" s="2" t="s">
        <v>6494</v>
      </c>
      <c r="D3637" s="3" t="s">
        <v>35</v>
      </c>
      <c r="E3637" s="4">
        <v>0</v>
      </c>
      <c r="F3637" s="4">
        <v>22</v>
      </c>
      <c r="I3637" s="7">
        <v>7058605</v>
      </c>
      <c r="J3637" s="7">
        <v>7058564</v>
      </c>
      <c r="K3637" s="7">
        <v>2</v>
      </c>
      <c r="L3637" s="7">
        <v>7</v>
      </c>
      <c r="M3637" s="7">
        <f t="shared" si="356"/>
        <v>0</v>
      </c>
      <c r="N3637" s="8">
        <f t="shared" si="357"/>
        <v>0</v>
      </c>
      <c r="R3637" s="12">
        <v>1</v>
      </c>
    </row>
    <row r="3638" spans="1:18" ht="51" x14ac:dyDescent="0.2">
      <c r="A3638" s="1" t="s">
        <v>6553</v>
      </c>
      <c r="C3638" s="2" t="s">
        <v>6496</v>
      </c>
      <c r="D3638" s="3" t="s">
        <v>231</v>
      </c>
      <c r="E3638" s="4">
        <v>2</v>
      </c>
      <c r="F3638" s="4">
        <v>22</v>
      </c>
      <c r="I3638" s="7">
        <v>7058606</v>
      </c>
      <c r="J3638" s="7">
        <v>7058564</v>
      </c>
      <c r="K3638" s="7">
        <v>2</v>
      </c>
      <c r="L3638" s="7">
        <v>7</v>
      </c>
      <c r="M3638" s="7">
        <f t="shared" si="356"/>
        <v>0</v>
      </c>
      <c r="N3638" s="8">
        <f t="shared" si="357"/>
        <v>0</v>
      </c>
      <c r="R3638" s="12">
        <v>1</v>
      </c>
    </row>
    <row r="3639" spans="1:18" ht="51" x14ac:dyDescent="0.2">
      <c r="A3639" s="1" t="s">
        <v>6554</v>
      </c>
      <c r="B3639" s="1" t="s">
        <v>126</v>
      </c>
      <c r="C3639" s="2" t="s">
        <v>6555</v>
      </c>
      <c r="D3639" s="3" t="s">
        <v>35</v>
      </c>
      <c r="E3639" s="4">
        <v>0</v>
      </c>
      <c r="F3639" s="4">
        <v>22</v>
      </c>
      <c r="I3639" s="7">
        <v>7058607</v>
      </c>
      <c r="J3639" s="7">
        <v>7058564</v>
      </c>
      <c r="K3639" s="7">
        <v>2</v>
      </c>
      <c r="L3639" s="7">
        <v>7</v>
      </c>
      <c r="M3639" s="7">
        <f t="shared" si="356"/>
        <v>0</v>
      </c>
      <c r="N3639" s="8">
        <f t="shared" si="357"/>
        <v>0</v>
      </c>
      <c r="R3639" s="12">
        <v>1</v>
      </c>
    </row>
    <row r="3640" spans="1:18" ht="51" x14ac:dyDescent="0.2">
      <c r="A3640" s="1" t="s">
        <v>6556</v>
      </c>
      <c r="C3640" s="2" t="s">
        <v>6557</v>
      </c>
      <c r="D3640" s="3" t="s">
        <v>231</v>
      </c>
      <c r="E3640" s="4">
        <v>1</v>
      </c>
      <c r="F3640" s="4">
        <v>22</v>
      </c>
      <c r="I3640" s="7">
        <v>7058608</v>
      </c>
      <c r="J3640" s="7">
        <v>7058564</v>
      </c>
      <c r="K3640" s="7">
        <v>2</v>
      </c>
      <c r="L3640" s="7">
        <v>7</v>
      </c>
      <c r="M3640" s="7">
        <f t="shared" si="356"/>
        <v>0</v>
      </c>
      <c r="N3640" s="8">
        <f t="shared" si="357"/>
        <v>0</v>
      </c>
      <c r="R3640" s="12">
        <v>1</v>
      </c>
    </row>
    <row r="3641" spans="1:18" ht="51" x14ac:dyDescent="0.2">
      <c r="A3641" s="1" t="s">
        <v>6558</v>
      </c>
      <c r="B3641" s="1" t="s">
        <v>129</v>
      </c>
      <c r="C3641" s="2" t="s">
        <v>1803</v>
      </c>
      <c r="D3641" s="3" t="s">
        <v>35</v>
      </c>
      <c r="E3641" s="4">
        <v>0</v>
      </c>
      <c r="F3641" s="4">
        <v>22</v>
      </c>
      <c r="I3641" s="7">
        <v>7058609</v>
      </c>
      <c r="J3641" s="7">
        <v>7058564</v>
      </c>
      <c r="K3641" s="7">
        <v>2</v>
      </c>
      <c r="L3641" s="7">
        <v>7</v>
      </c>
      <c r="M3641" s="7">
        <f t="shared" si="356"/>
        <v>0</v>
      </c>
      <c r="N3641" s="8">
        <f t="shared" si="357"/>
        <v>0</v>
      </c>
      <c r="R3641" s="12">
        <v>1</v>
      </c>
    </row>
    <row r="3642" spans="1:18" ht="63.75" x14ac:dyDescent="0.2">
      <c r="A3642" s="1" t="s">
        <v>6559</v>
      </c>
      <c r="C3642" s="2" t="s">
        <v>2075</v>
      </c>
      <c r="D3642" s="3" t="s">
        <v>245</v>
      </c>
      <c r="E3642" s="4">
        <v>55</v>
      </c>
      <c r="F3642" s="4">
        <v>22</v>
      </c>
      <c r="I3642" s="7">
        <v>7058610</v>
      </c>
      <c r="J3642" s="7">
        <v>7058564</v>
      </c>
      <c r="K3642" s="7">
        <v>2</v>
      </c>
      <c r="L3642" s="7">
        <v>7</v>
      </c>
      <c r="M3642" s="7">
        <f t="shared" si="356"/>
        <v>0</v>
      </c>
      <c r="N3642" s="8">
        <f t="shared" si="357"/>
        <v>0</v>
      </c>
      <c r="R3642" s="12">
        <v>1</v>
      </c>
    </row>
    <row r="3643" spans="1:18" ht="63.75" x14ac:dyDescent="0.2">
      <c r="A3643" s="1" t="s">
        <v>6560</v>
      </c>
      <c r="C3643" s="2" t="s">
        <v>6561</v>
      </c>
      <c r="D3643" s="3" t="s">
        <v>245</v>
      </c>
      <c r="E3643" s="4">
        <v>4</v>
      </c>
      <c r="F3643" s="4">
        <v>22</v>
      </c>
      <c r="I3643" s="7">
        <v>7058611</v>
      </c>
      <c r="J3643" s="7">
        <v>7058564</v>
      </c>
      <c r="K3643" s="7">
        <v>2</v>
      </c>
      <c r="L3643" s="7">
        <v>7</v>
      </c>
      <c r="M3643" s="7">
        <f t="shared" si="356"/>
        <v>0</v>
      </c>
      <c r="N3643" s="8">
        <f t="shared" si="357"/>
        <v>0</v>
      </c>
      <c r="R3643" s="12">
        <v>1</v>
      </c>
    </row>
    <row r="3644" spans="1:18" ht="63.75" x14ac:dyDescent="0.2">
      <c r="A3644" s="1" t="s">
        <v>6562</v>
      </c>
      <c r="C3644" s="2" t="s">
        <v>1805</v>
      </c>
      <c r="D3644" s="3" t="s">
        <v>245</v>
      </c>
      <c r="E3644" s="4">
        <v>24</v>
      </c>
      <c r="F3644" s="4">
        <v>22</v>
      </c>
      <c r="I3644" s="7">
        <v>7058612</v>
      </c>
      <c r="J3644" s="7">
        <v>7058564</v>
      </c>
      <c r="K3644" s="7">
        <v>2</v>
      </c>
      <c r="L3644" s="7">
        <v>7</v>
      </c>
      <c r="M3644" s="7">
        <f t="shared" si="356"/>
        <v>0</v>
      </c>
      <c r="N3644" s="8">
        <f t="shared" si="357"/>
        <v>0</v>
      </c>
      <c r="R3644" s="12">
        <v>1</v>
      </c>
    </row>
    <row r="3645" spans="1:18" ht="63.75" x14ac:dyDescent="0.2">
      <c r="A3645" s="1" t="s">
        <v>6563</v>
      </c>
      <c r="C3645" s="2" t="s">
        <v>6564</v>
      </c>
      <c r="D3645" s="3" t="s">
        <v>245</v>
      </c>
      <c r="E3645" s="4">
        <v>7</v>
      </c>
      <c r="F3645" s="4">
        <v>22</v>
      </c>
      <c r="I3645" s="7">
        <v>7058613</v>
      </c>
      <c r="J3645" s="7">
        <v>7058564</v>
      </c>
      <c r="K3645" s="7">
        <v>2</v>
      </c>
      <c r="L3645" s="7">
        <v>7</v>
      </c>
      <c r="M3645" s="7">
        <f t="shared" si="356"/>
        <v>0</v>
      </c>
      <c r="N3645" s="8">
        <f t="shared" si="357"/>
        <v>0</v>
      </c>
      <c r="R3645" s="12">
        <v>1</v>
      </c>
    </row>
    <row r="3646" spans="1:18" ht="63.75" x14ac:dyDescent="0.2">
      <c r="A3646" s="1" t="s">
        <v>6565</v>
      </c>
      <c r="C3646" s="2" t="s">
        <v>6566</v>
      </c>
      <c r="D3646" s="3" t="s">
        <v>245</v>
      </c>
      <c r="E3646" s="4">
        <v>15</v>
      </c>
      <c r="F3646" s="4">
        <v>22</v>
      </c>
      <c r="I3646" s="7">
        <v>7058614</v>
      </c>
      <c r="J3646" s="7">
        <v>7058564</v>
      </c>
      <c r="K3646" s="7">
        <v>2</v>
      </c>
      <c r="L3646" s="7">
        <v>7</v>
      </c>
      <c r="M3646" s="7">
        <f t="shared" si="356"/>
        <v>0</v>
      </c>
      <c r="N3646" s="8">
        <f t="shared" si="357"/>
        <v>0</v>
      </c>
      <c r="R3646" s="12">
        <v>1</v>
      </c>
    </row>
    <row r="3647" spans="1:18" ht="25.5" x14ac:dyDescent="0.2">
      <c r="A3647" s="1" t="s">
        <v>6567</v>
      </c>
      <c r="B3647" s="1" t="s">
        <v>132</v>
      </c>
      <c r="C3647" s="2" t="s">
        <v>6568</v>
      </c>
      <c r="D3647" s="3" t="s">
        <v>228</v>
      </c>
      <c r="E3647" s="4">
        <v>10</v>
      </c>
      <c r="F3647" s="4">
        <v>22</v>
      </c>
      <c r="I3647" s="7">
        <v>7058615</v>
      </c>
      <c r="J3647" s="7">
        <v>7058564</v>
      </c>
      <c r="K3647" s="7">
        <v>2</v>
      </c>
      <c r="L3647" s="7">
        <v>7</v>
      </c>
      <c r="M3647" s="7">
        <f t="shared" si="356"/>
        <v>0</v>
      </c>
      <c r="N3647" s="8">
        <f t="shared" si="357"/>
        <v>0</v>
      </c>
      <c r="R3647" s="12">
        <v>1</v>
      </c>
    </row>
    <row r="3648" spans="1:18" ht="63.75" x14ac:dyDescent="0.2">
      <c r="A3648" s="1" t="s">
        <v>6569</v>
      </c>
      <c r="B3648" s="1" t="s">
        <v>135</v>
      </c>
      <c r="C3648" s="2" t="s">
        <v>6570</v>
      </c>
      <c r="D3648" s="3" t="s">
        <v>228</v>
      </c>
      <c r="E3648" s="4">
        <v>13</v>
      </c>
      <c r="F3648" s="4">
        <v>22</v>
      </c>
      <c r="I3648" s="7">
        <v>7058616</v>
      </c>
      <c r="J3648" s="7">
        <v>7058564</v>
      </c>
      <c r="K3648" s="7">
        <v>2</v>
      </c>
      <c r="L3648" s="7">
        <v>7</v>
      </c>
      <c r="M3648" s="7">
        <f t="shared" si="356"/>
        <v>0</v>
      </c>
      <c r="N3648" s="8">
        <f t="shared" si="357"/>
        <v>0</v>
      </c>
      <c r="R3648" s="12">
        <v>1</v>
      </c>
    </row>
    <row r="3649" spans="1:18" ht="63.75" x14ac:dyDescent="0.2">
      <c r="A3649" s="1" t="s">
        <v>6571</v>
      </c>
      <c r="B3649" s="1" t="s">
        <v>138</v>
      </c>
      <c r="C3649" s="2" t="s">
        <v>6572</v>
      </c>
      <c r="D3649" s="3" t="s">
        <v>228</v>
      </c>
      <c r="E3649" s="4">
        <v>2</v>
      </c>
      <c r="F3649" s="4">
        <v>22</v>
      </c>
      <c r="I3649" s="7">
        <v>7058617</v>
      </c>
      <c r="J3649" s="7">
        <v>7058564</v>
      </c>
      <c r="K3649" s="7">
        <v>2</v>
      </c>
      <c r="L3649" s="7">
        <v>7</v>
      </c>
      <c r="M3649" s="7">
        <f t="shared" si="356"/>
        <v>0</v>
      </c>
      <c r="N3649" s="8">
        <f t="shared" si="357"/>
        <v>0</v>
      </c>
      <c r="R3649" s="12">
        <v>1</v>
      </c>
    </row>
    <row r="3650" spans="1:18" ht="63.75" x14ac:dyDescent="0.2">
      <c r="A3650" s="1" t="s">
        <v>6573</v>
      </c>
      <c r="B3650" s="1" t="s">
        <v>141</v>
      </c>
      <c r="C3650" s="2" t="s">
        <v>6574</v>
      </c>
      <c r="D3650" s="3" t="s">
        <v>228</v>
      </c>
      <c r="E3650" s="4">
        <v>1</v>
      </c>
      <c r="F3650" s="4">
        <v>22</v>
      </c>
      <c r="I3650" s="7">
        <v>7058618</v>
      </c>
      <c r="J3650" s="7">
        <v>7058564</v>
      </c>
      <c r="K3650" s="7">
        <v>2</v>
      </c>
      <c r="L3650" s="7">
        <v>7</v>
      </c>
      <c r="M3650" s="7">
        <f t="shared" si="356"/>
        <v>0</v>
      </c>
      <c r="N3650" s="8">
        <f t="shared" si="357"/>
        <v>0</v>
      </c>
      <c r="R3650" s="12">
        <v>1</v>
      </c>
    </row>
    <row r="3651" spans="1:18" ht="51" x14ac:dyDescent="0.2">
      <c r="A3651" s="1" t="s">
        <v>6575</v>
      </c>
      <c r="B3651" s="1" t="s">
        <v>144</v>
      </c>
      <c r="C3651" s="2" t="s">
        <v>6576</v>
      </c>
      <c r="D3651" s="3" t="s">
        <v>228</v>
      </c>
      <c r="E3651" s="4">
        <v>1</v>
      </c>
      <c r="F3651" s="4">
        <v>22</v>
      </c>
      <c r="I3651" s="7">
        <v>7058619</v>
      </c>
      <c r="J3651" s="7">
        <v>7058564</v>
      </c>
      <c r="K3651" s="7">
        <v>2</v>
      </c>
      <c r="L3651" s="7">
        <v>7</v>
      </c>
      <c r="M3651" s="7">
        <f t="shared" si="356"/>
        <v>0</v>
      </c>
      <c r="N3651" s="8">
        <f t="shared" si="357"/>
        <v>0</v>
      </c>
      <c r="R3651" s="12">
        <v>1</v>
      </c>
    </row>
    <row r="3652" spans="1:18" ht="38.25" x14ac:dyDescent="0.2">
      <c r="A3652" s="1" t="s">
        <v>6577</v>
      </c>
      <c r="B3652" s="1" t="s">
        <v>147</v>
      </c>
      <c r="C3652" s="2" t="s">
        <v>6578</v>
      </c>
      <c r="D3652" s="3" t="s">
        <v>228</v>
      </c>
      <c r="E3652" s="4">
        <v>1</v>
      </c>
      <c r="F3652" s="4">
        <v>22</v>
      </c>
      <c r="I3652" s="7">
        <v>7058620</v>
      </c>
      <c r="J3652" s="7">
        <v>7058564</v>
      </c>
      <c r="K3652" s="7">
        <v>2</v>
      </c>
      <c r="L3652" s="7">
        <v>7</v>
      </c>
      <c r="M3652" s="7">
        <f t="shared" si="356"/>
        <v>0</v>
      </c>
      <c r="N3652" s="8">
        <f t="shared" si="357"/>
        <v>0</v>
      </c>
      <c r="R3652" s="12">
        <v>1</v>
      </c>
    </row>
    <row r="3653" spans="1:18" ht="38.25" x14ac:dyDescent="0.2">
      <c r="A3653" s="1" t="s">
        <v>6579</v>
      </c>
      <c r="B3653" s="1" t="s">
        <v>150</v>
      </c>
      <c r="C3653" s="2" t="s">
        <v>6580</v>
      </c>
      <c r="D3653" s="3" t="s">
        <v>228</v>
      </c>
      <c r="E3653" s="4">
        <v>8</v>
      </c>
      <c r="F3653" s="4">
        <v>22</v>
      </c>
      <c r="I3653" s="7">
        <v>7058621</v>
      </c>
      <c r="J3653" s="7">
        <v>7058564</v>
      </c>
      <c r="K3653" s="7">
        <v>2</v>
      </c>
      <c r="L3653" s="7">
        <v>7</v>
      </c>
      <c r="M3653" s="7">
        <f t="shared" si="356"/>
        <v>0</v>
      </c>
      <c r="N3653" s="8">
        <f t="shared" si="357"/>
        <v>0</v>
      </c>
      <c r="R3653" s="12">
        <v>1</v>
      </c>
    </row>
    <row r="3654" spans="1:18" ht="38.25" x14ac:dyDescent="0.2">
      <c r="A3654" s="1" t="s">
        <v>6581</v>
      </c>
      <c r="B3654" s="1" t="s">
        <v>153</v>
      </c>
      <c r="C3654" s="2" t="s">
        <v>6467</v>
      </c>
      <c r="D3654" s="3" t="s">
        <v>228</v>
      </c>
      <c r="E3654" s="4">
        <v>12</v>
      </c>
      <c r="F3654" s="4">
        <v>22</v>
      </c>
      <c r="I3654" s="7">
        <v>7058622</v>
      </c>
      <c r="J3654" s="7">
        <v>7058564</v>
      </c>
      <c r="K3654" s="7">
        <v>2</v>
      </c>
      <c r="L3654" s="7">
        <v>7</v>
      </c>
      <c r="M3654" s="7">
        <f t="shared" si="356"/>
        <v>0</v>
      </c>
      <c r="N3654" s="8">
        <f t="shared" si="357"/>
        <v>0</v>
      </c>
      <c r="R3654" s="12">
        <v>1</v>
      </c>
    </row>
    <row r="3655" spans="1:18" ht="63.75" x14ac:dyDescent="0.2">
      <c r="A3655" s="1" t="s">
        <v>6582</v>
      </c>
      <c r="B3655" s="1" t="s">
        <v>156</v>
      </c>
      <c r="C3655" s="2" t="s">
        <v>1839</v>
      </c>
      <c r="D3655" s="3" t="s">
        <v>228</v>
      </c>
      <c r="E3655" s="4">
        <v>14</v>
      </c>
      <c r="F3655" s="4">
        <v>22</v>
      </c>
      <c r="I3655" s="7">
        <v>7058623</v>
      </c>
      <c r="J3655" s="7">
        <v>7058564</v>
      </c>
      <c r="K3655" s="7">
        <v>2</v>
      </c>
      <c r="L3655" s="7">
        <v>7</v>
      </c>
      <c r="M3655" s="7">
        <f t="shared" si="356"/>
        <v>0</v>
      </c>
      <c r="N3655" s="8">
        <f t="shared" si="357"/>
        <v>0</v>
      </c>
      <c r="R3655" s="12">
        <v>1</v>
      </c>
    </row>
    <row r="3656" spans="1:18" ht="25.5" x14ac:dyDescent="0.2">
      <c r="A3656" s="1" t="s">
        <v>6583</v>
      </c>
      <c r="B3656" s="1" t="s">
        <v>159</v>
      </c>
      <c r="C3656" s="2" t="s">
        <v>1849</v>
      </c>
      <c r="D3656" s="3" t="s">
        <v>241</v>
      </c>
      <c r="E3656" s="4">
        <v>16</v>
      </c>
      <c r="F3656" s="4">
        <v>22</v>
      </c>
      <c r="I3656" s="7">
        <v>7058624</v>
      </c>
      <c r="J3656" s="7">
        <v>7058564</v>
      </c>
      <c r="K3656" s="7">
        <v>2</v>
      </c>
      <c r="L3656" s="7">
        <v>7</v>
      </c>
      <c r="M3656" s="7">
        <f t="shared" si="356"/>
        <v>0</v>
      </c>
      <c r="N3656" s="8">
        <f t="shared" si="357"/>
        <v>0</v>
      </c>
      <c r="R3656" s="12">
        <v>1</v>
      </c>
    </row>
    <row r="3657" spans="1:18" ht="38.25" x14ac:dyDescent="0.2">
      <c r="A3657" s="1" t="s">
        <v>6584</v>
      </c>
      <c r="B3657" s="1" t="s">
        <v>162</v>
      </c>
      <c r="C3657" s="2" t="s">
        <v>6585</v>
      </c>
      <c r="D3657" s="3" t="s">
        <v>241</v>
      </c>
      <c r="E3657" s="4">
        <v>7</v>
      </c>
      <c r="F3657" s="4">
        <v>22</v>
      </c>
      <c r="I3657" s="7">
        <v>7058625</v>
      </c>
      <c r="J3657" s="7">
        <v>7058564</v>
      </c>
      <c r="K3657" s="7">
        <v>2</v>
      </c>
      <c r="L3657" s="7">
        <v>7</v>
      </c>
      <c r="M3657" s="7">
        <f t="shared" si="356"/>
        <v>0</v>
      </c>
      <c r="N3657" s="8">
        <f t="shared" si="357"/>
        <v>0</v>
      </c>
      <c r="R3657" s="12">
        <v>1</v>
      </c>
    </row>
    <row r="3658" spans="1:18" ht="51" x14ac:dyDescent="0.2">
      <c r="A3658" s="1" t="s">
        <v>6586</v>
      </c>
      <c r="B3658" s="1" t="s">
        <v>165</v>
      </c>
      <c r="C3658" s="2" t="s">
        <v>6587</v>
      </c>
      <c r="D3658" s="3" t="s">
        <v>35</v>
      </c>
      <c r="E3658" s="4">
        <v>0</v>
      </c>
      <c r="F3658" s="4">
        <v>22</v>
      </c>
      <c r="I3658" s="7">
        <v>7058626</v>
      </c>
      <c r="J3658" s="7">
        <v>7058564</v>
      </c>
      <c r="K3658" s="7">
        <v>2</v>
      </c>
      <c r="L3658" s="7">
        <v>7</v>
      </c>
      <c r="M3658" s="7">
        <f t="shared" si="356"/>
        <v>0</v>
      </c>
      <c r="N3658" s="8">
        <f t="shared" si="357"/>
        <v>0</v>
      </c>
      <c r="R3658" s="12">
        <v>1</v>
      </c>
    </row>
    <row r="3659" spans="1:18" ht="51" x14ac:dyDescent="0.2">
      <c r="A3659" s="1" t="s">
        <v>6588</v>
      </c>
      <c r="C3659" s="2" t="s">
        <v>6589</v>
      </c>
      <c r="D3659" s="3" t="s">
        <v>245</v>
      </c>
      <c r="E3659" s="4">
        <v>24</v>
      </c>
      <c r="F3659" s="4">
        <v>22</v>
      </c>
      <c r="I3659" s="7">
        <v>7058627</v>
      </c>
      <c r="J3659" s="7">
        <v>7058564</v>
      </c>
      <c r="K3659" s="7">
        <v>2</v>
      </c>
      <c r="L3659" s="7">
        <v>7</v>
      </c>
      <c r="M3659" s="7">
        <f t="shared" si="356"/>
        <v>0</v>
      </c>
      <c r="N3659" s="8">
        <f t="shared" si="357"/>
        <v>0</v>
      </c>
      <c r="R3659" s="12">
        <v>1</v>
      </c>
    </row>
    <row r="3660" spans="1:18" ht="51" x14ac:dyDescent="0.2">
      <c r="A3660" s="1" t="s">
        <v>6590</v>
      </c>
      <c r="C3660" s="2" t="s">
        <v>6591</v>
      </c>
      <c r="D3660" s="3" t="s">
        <v>245</v>
      </c>
      <c r="E3660" s="4">
        <v>7</v>
      </c>
      <c r="F3660" s="4">
        <v>22</v>
      </c>
      <c r="I3660" s="7">
        <v>7058628</v>
      </c>
      <c r="J3660" s="7">
        <v>7058564</v>
      </c>
      <c r="K3660" s="7">
        <v>2</v>
      </c>
      <c r="L3660" s="7">
        <v>7</v>
      </c>
      <c r="M3660" s="7">
        <f t="shared" ref="M3660:M3667" si="358">ROUND(ROUND(H3660,2)*ROUND(E3660,2), 2)</f>
        <v>0</v>
      </c>
      <c r="N3660" s="8">
        <f t="shared" ref="N3660:N3667" si="359">H3660*E3660*(1+F3660/100)</f>
        <v>0</v>
      </c>
      <c r="R3660" s="12">
        <v>1</v>
      </c>
    </row>
    <row r="3661" spans="1:18" ht="51" x14ac:dyDescent="0.2">
      <c r="A3661" s="1" t="s">
        <v>6592</v>
      </c>
      <c r="C3661" s="2" t="s">
        <v>6593</v>
      </c>
      <c r="D3661" s="3" t="s">
        <v>245</v>
      </c>
      <c r="E3661" s="4">
        <v>15</v>
      </c>
      <c r="F3661" s="4">
        <v>22</v>
      </c>
      <c r="I3661" s="7">
        <v>7058629</v>
      </c>
      <c r="J3661" s="7">
        <v>7058564</v>
      </c>
      <c r="K3661" s="7">
        <v>2</v>
      </c>
      <c r="L3661" s="7">
        <v>7</v>
      </c>
      <c r="M3661" s="7">
        <f t="shared" si="358"/>
        <v>0</v>
      </c>
      <c r="N3661" s="8">
        <f t="shared" si="359"/>
        <v>0</v>
      </c>
      <c r="R3661" s="12">
        <v>1</v>
      </c>
    </row>
    <row r="3662" spans="1:18" ht="25.5" x14ac:dyDescent="0.2">
      <c r="A3662" s="1" t="s">
        <v>6594</v>
      </c>
      <c r="B3662" s="1" t="s">
        <v>168</v>
      </c>
      <c r="C3662" s="2" t="s">
        <v>6595</v>
      </c>
      <c r="D3662" s="3" t="s">
        <v>228</v>
      </c>
      <c r="E3662" s="4">
        <v>1</v>
      </c>
      <c r="F3662" s="4">
        <v>22</v>
      </c>
      <c r="I3662" s="7">
        <v>7058630</v>
      </c>
      <c r="J3662" s="7">
        <v>7058564</v>
      </c>
      <c r="K3662" s="7">
        <v>2</v>
      </c>
      <c r="L3662" s="7">
        <v>7</v>
      </c>
      <c r="M3662" s="7">
        <f t="shared" si="358"/>
        <v>0</v>
      </c>
      <c r="N3662" s="8">
        <f t="shared" si="359"/>
        <v>0</v>
      </c>
      <c r="R3662" s="12">
        <v>1</v>
      </c>
    </row>
    <row r="3663" spans="1:18" ht="38.25" x14ac:dyDescent="0.2">
      <c r="A3663" s="1" t="s">
        <v>6596</v>
      </c>
      <c r="B3663" s="1" t="s">
        <v>171</v>
      </c>
      <c r="C3663" s="2" t="s">
        <v>6597</v>
      </c>
      <c r="D3663" s="3" t="s">
        <v>228</v>
      </c>
      <c r="E3663" s="4">
        <v>1</v>
      </c>
      <c r="F3663" s="4">
        <v>22</v>
      </c>
      <c r="I3663" s="7">
        <v>7058631</v>
      </c>
      <c r="J3663" s="7">
        <v>7058564</v>
      </c>
      <c r="K3663" s="7">
        <v>2</v>
      </c>
      <c r="L3663" s="7">
        <v>7</v>
      </c>
      <c r="M3663" s="7">
        <f t="shared" si="358"/>
        <v>0</v>
      </c>
      <c r="N3663" s="8">
        <f t="shared" si="359"/>
        <v>0</v>
      </c>
      <c r="R3663" s="12">
        <v>1</v>
      </c>
    </row>
    <row r="3664" spans="1:18" ht="51" x14ac:dyDescent="0.2">
      <c r="A3664" s="1" t="s">
        <v>6598</v>
      </c>
      <c r="B3664" s="1" t="s">
        <v>174</v>
      </c>
      <c r="C3664" s="2" t="s">
        <v>6599</v>
      </c>
      <c r="D3664" s="3" t="s">
        <v>231</v>
      </c>
      <c r="E3664" s="4">
        <v>12</v>
      </c>
      <c r="F3664" s="4">
        <v>22</v>
      </c>
      <c r="I3664" s="7">
        <v>7058632</v>
      </c>
      <c r="J3664" s="7">
        <v>7058564</v>
      </c>
      <c r="K3664" s="7">
        <v>2</v>
      </c>
      <c r="L3664" s="7">
        <v>7</v>
      </c>
      <c r="M3664" s="7">
        <f t="shared" si="358"/>
        <v>0</v>
      </c>
      <c r="N3664" s="8">
        <f t="shared" si="359"/>
        <v>0</v>
      </c>
      <c r="R3664" s="12">
        <v>1</v>
      </c>
    </row>
    <row r="3665" spans="1:18" ht="25.5" x14ac:dyDescent="0.2">
      <c r="A3665" s="1" t="s">
        <v>6600</v>
      </c>
      <c r="B3665" s="1" t="s">
        <v>177</v>
      </c>
      <c r="C3665" s="2" t="s">
        <v>2082</v>
      </c>
      <c r="D3665" s="3" t="s">
        <v>228</v>
      </c>
      <c r="E3665" s="4">
        <v>1</v>
      </c>
      <c r="F3665" s="4">
        <v>22</v>
      </c>
      <c r="I3665" s="7">
        <v>7058633</v>
      </c>
      <c r="J3665" s="7">
        <v>7058564</v>
      </c>
      <c r="K3665" s="7">
        <v>2</v>
      </c>
      <c r="L3665" s="7">
        <v>7</v>
      </c>
      <c r="M3665" s="7">
        <f t="shared" si="358"/>
        <v>0</v>
      </c>
      <c r="N3665" s="8">
        <f t="shared" si="359"/>
        <v>0</v>
      </c>
      <c r="R3665" s="12">
        <v>1</v>
      </c>
    </row>
    <row r="3666" spans="1:18" ht="38.25" x14ac:dyDescent="0.2">
      <c r="A3666" s="1" t="s">
        <v>6601</v>
      </c>
      <c r="B3666" s="1" t="s">
        <v>180</v>
      </c>
      <c r="C3666" s="2" t="s">
        <v>1987</v>
      </c>
      <c r="D3666" s="3" t="s">
        <v>397</v>
      </c>
      <c r="E3666" s="4">
        <v>10</v>
      </c>
      <c r="F3666" s="4">
        <v>22</v>
      </c>
      <c r="I3666" s="7">
        <v>7058634</v>
      </c>
      <c r="J3666" s="7">
        <v>7058564</v>
      </c>
      <c r="K3666" s="7">
        <v>2</v>
      </c>
      <c r="L3666" s="7">
        <v>7</v>
      </c>
      <c r="M3666" s="7">
        <f t="shared" si="358"/>
        <v>0</v>
      </c>
      <c r="N3666" s="8">
        <f t="shared" si="359"/>
        <v>0</v>
      </c>
      <c r="R3666" s="12">
        <v>1</v>
      </c>
    </row>
    <row r="3667" spans="1:18" ht="25.5" x14ac:dyDescent="0.2">
      <c r="A3667" s="1" t="s">
        <v>6602</v>
      </c>
      <c r="B3667" s="1" t="s">
        <v>186</v>
      </c>
      <c r="C3667" s="2" t="s">
        <v>6603</v>
      </c>
      <c r="D3667" s="3" t="s">
        <v>228</v>
      </c>
      <c r="E3667" s="4">
        <v>1</v>
      </c>
      <c r="F3667" s="4">
        <v>22</v>
      </c>
      <c r="I3667" s="7">
        <v>7058635</v>
      </c>
      <c r="J3667" s="7">
        <v>7058564</v>
      </c>
      <c r="K3667" s="7">
        <v>2</v>
      </c>
      <c r="L3667" s="7">
        <v>7</v>
      </c>
      <c r="M3667" s="7">
        <f t="shared" si="358"/>
        <v>0</v>
      </c>
      <c r="N3667" s="8">
        <f t="shared" si="359"/>
        <v>0</v>
      </c>
      <c r="R3667" s="12">
        <v>1</v>
      </c>
    </row>
    <row r="3668" spans="1:18" x14ac:dyDescent="0.2">
      <c r="A3668" s="1" t="s">
        <v>6604</v>
      </c>
      <c r="B3668" s="1" t="s">
        <v>345</v>
      </c>
      <c r="C3668" s="2" t="s">
        <v>6605</v>
      </c>
      <c r="E3668" s="4">
        <v>0</v>
      </c>
      <c r="F3668" s="4">
        <v>22</v>
      </c>
      <c r="H3668" s="167"/>
      <c r="I3668" s="7">
        <v>7058636</v>
      </c>
      <c r="J3668" s="7">
        <v>7058377</v>
      </c>
      <c r="K3668" s="7">
        <v>1</v>
      </c>
      <c r="L3668" s="7">
        <v>6</v>
      </c>
      <c r="M3668" s="7">
        <f>M3669+M3670+M3671+M3672+M3673+M3674+M3675+M3676+M3677+M3678+M3679+M3680+M3681+M3682+M3683+M3684+M3685+M3686+M3687+M3688+M3689+M3690+M3691+M3692+M3693+M3694+M3695+M3696+M3697+M3698+M3699+M3700+M3701+M3702+M3703+M3704+M3705+M3706+M3707+M3708+M3709+M3710+M3711+M3712+M3713+M3714+M3715+M3716+M3717+M3718+M3719+M3720+M3721+M3722+M3723+M3724+M3725+M3726+M3727+M3728+M3729+M3730+M3731+M3732+M3733+M3734+M3735+M3736+M3737+M3738+M3739+M3740+M3741+M3742+M3743+M3744+M3745+M3746+M3747+M3748+M3749+M3750+M3751+M3752+M3753+M3754+M3755+M3756+M3757+M3758+M3759+M3760+M3761+M3762+M3763</f>
        <v>0</v>
      </c>
      <c r="N3668" s="8">
        <f>N3669+N3670+N3671+N3672+N3673+N3674+N3675+N3676+N3677+N3678+N3679+N3680+N3681+N3682+N3683+N3684+N3685+N3686+N3687+N3688+N3689+N3690+N3691+N3692+N3693+N3694+N3695+N3696+N3697+N3698+N3699+N3700+N3701+N3702+N3703+N3704+N3705+N3706+N3707+N3708+N3709+N3710+N3711+N3712+N3713+N3714+N3715+N3716+N3717+N3718+N3719+N3720+N3721+N3722+N3723+N3724+N3725+N3726+N3727+N3728+N3729+N3730+N3731+N3732+N3733+N3734+N3735+N3736+N3737+N3738+N3739+N3740+N3741+N3742+N3743+N3744+N3745+N3746+N3747+N3748+N3749+N3750+N3751+N3752+N3753+N3754+N3755+N3756+N3757+N3758+N3759+N3760+N3761+N3762+N3763</f>
        <v>0</v>
      </c>
      <c r="R3668" s="12">
        <v>1</v>
      </c>
    </row>
    <row r="3669" spans="1:18" ht="76.5" x14ac:dyDescent="0.2">
      <c r="A3669" s="1" t="s">
        <v>6606</v>
      </c>
      <c r="B3669" s="1" t="s">
        <v>30</v>
      </c>
      <c r="C3669" s="2" t="s">
        <v>6607</v>
      </c>
      <c r="D3669" s="3" t="s">
        <v>35</v>
      </c>
      <c r="E3669" s="4">
        <v>0</v>
      </c>
      <c r="F3669" s="4">
        <v>22</v>
      </c>
      <c r="I3669" s="7">
        <v>7058637</v>
      </c>
      <c r="J3669" s="7">
        <v>7058636</v>
      </c>
      <c r="K3669" s="7">
        <v>2</v>
      </c>
      <c r="L3669" s="7">
        <v>7</v>
      </c>
      <c r="M3669" s="7">
        <f t="shared" ref="M3669:M3700" si="360">ROUND(ROUND(H3669,2)*ROUND(E3669,2), 2)</f>
        <v>0</v>
      </c>
      <c r="N3669" s="8">
        <f t="shared" ref="N3669:N3700" si="361">H3669*E3669*(1+F3669/100)</f>
        <v>0</v>
      </c>
      <c r="R3669" s="12">
        <v>1</v>
      </c>
    </row>
    <row r="3670" spans="1:18" ht="76.5" x14ac:dyDescent="0.2">
      <c r="A3670" s="1" t="s">
        <v>6608</v>
      </c>
      <c r="C3670" s="2" t="s">
        <v>6609</v>
      </c>
      <c r="D3670" s="3" t="s">
        <v>228</v>
      </c>
      <c r="E3670" s="4">
        <v>1</v>
      </c>
      <c r="F3670" s="4">
        <v>22</v>
      </c>
      <c r="I3670" s="7">
        <v>7058638</v>
      </c>
      <c r="J3670" s="7">
        <v>7058636</v>
      </c>
      <c r="K3670" s="7">
        <v>2</v>
      </c>
      <c r="L3670" s="7">
        <v>7</v>
      </c>
      <c r="M3670" s="7">
        <f t="shared" si="360"/>
        <v>0</v>
      </c>
      <c r="N3670" s="8">
        <f t="shared" si="361"/>
        <v>0</v>
      </c>
      <c r="R3670" s="12">
        <v>1</v>
      </c>
    </row>
    <row r="3671" spans="1:18" ht="76.5" x14ac:dyDescent="0.2">
      <c r="A3671" s="1" t="s">
        <v>6610</v>
      </c>
      <c r="C3671" s="2" t="s">
        <v>6611</v>
      </c>
      <c r="D3671" s="3" t="s">
        <v>228</v>
      </c>
      <c r="E3671" s="4">
        <v>2</v>
      </c>
      <c r="F3671" s="4">
        <v>22</v>
      </c>
      <c r="I3671" s="7">
        <v>7058639</v>
      </c>
      <c r="J3671" s="7">
        <v>7058636</v>
      </c>
      <c r="K3671" s="7">
        <v>2</v>
      </c>
      <c r="L3671" s="7">
        <v>7</v>
      </c>
      <c r="M3671" s="7">
        <f t="shared" si="360"/>
        <v>0</v>
      </c>
      <c r="N3671" s="8">
        <f t="shared" si="361"/>
        <v>0</v>
      </c>
      <c r="R3671" s="12">
        <v>1</v>
      </c>
    </row>
    <row r="3672" spans="1:18" ht="76.5" x14ac:dyDescent="0.2">
      <c r="A3672" s="1" t="s">
        <v>6612</v>
      </c>
      <c r="C3672" s="2" t="s">
        <v>6613</v>
      </c>
      <c r="D3672" s="3" t="s">
        <v>228</v>
      </c>
      <c r="E3672" s="4">
        <v>1</v>
      </c>
      <c r="F3672" s="4">
        <v>22</v>
      </c>
      <c r="I3672" s="7">
        <v>7058640</v>
      </c>
      <c r="J3672" s="7">
        <v>7058636</v>
      </c>
      <c r="K3672" s="7">
        <v>2</v>
      </c>
      <c r="L3672" s="7">
        <v>7</v>
      </c>
      <c r="M3672" s="7">
        <f t="shared" si="360"/>
        <v>0</v>
      </c>
      <c r="N3672" s="8">
        <f t="shared" si="361"/>
        <v>0</v>
      </c>
      <c r="R3672" s="12">
        <v>1</v>
      </c>
    </row>
    <row r="3673" spans="1:18" ht="76.5" x14ac:dyDescent="0.2">
      <c r="A3673" s="1" t="s">
        <v>6614</v>
      </c>
      <c r="C3673" s="2" t="s">
        <v>6615</v>
      </c>
      <c r="D3673" s="3" t="s">
        <v>228</v>
      </c>
      <c r="E3673" s="4">
        <v>1</v>
      </c>
      <c r="F3673" s="4">
        <v>22</v>
      </c>
      <c r="I3673" s="7">
        <v>7058641</v>
      </c>
      <c r="J3673" s="7">
        <v>7058636</v>
      </c>
      <c r="K3673" s="7">
        <v>2</v>
      </c>
      <c r="L3673" s="7">
        <v>7</v>
      </c>
      <c r="M3673" s="7">
        <f t="shared" si="360"/>
        <v>0</v>
      </c>
      <c r="N3673" s="8">
        <f t="shared" si="361"/>
        <v>0</v>
      </c>
      <c r="R3673" s="12">
        <v>1</v>
      </c>
    </row>
    <row r="3674" spans="1:18" ht="76.5" x14ac:dyDescent="0.2">
      <c r="A3674" s="1" t="s">
        <v>6616</v>
      </c>
      <c r="C3674" s="2" t="s">
        <v>6617</v>
      </c>
      <c r="D3674" s="3" t="s">
        <v>228</v>
      </c>
      <c r="E3674" s="4">
        <v>1</v>
      </c>
      <c r="F3674" s="4">
        <v>22</v>
      </c>
      <c r="I3674" s="7">
        <v>7058642</v>
      </c>
      <c r="J3674" s="7">
        <v>7058636</v>
      </c>
      <c r="K3674" s="7">
        <v>2</v>
      </c>
      <c r="L3674" s="7">
        <v>7</v>
      </c>
      <c r="M3674" s="7">
        <f t="shared" si="360"/>
        <v>0</v>
      </c>
      <c r="N3674" s="8">
        <f t="shared" si="361"/>
        <v>0</v>
      </c>
      <c r="R3674" s="12">
        <v>1</v>
      </c>
    </row>
    <row r="3675" spans="1:18" ht="76.5" x14ac:dyDescent="0.2">
      <c r="A3675" s="1" t="s">
        <v>6618</v>
      </c>
      <c r="C3675" s="2" t="s">
        <v>6619</v>
      </c>
      <c r="D3675" s="3" t="s">
        <v>228</v>
      </c>
      <c r="E3675" s="4">
        <v>1</v>
      </c>
      <c r="F3675" s="4">
        <v>22</v>
      </c>
      <c r="I3675" s="7">
        <v>7058643</v>
      </c>
      <c r="J3675" s="7">
        <v>7058636</v>
      </c>
      <c r="K3675" s="7">
        <v>2</v>
      </c>
      <c r="L3675" s="7">
        <v>7</v>
      </c>
      <c r="M3675" s="7">
        <f t="shared" si="360"/>
        <v>0</v>
      </c>
      <c r="N3675" s="8">
        <f t="shared" si="361"/>
        <v>0</v>
      </c>
      <c r="R3675" s="12">
        <v>1</v>
      </c>
    </row>
    <row r="3676" spans="1:18" ht="76.5" x14ac:dyDescent="0.2">
      <c r="A3676" s="1" t="s">
        <v>6620</v>
      </c>
      <c r="B3676" s="1" t="s">
        <v>188</v>
      </c>
      <c r="C3676" s="2" t="s">
        <v>6621</v>
      </c>
      <c r="D3676" s="3" t="s">
        <v>35</v>
      </c>
      <c r="E3676" s="4">
        <v>0</v>
      </c>
      <c r="F3676" s="4">
        <v>22</v>
      </c>
      <c r="I3676" s="7">
        <v>7058644</v>
      </c>
      <c r="J3676" s="7">
        <v>7058636</v>
      </c>
      <c r="K3676" s="7">
        <v>2</v>
      </c>
      <c r="L3676" s="7">
        <v>7</v>
      </c>
      <c r="M3676" s="7">
        <f t="shared" si="360"/>
        <v>0</v>
      </c>
      <c r="N3676" s="8">
        <f t="shared" si="361"/>
        <v>0</v>
      </c>
      <c r="R3676" s="12">
        <v>1</v>
      </c>
    </row>
    <row r="3677" spans="1:18" ht="76.5" x14ac:dyDescent="0.2">
      <c r="A3677" s="1" t="s">
        <v>6622</v>
      </c>
      <c r="C3677" s="2" t="s">
        <v>6623</v>
      </c>
      <c r="D3677" s="3" t="s">
        <v>228</v>
      </c>
      <c r="E3677" s="4">
        <v>1</v>
      </c>
      <c r="F3677" s="4">
        <v>22</v>
      </c>
      <c r="I3677" s="7">
        <v>7058645</v>
      </c>
      <c r="J3677" s="7">
        <v>7058636</v>
      </c>
      <c r="K3677" s="7">
        <v>2</v>
      </c>
      <c r="L3677" s="7">
        <v>7</v>
      </c>
      <c r="M3677" s="7">
        <f t="shared" si="360"/>
        <v>0</v>
      </c>
      <c r="N3677" s="8">
        <f t="shared" si="361"/>
        <v>0</v>
      </c>
      <c r="R3677" s="12">
        <v>1</v>
      </c>
    </row>
    <row r="3678" spans="1:18" ht="76.5" x14ac:dyDescent="0.2">
      <c r="A3678" s="1" t="s">
        <v>6624</v>
      </c>
      <c r="C3678" s="2" t="s">
        <v>6625</v>
      </c>
      <c r="D3678" s="3" t="s">
        <v>228</v>
      </c>
      <c r="E3678" s="4">
        <v>1</v>
      </c>
      <c r="F3678" s="4">
        <v>22</v>
      </c>
      <c r="I3678" s="7">
        <v>7058646</v>
      </c>
      <c r="J3678" s="7">
        <v>7058636</v>
      </c>
      <c r="K3678" s="7">
        <v>2</v>
      </c>
      <c r="L3678" s="7">
        <v>7</v>
      </c>
      <c r="M3678" s="7">
        <f t="shared" si="360"/>
        <v>0</v>
      </c>
      <c r="N3678" s="8">
        <f t="shared" si="361"/>
        <v>0</v>
      </c>
      <c r="R3678" s="12">
        <v>1</v>
      </c>
    </row>
    <row r="3679" spans="1:18" ht="76.5" x14ac:dyDescent="0.2">
      <c r="A3679" s="1" t="s">
        <v>6626</v>
      </c>
      <c r="C3679" s="2" t="s">
        <v>6627</v>
      </c>
      <c r="D3679" s="3" t="s">
        <v>228</v>
      </c>
      <c r="E3679" s="4">
        <v>1</v>
      </c>
      <c r="F3679" s="4">
        <v>22</v>
      </c>
      <c r="I3679" s="7">
        <v>7058647</v>
      </c>
      <c r="J3679" s="7">
        <v>7058636</v>
      </c>
      <c r="K3679" s="7">
        <v>2</v>
      </c>
      <c r="L3679" s="7">
        <v>7</v>
      </c>
      <c r="M3679" s="7">
        <f t="shared" si="360"/>
        <v>0</v>
      </c>
      <c r="N3679" s="8">
        <f t="shared" si="361"/>
        <v>0</v>
      </c>
      <c r="R3679" s="12">
        <v>1</v>
      </c>
    </row>
    <row r="3680" spans="1:18" ht="76.5" x14ac:dyDescent="0.2">
      <c r="A3680" s="1" t="s">
        <v>6628</v>
      </c>
      <c r="C3680" s="2" t="s">
        <v>6629</v>
      </c>
      <c r="D3680" s="3" t="s">
        <v>228</v>
      </c>
      <c r="E3680" s="4">
        <v>2</v>
      </c>
      <c r="F3680" s="4">
        <v>22</v>
      </c>
      <c r="I3680" s="7">
        <v>7058648</v>
      </c>
      <c r="J3680" s="7">
        <v>7058636</v>
      </c>
      <c r="K3680" s="7">
        <v>2</v>
      </c>
      <c r="L3680" s="7">
        <v>7</v>
      </c>
      <c r="M3680" s="7">
        <f t="shared" si="360"/>
        <v>0</v>
      </c>
      <c r="N3680" s="8">
        <f t="shared" si="361"/>
        <v>0</v>
      </c>
      <c r="R3680" s="12">
        <v>1</v>
      </c>
    </row>
    <row r="3681" spans="1:18" ht="76.5" x14ac:dyDescent="0.2">
      <c r="A3681" s="1" t="s">
        <v>6630</v>
      </c>
      <c r="C3681" s="2" t="s">
        <v>6631</v>
      </c>
      <c r="D3681" s="3" t="s">
        <v>228</v>
      </c>
      <c r="E3681" s="4">
        <v>1</v>
      </c>
      <c r="F3681" s="4">
        <v>22</v>
      </c>
      <c r="I3681" s="7">
        <v>7058649</v>
      </c>
      <c r="J3681" s="7">
        <v>7058636</v>
      </c>
      <c r="K3681" s="7">
        <v>2</v>
      </c>
      <c r="L3681" s="7">
        <v>7</v>
      </c>
      <c r="M3681" s="7">
        <f t="shared" si="360"/>
        <v>0</v>
      </c>
      <c r="N3681" s="8">
        <f t="shared" si="361"/>
        <v>0</v>
      </c>
      <c r="R3681" s="12">
        <v>1</v>
      </c>
    </row>
    <row r="3682" spans="1:18" ht="76.5" x14ac:dyDescent="0.2">
      <c r="A3682" s="1" t="s">
        <v>6632</v>
      </c>
      <c r="C3682" s="2" t="s">
        <v>6633</v>
      </c>
      <c r="D3682" s="3" t="s">
        <v>228</v>
      </c>
      <c r="E3682" s="4">
        <v>1</v>
      </c>
      <c r="F3682" s="4">
        <v>22</v>
      </c>
      <c r="I3682" s="7">
        <v>7058650</v>
      </c>
      <c r="J3682" s="7">
        <v>7058636</v>
      </c>
      <c r="K3682" s="7">
        <v>2</v>
      </c>
      <c r="L3682" s="7">
        <v>7</v>
      </c>
      <c r="M3682" s="7">
        <f t="shared" si="360"/>
        <v>0</v>
      </c>
      <c r="N3682" s="8">
        <f t="shared" si="361"/>
        <v>0</v>
      </c>
      <c r="R3682" s="12">
        <v>1</v>
      </c>
    </row>
    <row r="3683" spans="1:18" ht="76.5" x14ac:dyDescent="0.2">
      <c r="A3683" s="1" t="s">
        <v>6634</v>
      </c>
      <c r="C3683" s="2" t="s">
        <v>6635</v>
      </c>
      <c r="D3683" s="3" t="s">
        <v>228</v>
      </c>
      <c r="E3683" s="4">
        <v>2</v>
      </c>
      <c r="F3683" s="4">
        <v>22</v>
      </c>
      <c r="I3683" s="7">
        <v>7058651</v>
      </c>
      <c r="J3683" s="7">
        <v>7058636</v>
      </c>
      <c r="K3683" s="7">
        <v>2</v>
      </c>
      <c r="L3683" s="7">
        <v>7</v>
      </c>
      <c r="M3683" s="7">
        <f t="shared" si="360"/>
        <v>0</v>
      </c>
      <c r="N3683" s="8">
        <f t="shared" si="361"/>
        <v>0</v>
      </c>
      <c r="R3683" s="12">
        <v>1</v>
      </c>
    </row>
    <row r="3684" spans="1:18" ht="76.5" x14ac:dyDescent="0.2">
      <c r="A3684" s="1" t="s">
        <v>6636</v>
      </c>
      <c r="C3684" s="2" t="s">
        <v>6637</v>
      </c>
      <c r="D3684" s="3" t="s">
        <v>228</v>
      </c>
      <c r="E3684" s="4">
        <v>1</v>
      </c>
      <c r="F3684" s="4">
        <v>22</v>
      </c>
      <c r="I3684" s="7">
        <v>7058652</v>
      </c>
      <c r="J3684" s="7">
        <v>7058636</v>
      </c>
      <c r="K3684" s="7">
        <v>2</v>
      </c>
      <c r="L3684" s="7">
        <v>7</v>
      </c>
      <c r="M3684" s="7">
        <f t="shared" si="360"/>
        <v>0</v>
      </c>
      <c r="N3684" s="8">
        <f t="shared" si="361"/>
        <v>0</v>
      </c>
      <c r="R3684" s="12">
        <v>1</v>
      </c>
    </row>
    <row r="3685" spans="1:18" ht="76.5" x14ac:dyDescent="0.2">
      <c r="A3685" s="1" t="s">
        <v>6638</v>
      </c>
      <c r="C3685" s="2" t="s">
        <v>6639</v>
      </c>
      <c r="D3685" s="3" t="s">
        <v>228</v>
      </c>
      <c r="E3685" s="4">
        <v>2</v>
      </c>
      <c r="F3685" s="4">
        <v>22</v>
      </c>
      <c r="I3685" s="7">
        <v>7058653</v>
      </c>
      <c r="J3685" s="7">
        <v>7058636</v>
      </c>
      <c r="K3685" s="7">
        <v>2</v>
      </c>
      <c r="L3685" s="7">
        <v>7</v>
      </c>
      <c r="M3685" s="7">
        <f t="shared" si="360"/>
        <v>0</v>
      </c>
      <c r="N3685" s="8">
        <f t="shared" si="361"/>
        <v>0</v>
      </c>
      <c r="R3685" s="12">
        <v>1</v>
      </c>
    </row>
    <row r="3686" spans="1:18" ht="76.5" x14ac:dyDescent="0.2">
      <c r="A3686" s="1" t="s">
        <v>6640</v>
      </c>
      <c r="C3686" s="2" t="s">
        <v>6641</v>
      </c>
      <c r="D3686" s="3" t="s">
        <v>228</v>
      </c>
      <c r="E3686" s="4">
        <v>1</v>
      </c>
      <c r="F3686" s="4">
        <v>22</v>
      </c>
      <c r="I3686" s="7">
        <v>7058654</v>
      </c>
      <c r="J3686" s="7">
        <v>7058636</v>
      </c>
      <c r="K3686" s="7">
        <v>2</v>
      </c>
      <c r="L3686" s="7">
        <v>7</v>
      </c>
      <c r="M3686" s="7">
        <f t="shared" si="360"/>
        <v>0</v>
      </c>
      <c r="N3686" s="8">
        <f t="shared" si="361"/>
        <v>0</v>
      </c>
      <c r="R3686" s="12">
        <v>1</v>
      </c>
    </row>
    <row r="3687" spans="1:18" ht="76.5" x14ac:dyDescent="0.2">
      <c r="A3687" s="1" t="s">
        <v>6642</v>
      </c>
      <c r="C3687" s="2" t="s">
        <v>6643</v>
      </c>
      <c r="D3687" s="3" t="s">
        <v>228</v>
      </c>
      <c r="E3687" s="4">
        <v>1</v>
      </c>
      <c r="F3687" s="4">
        <v>22</v>
      </c>
      <c r="I3687" s="7">
        <v>7058655</v>
      </c>
      <c r="J3687" s="7">
        <v>7058636</v>
      </c>
      <c r="K3687" s="7">
        <v>2</v>
      </c>
      <c r="L3687" s="7">
        <v>7</v>
      </c>
      <c r="M3687" s="7">
        <f t="shared" si="360"/>
        <v>0</v>
      </c>
      <c r="N3687" s="8">
        <f t="shared" si="361"/>
        <v>0</v>
      </c>
      <c r="R3687" s="12">
        <v>1</v>
      </c>
    </row>
    <row r="3688" spans="1:18" ht="76.5" x14ac:dyDescent="0.2">
      <c r="A3688" s="1" t="s">
        <v>6644</v>
      </c>
      <c r="C3688" s="2" t="s">
        <v>6645</v>
      </c>
      <c r="D3688" s="3" t="s">
        <v>228</v>
      </c>
      <c r="E3688" s="4">
        <v>3</v>
      </c>
      <c r="F3688" s="4">
        <v>22</v>
      </c>
      <c r="I3688" s="7">
        <v>7058656</v>
      </c>
      <c r="J3688" s="7">
        <v>7058636</v>
      </c>
      <c r="K3688" s="7">
        <v>2</v>
      </c>
      <c r="L3688" s="7">
        <v>7</v>
      </c>
      <c r="M3688" s="7">
        <f t="shared" si="360"/>
        <v>0</v>
      </c>
      <c r="N3688" s="8">
        <f t="shared" si="361"/>
        <v>0</v>
      </c>
      <c r="R3688" s="12">
        <v>1</v>
      </c>
    </row>
    <row r="3689" spans="1:18" ht="76.5" x14ac:dyDescent="0.2">
      <c r="A3689" s="1" t="s">
        <v>6646</v>
      </c>
      <c r="C3689" s="2" t="s">
        <v>6647</v>
      </c>
      <c r="D3689" s="3" t="s">
        <v>228</v>
      </c>
      <c r="E3689" s="4">
        <v>3</v>
      </c>
      <c r="F3689" s="4">
        <v>22</v>
      </c>
      <c r="I3689" s="7">
        <v>7058657</v>
      </c>
      <c r="J3689" s="7">
        <v>7058636</v>
      </c>
      <c r="K3689" s="7">
        <v>2</v>
      </c>
      <c r="L3689" s="7">
        <v>7</v>
      </c>
      <c r="M3689" s="7">
        <f t="shared" si="360"/>
        <v>0</v>
      </c>
      <c r="N3689" s="8">
        <f t="shared" si="361"/>
        <v>0</v>
      </c>
      <c r="R3689" s="12">
        <v>1</v>
      </c>
    </row>
    <row r="3690" spans="1:18" ht="76.5" x14ac:dyDescent="0.2">
      <c r="A3690" s="1" t="s">
        <v>6648</v>
      </c>
      <c r="C3690" s="2" t="s">
        <v>6649</v>
      </c>
      <c r="D3690" s="3" t="s">
        <v>228</v>
      </c>
      <c r="E3690" s="4">
        <v>1</v>
      </c>
      <c r="F3690" s="4">
        <v>22</v>
      </c>
      <c r="I3690" s="7">
        <v>7058658</v>
      </c>
      <c r="J3690" s="7">
        <v>7058636</v>
      </c>
      <c r="K3690" s="7">
        <v>2</v>
      </c>
      <c r="L3690" s="7">
        <v>7</v>
      </c>
      <c r="M3690" s="7">
        <f t="shared" si="360"/>
        <v>0</v>
      </c>
      <c r="N3690" s="8">
        <f t="shared" si="361"/>
        <v>0</v>
      </c>
      <c r="R3690" s="12">
        <v>1</v>
      </c>
    </row>
    <row r="3691" spans="1:18" ht="76.5" x14ac:dyDescent="0.2">
      <c r="A3691" s="1" t="s">
        <v>6650</v>
      </c>
      <c r="C3691" s="2" t="s">
        <v>6651</v>
      </c>
      <c r="D3691" s="3" t="s">
        <v>228</v>
      </c>
      <c r="E3691" s="4">
        <v>1</v>
      </c>
      <c r="F3691" s="4">
        <v>22</v>
      </c>
      <c r="I3691" s="7">
        <v>7058659</v>
      </c>
      <c r="J3691" s="7">
        <v>7058636</v>
      </c>
      <c r="K3691" s="7">
        <v>2</v>
      </c>
      <c r="L3691" s="7">
        <v>7</v>
      </c>
      <c r="M3691" s="7">
        <f t="shared" si="360"/>
        <v>0</v>
      </c>
      <c r="N3691" s="8">
        <f t="shared" si="361"/>
        <v>0</v>
      </c>
      <c r="R3691" s="12">
        <v>1</v>
      </c>
    </row>
    <row r="3692" spans="1:18" ht="76.5" x14ac:dyDescent="0.2">
      <c r="A3692" s="1" t="s">
        <v>6652</v>
      </c>
      <c r="C3692" s="2" t="s">
        <v>6653</v>
      </c>
      <c r="D3692" s="3" t="s">
        <v>228</v>
      </c>
      <c r="E3692" s="4">
        <v>1</v>
      </c>
      <c r="F3692" s="4">
        <v>22</v>
      </c>
      <c r="I3692" s="7">
        <v>7058660</v>
      </c>
      <c r="J3692" s="7">
        <v>7058636</v>
      </c>
      <c r="K3692" s="7">
        <v>2</v>
      </c>
      <c r="L3692" s="7">
        <v>7</v>
      </c>
      <c r="M3692" s="7">
        <f t="shared" si="360"/>
        <v>0</v>
      </c>
      <c r="N3692" s="8">
        <f t="shared" si="361"/>
        <v>0</v>
      </c>
      <c r="R3692" s="12">
        <v>1</v>
      </c>
    </row>
    <row r="3693" spans="1:18" ht="76.5" x14ac:dyDescent="0.2">
      <c r="A3693" s="1" t="s">
        <v>6654</v>
      </c>
      <c r="C3693" s="2" t="s">
        <v>6655</v>
      </c>
      <c r="D3693" s="3" t="s">
        <v>228</v>
      </c>
      <c r="E3693" s="4">
        <v>1</v>
      </c>
      <c r="F3693" s="4">
        <v>22</v>
      </c>
      <c r="I3693" s="7">
        <v>7058661</v>
      </c>
      <c r="J3693" s="7">
        <v>7058636</v>
      </c>
      <c r="K3693" s="7">
        <v>2</v>
      </c>
      <c r="L3693" s="7">
        <v>7</v>
      </c>
      <c r="M3693" s="7">
        <f t="shared" si="360"/>
        <v>0</v>
      </c>
      <c r="N3693" s="8">
        <f t="shared" si="361"/>
        <v>0</v>
      </c>
      <c r="R3693" s="12">
        <v>1</v>
      </c>
    </row>
    <row r="3694" spans="1:18" ht="76.5" x14ac:dyDescent="0.2">
      <c r="A3694" s="1" t="s">
        <v>6656</v>
      </c>
      <c r="C3694" s="2" t="s">
        <v>6657</v>
      </c>
      <c r="D3694" s="3" t="s">
        <v>228</v>
      </c>
      <c r="E3694" s="4">
        <v>2</v>
      </c>
      <c r="F3694" s="4">
        <v>22</v>
      </c>
      <c r="I3694" s="7">
        <v>7058662</v>
      </c>
      <c r="J3694" s="7">
        <v>7058636</v>
      </c>
      <c r="K3694" s="7">
        <v>2</v>
      </c>
      <c r="L3694" s="7">
        <v>7</v>
      </c>
      <c r="M3694" s="7">
        <f t="shared" si="360"/>
        <v>0</v>
      </c>
      <c r="N3694" s="8">
        <f t="shared" si="361"/>
        <v>0</v>
      </c>
      <c r="R3694" s="12">
        <v>1</v>
      </c>
    </row>
    <row r="3695" spans="1:18" ht="76.5" x14ac:dyDescent="0.2">
      <c r="A3695" s="1" t="s">
        <v>6658</v>
      </c>
      <c r="C3695" s="2" t="s">
        <v>6659</v>
      </c>
      <c r="D3695" s="3" t="s">
        <v>228</v>
      </c>
      <c r="E3695" s="4">
        <v>1</v>
      </c>
      <c r="F3695" s="4">
        <v>22</v>
      </c>
      <c r="I3695" s="7">
        <v>7058663</v>
      </c>
      <c r="J3695" s="7">
        <v>7058636</v>
      </c>
      <c r="K3695" s="7">
        <v>2</v>
      </c>
      <c r="L3695" s="7">
        <v>7</v>
      </c>
      <c r="M3695" s="7">
        <f t="shared" si="360"/>
        <v>0</v>
      </c>
      <c r="N3695" s="8">
        <f t="shared" si="361"/>
        <v>0</v>
      </c>
      <c r="R3695" s="12">
        <v>1</v>
      </c>
    </row>
    <row r="3696" spans="1:18" ht="63.75" x14ac:dyDescent="0.2">
      <c r="A3696" s="1" t="s">
        <v>6660</v>
      </c>
      <c r="B3696" s="1" t="s">
        <v>233</v>
      </c>
      <c r="C3696" s="2" t="s">
        <v>6661</v>
      </c>
      <c r="D3696" s="3" t="s">
        <v>228</v>
      </c>
      <c r="E3696" s="4">
        <v>1</v>
      </c>
      <c r="F3696" s="4">
        <v>22</v>
      </c>
      <c r="I3696" s="7">
        <v>7058664</v>
      </c>
      <c r="J3696" s="7">
        <v>7058636</v>
      </c>
      <c r="K3696" s="7">
        <v>2</v>
      </c>
      <c r="L3696" s="7">
        <v>7</v>
      </c>
      <c r="M3696" s="7">
        <f t="shared" si="360"/>
        <v>0</v>
      </c>
      <c r="N3696" s="8">
        <f t="shared" si="361"/>
        <v>0</v>
      </c>
      <c r="R3696" s="12">
        <v>1</v>
      </c>
    </row>
    <row r="3697" spans="1:18" ht="51" x14ac:dyDescent="0.2">
      <c r="A3697" s="1" t="s">
        <v>6662</v>
      </c>
      <c r="B3697" s="1" t="s">
        <v>236</v>
      </c>
      <c r="C3697" s="2" t="s">
        <v>6663</v>
      </c>
      <c r="D3697" s="3" t="s">
        <v>35</v>
      </c>
      <c r="E3697" s="4">
        <v>0</v>
      </c>
      <c r="F3697" s="4">
        <v>22</v>
      </c>
      <c r="I3697" s="7">
        <v>7058665</v>
      </c>
      <c r="J3697" s="7">
        <v>7058636</v>
      </c>
      <c r="K3697" s="7">
        <v>2</v>
      </c>
      <c r="L3697" s="7">
        <v>7</v>
      </c>
      <c r="M3697" s="7">
        <f t="shared" si="360"/>
        <v>0</v>
      </c>
      <c r="N3697" s="8">
        <f t="shared" si="361"/>
        <v>0</v>
      </c>
      <c r="R3697" s="12">
        <v>1</v>
      </c>
    </row>
    <row r="3698" spans="1:18" ht="51" x14ac:dyDescent="0.2">
      <c r="A3698" s="1" t="s">
        <v>6664</v>
      </c>
      <c r="C3698" s="2" t="s">
        <v>6665</v>
      </c>
      <c r="D3698" s="3" t="s">
        <v>231</v>
      </c>
      <c r="E3698" s="4">
        <v>7</v>
      </c>
      <c r="F3698" s="4">
        <v>22</v>
      </c>
      <c r="I3698" s="7">
        <v>7058666</v>
      </c>
      <c r="J3698" s="7">
        <v>7058636</v>
      </c>
      <c r="K3698" s="7">
        <v>2</v>
      </c>
      <c r="L3698" s="7">
        <v>7</v>
      </c>
      <c r="M3698" s="7">
        <f t="shared" si="360"/>
        <v>0</v>
      </c>
      <c r="N3698" s="8">
        <f t="shared" si="361"/>
        <v>0</v>
      </c>
      <c r="R3698" s="12">
        <v>1</v>
      </c>
    </row>
    <row r="3699" spans="1:18" ht="25.5" x14ac:dyDescent="0.2">
      <c r="A3699" s="1" t="s">
        <v>6666</v>
      </c>
      <c r="B3699" s="1" t="s">
        <v>239</v>
      </c>
      <c r="C3699" s="2" t="s">
        <v>6667</v>
      </c>
      <c r="D3699" s="3" t="s">
        <v>35</v>
      </c>
      <c r="E3699" s="4">
        <v>0</v>
      </c>
      <c r="F3699" s="4">
        <v>22</v>
      </c>
      <c r="I3699" s="7">
        <v>7058667</v>
      </c>
      <c r="J3699" s="7">
        <v>7058636</v>
      </c>
      <c r="K3699" s="7">
        <v>2</v>
      </c>
      <c r="L3699" s="7">
        <v>7</v>
      </c>
      <c r="M3699" s="7">
        <f t="shared" si="360"/>
        <v>0</v>
      </c>
      <c r="N3699" s="8">
        <f t="shared" si="361"/>
        <v>0</v>
      </c>
      <c r="R3699" s="12">
        <v>1</v>
      </c>
    </row>
    <row r="3700" spans="1:18" ht="38.25" x14ac:dyDescent="0.2">
      <c r="A3700" s="1" t="s">
        <v>6668</v>
      </c>
      <c r="C3700" s="2" t="s">
        <v>6669</v>
      </c>
      <c r="D3700" s="3" t="s">
        <v>231</v>
      </c>
      <c r="E3700" s="4">
        <v>7</v>
      </c>
      <c r="F3700" s="4">
        <v>22</v>
      </c>
      <c r="I3700" s="7">
        <v>7058668</v>
      </c>
      <c r="J3700" s="7">
        <v>7058636</v>
      </c>
      <c r="K3700" s="7">
        <v>2</v>
      </c>
      <c r="L3700" s="7">
        <v>7</v>
      </c>
      <c r="M3700" s="7">
        <f t="shared" si="360"/>
        <v>0</v>
      </c>
      <c r="N3700" s="8">
        <f t="shared" si="361"/>
        <v>0</v>
      </c>
      <c r="R3700" s="12">
        <v>1</v>
      </c>
    </row>
    <row r="3701" spans="1:18" ht="38.25" x14ac:dyDescent="0.2">
      <c r="A3701" s="1" t="s">
        <v>6670</v>
      </c>
      <c r="B3701" s="1" t="s">
        <v>243</v>
      </c>
      <c r="C3701" s="2" t="s">
        <v>6671</v>
      </c>
      <c r="D3701" s="3" t="s">
        <v>231</v>
      </c>
      <c r="E3701" s="4">
        <v>27</v>
      </c>
      <c r="F3701" s="4">
        <v>22</v>
      </c>
      <c r="I3701" s="7">
        <v>7058669</v>
      </c>
      <c r="J3701" s="7">
        <v>7058636</v>
      </c>
      <c r="K3701" s="7">
        <v>2</v>
      </c>
      <c r="L3701" s="7">
        <v>7</v>
      </c>
      <c r="M3701" s="7">
        <f t="shared" ref="M3701:M3732" si="362">ROUND(ROUND(H3701,2)*ROUND(E3701,2), 2)</f>
        <v>0</v>
      </c>
      <c r="N3701" s="8">
        <f t="shared" ref="N3701:N3732" si="363">H3701*E3701*(1+F3701/100)</f>
        <v>0</v>
      </c>
      <c r="R3701" s="12">
        <v>1</v>
      </c>
    </row>
    <row r="3702" spans="1:18" ht="102" x14ac:dyDescent="0.2">
      <c r="A3702" s="1" t="s">
        <v>6672</v>
      </c>
      <c r="B3702" s="1" t="s">
        <v>247</v>
      </c>
      <c r="C3702" s="2" t="s">
        <v>1801</v>
      </c>
      <c r="D3702" s="3" t="s">
        <v>231</v>
      </c>
      <c r="E3702" s="4">
        <v>1</v>
      </c>
      <c r="F3702" s="4">
        <v>22</v>
      </c>
      <c r="I3702" s="7">
        <v>7058670</v>
      </c>
      <c r="J3702" s="7">
        <v>7058636</v>
      </c>
      <c r="K3702" s="7">
        <v>2</v>
      </c>
      <c r="L3702" s="7">
        <v>7</v>
      </c>
      <c r="M3702" s="7">
        <f t="shared" si="362"/>
        <v>0</v>
      </c>
      <c r="N3702" s="8">
        <f t="shared" si="363"/>
        <v>0</v>
      </c>
      <c r="R3702" s="12">
        <v>1</v>
      </c>
    </row>
    <row r="3703" spans="1:18" ht="102" x14ac:dyDescent="0.2">
      <c r="A3703" s="1" t="s">
        <v>6673</v>
      </c>
      <c r="B3703" s="1" t="s">
        <v>266</v>
      </c>
      <c r="C3703" s="2" t="s">
        <v>6674</v>
      </c>
      <c r="D3703" s="3" t="s">
        <v>35</v>
      </c>
      <c r="E3703" s="4">
        <v>0</v>
      </c>
      <c r="F3703" s="4">
        <v>22</v>
      </c>
      <c r="I3703" s="7">
        <v>7058671</v>
      </c>
      <c r="J3703" s="7">
        <v>7058636</v>
      </c>
      <c r="K3703" s="7">
        <v>2</v>
      </c>
      <c r="L3703" s="7">
        <v>7</v>
      </c>
      <c r="M3703" s="7">
        <f t="shared" si="362"/>
        <v>0</v>
      </c>
      <c r="N3703" s="8">
        <f t="shared" si="363"/>
        <v>0</v>
      </c>
      <c r="R3703" s="12">
        <v>1</v>
      </c>
    </row>
    <row r="3704" spans="1:18" ht="102" x14ac:dyDescent="0.2">
      <c r="A3704" s="1" t="s">
        <v>6675</v>
      </c>
      <c r="C3704" s="2" t="s">
        <v>6676</v>
      </c>
      <c r="D3704" s="3" t="s">
        <v>228</v>
      </c>
      <c r="E3704" s="4">
        <v>3</v>
      </c>
      <c r="F3704" s="4">
        <v>22</v>
      </c>
      <c r="I3704" s="7">
        <v>7058672</v>
      </c>
      <c r="J3704" s="7">
        <v>7058636</v>
      </c>
      <c r="K3704" s="7">
        <v>2</v>
      </c>
      <c r="L3704" s="7">
        <v>7</v>
      </c>
      <c r="M3704" s="7">
        <f t="shared" si="362"/>
        <v>0</v>
      </c>
      <c r="N3704" s="8">
        <f t="shared" si="363"/>
        <v>0</v>
      </c>
      <c r="R3704" s="12">
        <v>1</v>
      </c>
    </row>
    <row r="3705" spans="1:18" ht="102" x14ac:dyDescent="0.2">
      <c r="A3705" s="1" t="s">
        <v>6677</v>
      </c>
      <c r="C3705" s="2" t="s">
        <v>6678</v>
      </c>
      <c r="D3705" s="3" t="s">
        <v>228</v>
      </c>
      <c r="E3705" s="4">
        <v>5</v>
      </c>
      <c r="F3705" s="4">
        <v>22</v>
      </c>
      <c r="I3705" s="7">
        <v>7058673</v>
      </c>
      <c r="J3705" s="7">
        <v>7058636</v>
      </c>
      <c r="K3705" s="7">
        <v>2</v>
      </c>
      <c r="L3705" s="7">
        <v>7</v>
      </c>
      <c r="M3705" s="7">
        <f t="shared" si="362"/>
        <v>0</v>
      </c>
      <c r="N3705" s="8">
        <f t="shared" si="363"/>
        <v>0</v>
      </c>
      <c r="R3705" s="12">
        <v>1</v>
      </c>
    </row>
    <row r="3706" spans="1:18" ht="102" x14ac:dyDescent="0.2">
      <c r="A3706" s="1" t="s">
        <v>6679</v>
      </c>
      <c r="B3706" s="1" t="s">
        <v>270</v>
      </c>
      <c r="C3706" s="2" t="s">
        <v>6680</v>
      </c>
      <c r="D3706" s="3" t="s">
        <v>35</v>
      </c>
      <c r="E3706" s="4">
        <v>0</v>
      </c>
      <c r="F3706" s="4">
        <v>22</v>
      </c>
      <c r="I3706" s="7">
        <v>7058674</v>
      </c>
      <c r="J3706" s="7">
        <v>7058636</v>
      </c>
      <c r="K3706" s="7">
        <v>2</v>
      </c>
      <c r="L3706" s="7">
        <v>7</v>
      </c>
      <c r="M3706" s="7">
        <f t="shared" si="362"/>
        <v>0</v>
      </c>
      <c r="N3706" s="8">
        <f t="shared" si="363"/>
        <v>0</v>
      </c>
      <c r="R3706" s="12">
        <v>1</v>
      </c>
    </row>
    <row r="3707" spans="1:18" ht="102" x14ac:dyDescent="0.2">
      <c r="A3707" s="1" t="s">
        <v>6681</v>
      </c>
      <c r="C3707" s="2" t="s">
        <v>6682</v>
      </c>
      <c r="D3707" s="3" t="s">
        <v>228</v>
      </c>
      <c r="E3707" s="4">
        <v>1</v>
      </c>
      <c r="F3707" s="4">
        <v>22</v>
      </c>
      <c r="I3707" s="7">
        <v>7058675</v>
      </c>
      <c r="J3707" s="7">
        <v>7058636</v>
      </c>
      <c r="K3707" s="7">
        <v>2</v>
      </c>
      <c r="L3707" s="7">
        <v>7</v>
      </c>
      <c r="M3707" s="7">
        <f t="shared" si="362"/>
        <v>0</v>
      </c>
      <c r="N3707" s="8">
        <f t="shared" si="363"/>
        <v>0</v>
      </c>
      <c r="R3707" s="12">
        <v>1</v>
      </c>
    </row>
    <row r="3708" spans="1:18" ht="102" x14ac:dyDescent="0.2">
      <c r="A3708" s="1" t="s">
        <v>6683</v>
      </c>
      <c r="C3708" s="2" t="s">
        <v>6684</v>
      </c>
      <c r="D3708" s="3" t="s">
        <v>228</v>
      </c>
      <c r="E3708" s="4">
        <v>5</v>
      </c>
      <c r="F3708" s="4">
        <v>22</v>
      </c>
      <c r="I3708" s="7">
        <v>7058676</v>
      </c>
      <c r="J3708" s="7">
        <v>7058636</v>
      </c>
      <c r="K3708" s="7">
        <v>2</v>
      </c>
      <c r="L3708" s="7">
        <v>7</v>
      </c>
      <c r="M3708" s="7">
        <f t="shared" si="362"/>
        <v>0</v>
      </c>
      <c r="N3708" s="8">
        <f t="shared" si="363"/>
        <v>0</v>
      </c>
      <c r="R3708" s="12">
        <v>1</v>
      </c>
    </row>
    <row r="3709" spans="1:18" ht="102" x14ac:dyDescent="0.2">
      <c r="A3709" s="1" t="s">
        <v>6685</v>
      </c>
      <c r="C3709" s="2" t="s">
        <v>6686</v>
      </c>
      <c r="D3709" s="3" t="s">
        <v>228</v>
      </c>
      <c r="E3709" s="4">
        <v>1</v>
      </c>
      <c r="F3709" s="4">
        <v>22</v>
      </c>
      <c r="I3709" s="7">
        <v>7058677</v>
      </c>
      <c r="J3709" s="7">
        <v>7058636</v>
      </c>
      <c r="K3709" s="7">
        <v>2</v>
      </c>
      <c r="L3709" s="7">
        <v>7</v>
      </c>
      <c r="M3709" s="7">
        <f t="shared" si="362"/>
        <v>0</v>
      </c>
      <c r="N3709" s="8">
        <f t="shared" si="363"/>
        <v>0</v>
      </c>
      <c r="R3709" s="12">
        <v>1</v>
      </c>
    </row>
    <row r="3710" spans="1:18" ht="102" x14ac:dyDescent="0.2">
      <c r="A3710" s="1" t="s">
        <v>6687</v>
      </c>
      <c r="C3710" s="2" t="s">
        <v>6688</v>
      </c>
      <c r="D3710" s="3" t="s">
        <v>228</v>
      </c>
      <c r="E3710" s="4">
        <v>1</v>
      </c>
      <c r="F3710" s="4">
        <v>22</v>
      </c>
      <c r="I3710" s="7">
        <v>7058678</v>
      </c>
      <c r="J3710" s="7">
        <v>7058636</v>
      </c>
      <c r="K3710" s="7">
        <v>2</v>
      </c>
      <c r="L3710" s="7">
        <v>7</v>
      </c>
      <c r="M3710" s="7">
        <f t="shared" si="362"/>
        <v>0</v>
      </c>
      <c r="N3710" s="8">
        <f t="shared" si="363"/>
        <v>0</v>
      </c>
      <c r="R3710" s="12">
        <v>1</v>
      </c>
    </row>
    <row r="3711" spans="1:18" ht="51" x14ac:dyDescent="0.2">
      <c r="A3711" s="1" t="s">
        <v>6689</v>
      </c>
      <c r="B3711" s="1" t="s">
        <v>66</v>
      </c>
      <c r="C3711" s="2" t="s">
        <v>6690</v>
      </c>
      <c r="D3711" s="3" t="s">
        <v>35</v>
      </c>
      <c r="E3711" s="4">
        <v>0</v>
      </c>
      <c r="F3711" s="4">
        <v>22</v>
      </c>
      <c r="I3711" s="7">
        <v>7058679</v>
      </c>
      <c r="J3711" s="7">
        <v>7058636</v>
      </c>
      <c r="K3711" s="7">
        <v>2</v>
      </c>
      <c r="L3711" s="7">
        <v>7</v>
      </c>
      <c r="M3711" s="7">
        <f t="shared" si="362"/>
        <v>0</v>
      </c>
      <c r="N3711" s="8">
        <f t="shared" si="363"/>
        <v>0</v>
      </c>
      <c r="R3711" s="12">
        <v>1</v>
      </c>
    </row>
    <row r="3712" spans="1:18" ht="51" x14ac:dyDescent="0.2">
      <c r="A3712" s="1" t="s">
        <v>6691</v>
      </c>
      <c r="C3712" s="2" t="s">
        <v>6692</v>
      </c>
      <c r="D3712" s="3" t="s">
        <v>228</v>
      </c>
      <c r="E3712" s="4">
        <v>8</v>
      </c>
      <c r="F3712" s="4">
        <v>22</v>
      </c>
      <c r="I3712" s="7">
        <v>7058680</v>
      </c>
      <c r="J3712" s="7">
        <v>7058636</v>
      </c>
      <c r="K3712" s="7">
        <v>2</v>
      </c>
      <c r="L3712" s="7">
        <v>7</v>
      </c>
      <c r="M3712" s="7">
        <f t="shared" si="362"/>
        <v>0</v>
      </c>
      <c r="N3712" s="8">
        <f t="shared" si="363"/>
        <v>0</v>
      </c>
      <c r="R3712" s="12">
        <v>1</v>
      </c>
    </row>
    <row r="3713" spans="1:18" ht="51" x14ac:dyDescent="0.2">
      <c r="A3713" s="1" t="s">
        <v>6693</v>
      </c>
      <c r="C3713" s="2" t="s">
        <v>6694</v>
      </c>
      <c r="D3713" s="3" t="s">
        <v>228</v>
      </c>
      <c r="E3713" s="4">
        <v>7</v>
      </c>
      <c r="F3713" s="4">
        <v>22</v>
      </c>
      <c r="I3713" s="7">
        <v>7058681</v>
      </c>
      <c r="J3713" s="7">
        <v>7058636</v>
      </c>
      <c r="K3713" s="7">
        <v>2</v>
      </c>
      <c r="L3713" s="7">
        <v>7</v>
      </c>
      <c r="M3713" s="7">
        <f t="shared" si="362"/>
        <v>0</v>
      </c>
      <c r="N3713" s="8">
        <f t="shared" si="363"/>
        <v>0</v>
      </c>
      <c r="R3713" s="12">
        <v>1</v>
      </c>
    </row>
    <row r="3714" spans="1:18" ht="51" x14ac:dyDescent="0.2">
      <c r="A3714" s="1" t="s">
        <v>6695</v>
      </c>
      <c r="C3714" s="2" t="s">
        <v>6696</v>
      </c>
      <c r="D3714" s="3" t="s">
        <v>228</v>
      </c>
      <c r="E3714" s="4">
        <v>1</v>
      </c>
      <c r="F3714" s="4">
        <v>22</v>
      </c>
      <c r="I3714" s="7">
        <v>7058682</v>
      </c>
      <c r="J3714" s="7">
        <v>7058636</v>
      </c>
      <c r="K3714" s="7">
        <v>2</v>
      </c>
      <c r="L3714" s="7">
        <v>7</v>
      </c>
      <c r="M3714" s="7">
        <f t="shared" si="362"/>
        <v>0</v>
      </c>
      <c r="N3714" s="8">
        <f t="shared" si="363"/>
        <v>0</v>
      </c>
      <c r="R3714" s="12">
        <v>1</v>
      </c>
    </row>
    <row r="3715" spans="1:18" ht="51" x14ac:dyDescent="0.2">
      <c r="A3715" s="1" t="s">
        <v>6697</v>
      </c>
      <c r="B3715" s="1" t="s">
        <v>69</v>
      </c>
      <c r="C3715" s="2" t="s">
        <v>6698</v>
      </c>
      <c r="D3715" s="3" t="s">
        <v>35</v>
      </c>
      <c r="E3715" s="4">
        <v>0</v>
      </c>
      <c r="F3715" s="4">
        <v>22</v>
      </c>
      <c r="I3715" s="7">
        <v>7058683</v>
      </c>
      <c r="J3715" s="7">
        <v>7058636</v>
      </c>
      <c r="K3715" s="7">
        <v>2</v>
      </c>
      <c r="L3715" s="7">
        <v>7</v>
      </c>
      <c r="M3715" s="7">
        <f t="shared" si="362"/>
        <v>0</v>
      </c>
      <c r="N3715" s="8">
        <f t="shared" si="363"/>
        <v>0</v>
      </c>
      <c r="R3715" s="12">
        <v>1</v>
      </c>
    </row>
    <row r="3716" spans="1:18" ht="51" x14ac:dyDescent="0.2">
      <c r="A3716" s="1" t="s">
        <v>6699</v>
      </c>
      <c r="C3716" s="2" t="s">
        <v>6700</v>
      </c>
      <c r="D3716" s="3" t="s">
        <v>245</v>
      </c>
      <c r="E3716" s="4">
        <v>7980</v>
      </c>
      <c r="F3716" s="4">
        <v>22</v>
      </c>
      <c r="I3716" s="7">
        <v>7058684</v>
      </c>
      <c r="J3716" s="7">
        <v>7058636</v>
      </c>
      <c r="K3716" s="7">
        <v>2</v>
      </c>
      <c r="L3716" s="7">
        <v>7</v>
      </c>
      <c r="M3716" s="7">
        <f t="shared" si="362"/>
        <v>0</v>
      </c>
      <c r="N3716" s="8">
        <f t="shared" si="363"/>
        <v>0</v>
      </c>
      <c r="R3716" s="12">
        <v>1</v>
      </c>
    </row>
    <row r="3717" spans="1:18" ht="63.75" x14ac:dyDescent="0.2">
      <c r="A3717" s="1" t="s">
        <v>6701</v>
      </c>
      <c r="B3717" s="1" t="s">
        <v>72</v>
      </c>
      <c r="C3717" s="2" t="s">
        <v>6702</v>
      </c>
      <c r="D3717" s="3" t="s">
        <v>35</v>
      </c>
      <c r="E3717" s="4">
        <v>0</v>
      </c>
      <c r="F3717" s="4">
        <v>22</v>
      </c>
      <c r="I3717" s="7">
        <v>7058685</v>
      </c>
      <c r="J3717" s="7">
        <v>7058636</v>
      </c>
      <c r="K3717" s="7">
        <v>2</v>
      </c>
      <c r="L3717" s="7">
        <v>7</v>
      </c>
      <c r="M3717" s="7">
        <f t="shared" si="362"/>
        <v>0</v>
      </c>
      <c r="N3717" s="8">
        <f t="shared" si="363"/>
        <v>0</v>
      </c>
      <c r="R3717" s="12">
        <v>1</v>
      </c>
    </row>
    <row r="3718" spans="1:18" ht="63.75" x14ac:dyDescent="0.2">
      <c r="A3718" s="1" t="s">
        <v>6703</v>
      </c>
      <c r="C3718" s="2" t="s">
        <v>6704</v>
      </c>
      <c r="D3718" s="3" t="s">
        <v>245</v>
      </c>
      <c r="E3718" s="4">
        <v>112</v>
      </c>
      <c r="F3718" s="4">
        <v>22</v>
      </c>
      <c r="I3718" s="7">
        <v>7058686</v>
      </c>
      <c r="J3718" s="7">
        <v>7058636</v>
      </c>
      <c r="K3718" s="7">
        <v>2</v>
      </c>
      <c r="L3718" s="7">
        <v>7</v>
      </c>
      <c r="M3718" s="7">
        <f t="shared" si="362"/>
        <v>0</v>
      </c>
      <c r="N3718" s="8">
        <f t="shared" si="363"/>
        <v>0</v>
      </c>
      <c r="R3718" s="12">
        <v>1</v>
      </c>
    </row>
    <row r="3719" spans="1:18" ht="63.75" x14ac:dyDescent="0.2">
      <c r="A3719" s="1" t="s">
        <v>6705</v>
      </c>
      <c r="B3719" s="1" t="s">
        <v>75</v>
      </c>
      <c r="C3719" s="2" t="s">
        <v>6706</v>
      </c>
      <c r="D3719" s="3" t="s">
        <v>228</v>
      </c>
      <c r="E3719" s="4">
        <v>1655</v>
      </c>
      <c r="F3719" s="4">
        <v>22</v>
      </c>
      <c r="I3719" s="7">
        <v>7058687</v>
      </c>
      <c r="J3719" s="7">
        <v>7058636</v>
      </c>
      <c r="K3719" s="7">
        <v>2</v>
      </c>
      <c r="L3719" s="7">
        <v>7</v>
      </c>
      <c r="M3719" s="7">
        <f t="shared" si="362"/>
        <v>0</v>
      </c>
      <c r="N3719" s="8">
        <f t="shared" si="363"/>
        <v>0</v>
      </c>
      <c r="R3719" s="12">
        <v>1</v>
      </c>
    </row>
    <row r="3720" spans="1:18" ht="51" x14ac:dyDescent="0.2">
      <c r="A3720" s="1" t="s">
        <v>6707</v>
      </c>
      <c r="B3720" s="1" t="s">
        <v>78</v>
      </c>
      <c r="C3720" s="2" t="s">
        <v>6708</v>
      </c>
      <c r="D3720" s="3" t="s">
        <v>245</v>
      </c>
      <c r="E3720" s="4">
        <v>880</v>
      </c>
      <c r="F3720" s="4">
        <v>22</v>
      </c>
      <c r="I3720" s="7">
        <v>7058688</v>
      </c>
      <c r="J3720" s="7">
        <v>7058636</v>
      </c>
      <c r="K3720" s="7">
        <v>2</v>
      </c>
      <c r="L3720" s="7">
        <v>7</v>
      </c>
      <c r="M3720" s="7">
        <f t="shared" si="362"/>
        <v>0</v>
      </c>
      <c r="N3720" s="8">
        <f t="shared" si="363"/>
        <v>0</v>
      </c>
      <c r="R3720" s="12">
        <v>1</v>
      </c>
    </row>
    <row r="3721" spans="1:18" ht="25.5" x14ac:dyDescent="0.2">
      <c r="A3721" s="1" t="s">
        <v>6709</v>
      </c>
      <c r="B3721" s="1" t="s">
        <v>81</v>
      </c>
      <c r="C3721" s="2" t="s">
        <v>6710</v>
      </c>
      <c r="D3721" s="3" t="s">
        <v>6711</v>
      </c>
      <c r="E3721" s="4">
        <v>230</v>
      </c>
      <c r="F3721" s="4">
        <v>22</v>
      </c>
      <c r="I3721" s="7">
        <v>7058689</v>
      </c>
      <c r="J3721" s="7">
        <v>7058636</v>
      </c>
      <c r="K3721" s="7">
        <v>2</v>
      </c>
      <c r="L3721" s="7">
        <v>7</v>
      </c>
      <c r="M3721" s="7">
        <f t="shared" si="362"/>
        <v>0</v>
      </c>
      <c r="N3721" s="8">
        <f t="shared" si="363"/>
        <v>0</v>
      </c>
      <c r="R3721" s="12">
        <v>1</v>
      </c>
    </row>
    <row r="3722" spans="1:18" ht="63.75" x14ac:dyDescent="0.2">
      <c r="A3722" s="1" t="s">
        <v>6712</v>
      </c>
      <c r="B3722" s="1" t="s">
        <v>84</v>
      </c>
      <c r="C3722" s="2" t="s">
        <v>6713</v>
      </c>
      <c r="D3722" s="3" t="s">
        <v>228</v>
      </c>
      <c r="E3722" s="4">
        <v>29</v>
      </c>
      <c r="F3722" s="4">
        <v>22</v>
      </c>
      <c r="I3722" s="7">
        <v>7058690</v>
      </c>
      <c r="J3722" s="7">
        <v>7058636</v>
      </c>
      <c r="K3722" s="7">
        <v>2</v>
      </c>
      <c r="L3722" s="7">
        <v>7</v>
      </c>
      <c r="M3722" s="7">
        <f t="shared" si="362"/>
        <v>0</v>
      </c>
      <c r="N3722" s="8">
        <f t="shared" si="363"/>
        <v>0</v>
      </c>
      <c r="R3722" s="12">
        <v>1</v>
      </c>
    </row>
    <row r="3723" spans="1:18" ht="25.5" x14ac:dyDescent="0.2">
      <c r="A3723" s="1" t="s">
        <v>6714</v>
      </c>
      <c r="B3723" s="1" t="s">
        <v>87</v>
      </c>
      <c r="C3723" s="2" t="s">
        <v>6715</v>
      </c>
      <c r="D3723" s="3" t="s">
        <v>228</v>
      </c>
      <c r="E3723" s="4">
        <v>1</v>
      </c>
      <c r="F3723" s="4">
        <v>22</v>
      </c>
      <c r="I3723" s="7">
        <v>7058691</v>
      </c>
      <c r="J3723" s="7">
        <v>7058636</v>
      </c>
      <c r="K3723" s="7">
        <v>2</v>
      </c>
      <c r="L3723" s="7">
        <v>7</v>
      </c>
      <c r="M3723" s="7">
        <f t="shared" si="362"/>
        <v>0</v>
      </c>
      <c r="N3723" s="8">
        <f t="shared" si="363"/>
        <v>0</v>
      </c>
      <c r="R3723" s="12">
        <v>1</v>
      </c>
    </row>
    <row r="3724" spans="1:18" ht="51" x14ac:dyDescent="0.2">
      <c r="A3724" s="1" t="s">
        <v>6716</v>
      </c>
      <c r="B3724" s="1" t="s">
        <v>90</v>
      </c>
      <c r="C3724" s="2" t="s">
        <v>1803</v>
      </c>
      <c r="D3724" s="3" t="s">
        <v>35</v>
      </c>
      <c r="E3724" s="4">
        <v>0</v>
      </c>
      <c r="F3724" s="4">
        <v>22</v>
      </c>
      <c r="I3724" s="7">
        <v>7058692</v>
      </c>
      <c r="J3724" s="7">
        <v>7058636</v>
      </c>
      <c r="K3724" s="7">
        <v>2</v>
      </c>
      <c r="L3724" s="7">
        <v>7</v>
      </c>
      <c r="M3724" s="7">
        <f t="shared" si="362"/>
        <v>0</v>
      </c>
      <c r="N3724" s="8">
        <f t="shared" si="363"/>
        <v>0</v>
      </c>
      <c r="R3724" s="12">
        <v>1</v>
      </c>
    </row>
    <row r="3725" spans="1:18" ht="63.75" x14ac:dyDescent="0.2">
      <c r="A3725" s="1" t="s">
        <v>6717</v>
      </c>
      <c r="C3725" s="2" t="s">
        <v>2073</v>
      </c>
      <c r="D3725" s="3" t="s">
        <v>245</v>
      </c>
      <c r="E3725" s="4">
        <v>466</v>
      </c>
      <c r="F3725" s="4">
        <v>22</v>
      </c>
      <c r="I3725" s="7">
        <v>7058693</v>
      </c>
      <c r="J3725" s="7">
        <v>7058636</v>
      </c>
      <c r="K3725" s="7">
        <v>2</v>
      </c>
      <c r="L3725" s="7">
        <v>7</v>
      </c>
      <c r="M3725" s="7">
        <f t="shared" si="362"/>
        <v>0</v>
      </c>
      <c r="N3725" s="8">
        <f t="shared" si="363"/>
        <v>0</v>
      </c>
      <c r="R3725" s="12">
        <v>1</v>
      </c>
    </row>
    <row r="3726" spans="1:18" ht="63.75" x14ac:dyDescent="0.2">
      <c r="A3726" s="1" t="s">
        <v>6718</v>
      </c>
      <c r="C3726" s="2" t="s">
        <v>2075</v>
      </c>
      <c r="D3726" s="3" t="s">
        <v>245</v>
      </c>
      <c r="E3726" s="4">
        <v>220</v>
      </c>
      <c r="F3726" s="4">
        <v>22</v>
      </c>
      <c r="I3726" s="7">
        <v>7058694</v>
      </c>
      <c r="J3726" s="7">
        <v>7058636</v>
      </c>
      <c r="K3726" s="7">
        <v>2</v>
      </c>
      <c r="L3726" s="7">
        <v>7</v>
      </c>
      <c r="M3726" s="7">
        <f t="shared" si="362"/>
        <v>0</v>
      </c>
      <c r="N3726" s="8">
        <f t="shared" si="363"/>
        <v>0</v>
      </c>
      <c r="R3726" s="12">
        <v>1</v>
      </c>
    </row>
    <row r="3727" spans="1:18" ht="63.75" x14ac:dyDescent="0.2">
      <c r="A3727" s="1" t="s">
        <v>6719</v>
      </c>
      <c r="C3727" s="2" t="s">
        <v>6561</v>
      </c>
      <c r="D3727" s="3" t="s">
        <v>245</v>
      </c>
      <c r="E3727" s="4">
        <v>288</v>
      </c>
      <c r="F3727" s="4">
        <v>22</v>
      </c>
      <c r="I3727" s="7">
        <v>7058695</v>
      </c>
      <c r="J3727" s="7">
        <v>7058636</v>
      </c>
      <c r="K3727" s="7">
        <v>2</v>
      </c>
      <c r="L3727" s="7">
        <v>7</v>
      </c>
      <c r="M3727" s="7">
        <f t="shared" si="362"/>
        <v>0</v>
      </c>
      <c r="N3727" s="8">
        <f t="shared" si="363"/>
        <v>0</v>
      </c>
      <c r="R3727" s="12">
        <v>1</v>
      </c>
    </row>
    <row r="3728" spans="1:18" ht="63.75" x14ac:dyDescent="0.2">
      <c r="A3728" s="1" t="s">
        <v>6720</v>
      </c>
      <c r="C3728" s="2" t="s">
        <v>1805</v>
      </c>
      <c r="D3728" s="3" t="s">
        <v>245</v>
      </c>
      <c r="E3728" s="4">
        <v>265</v>
      </c>
      <c r="F3728" s="4">
        <v>22</v>
      </c>
      <c r="I3728" s="7">
        <v>7058696</v>
      </c>
      <c r="J3728" s="7">
        <v>7058636</v>
      </c>
      <c r="K3728" s="7">
        <v>2</v>
      </c>
      <c r="L3728" s="7">
        <v>7</v>
      </c>
      <c r="M3728" s="7">
        <f t="shared" si="362"/>
        <v>0</v>
      </c>
      <c r="N3728" s="8">
        <f t="shared" si="363"/>
        <v>0</v>
      </c>
      <c r="R3728" s="12">
        <v>1</v>
      </c>
    </row>
    <row r="3729" spans="1:18" ht="63.75" x14ac:dyDescent="0.2">
      <c r="A3729" s="1" t="s">
        <v>6721</v>
      </c>
      <c r="C3729" s="2" t="s">
        <v>6722</v>
      </c>
      <c r="D3729" s="3" t="s">
        <v>245</v>
      </c>
      <c r="E3729" s="4">
        <v>57</v>
      </c>
      <c r="F3729" s="4">
        <v>22</v>
      </c>
      <c r="I3729" s="7">
        <v>7058697</v>
      </c>
      <c r="J3729" s="7">
        <v>7058636</v>
      </c>
      <c r="K3729" s="7">
        <v>2</v>
      </c>
      <c r="L3729" s="7">
        <v>7</v>
      </c>
      <c r="M3729" s="7">
        <f t="shared" si="362"/>
        <v>0</v>
      </c>
      <c r="N3729" s="8">
        <f t="shared" si="363"/>
        <v>0</v>
      </c>
      <c r="R3729" s="12">
        <v>1</v>
      </c>
    </row>
    <row r="3730" spans="1:18" ht="63.75" x14ac:dyDescent="0.2">
      <c r="A3730" s="1" t="s">
        <v>6723</v>
      </c>
      <c r="C3730" s="2" t="s">
        <v>6564</v>
      </c>
      <c r="D3730" s="3" t="s">
        <v>245</v>
      </c>
      <c r="E3730" s="4">
        <v>61</v>
      </c>
      <c r="F3730" s="4">
        <v>22</v>
      </c>
      <c r="I3730" s="7">
        <v>7058698</v>
      </c>
      <c r="J3730" s="7">
        <v>7058636</v>
      </c>
      <c r="K3730" s="7">
        <v>2</v>
      </c>
      <c r="L3730" s="7">
        <v>7</v>
      </c>
      <c r="M3730" s="7">
        <f t="shared" si="362"/>
        <v>0</v>
      </c>
      <c r="N3730" s="8">
        <f t="shared" si="363"/>
        <v>0</v>
      </c>
      <c r="R3730" s="12">
        <v>1</v>
      </c>
    </row>
    <row r="3731" spans="1:18" ht="51" x14ac:dyDescent="0.2">
      <c r="A3731" s="1" t="s">
        <v>6724</v>
      </c>
      <c r="B3731" s="1" t="s">
        <v>93</v>
      </c>
      <c r="C3731" s="2" t="s">
        <v>6725</v>
      </c>
      <c r="D3731" s="3" t="s">
        <v>35</v>
      </c>
      <c r="E3731" s="4">
        <v>0</v>
      </c>
      <c r="F3731" s="4">
        <v>22</v>
      </c>
      <c r="I3731" s="7">
        <v>7058699</v>
      </c>
      <c r="J3731" s="7">
        <v>7058636</v>
      </c>
      <c r="K3731" s="7">
        <v>2</v>
      </c>
      <c r="L3731" s="7">
        <v>7</v>
      </c>
      <c r="M3731" s="7">
        <f t="shared" si="362"/>
        <v>0</v>
      </c>
      <c r="N3731" s="8">
        <f t="shared" si="363"/>
        <v>0</v>
      </c>
      <c r="R3731" s="12">
        <v>1</v>
      </c>
    </row>
    <row r="3732" spans="1:18" ht="63.75" x14ac:dyDescent="0.2">
      <c r="A3732" s="1" t="s">
        <v>6726</v>
      </c>
      <c r="C3732" s="2" t="s">
        <v>6727</v>
      </c>
      <c r="D3732" s="3" t="s">
        <v>245</v>
      </c>
      <c r="E3732" s="4">
        <v>136</v>
      </c>
      <c r="F3732" s="4">
        <v>22</v>
      </c>
      <c r="I3732" s="7">
        <v>7058700</v>
      </c>
      <c r="J3732" s="7">
        <v>7058636</v>
      </c>
      <c r="K3732" s="7">
        <v>2</v>
      </c>
      <c r="L3732" s="7">
        <v>7</v>
      </c>
      <c r="M3732" s="7">
        <f t="shared" si="362"/>
        <v>0</v>
      </c>
      <c r="N3732" s="8">
        <f t="shared" si="363"/>
        <v>0</v>
      </c>
      <c r="R3732" s="12">
        <v>1</v>
      </c>
    </row>
    <row r="3733" spans="1:18" ht="63.75" x14ac:dyDescent="0.2">
      <c r="A3733" s="1" t="s">
        <v>6728</v>
      </c>
      <c r="C3733" s="2" t="s">
        <v>6729</v>
      </c>
      <c r="D3733" s="3" t="s">
        <v>245</v>
      </c>
      <c r="E3733" s="4">
        <v>48</v>
      </c>
      <c r="F3733" s="4">
        <v>22</v>
      </c>
      <c r="I3733" s="7">
        <v>7058701</v>
      </c>
      <c r="J3733" s="7">
        <v>7058636</v>
      </c>
      <c r="K3733" s="7">
        <v>2</v>
      </c>
      <c r="L3733" s="7">
        <v>7</v>
      </c>
      <c r="M3733" s="7">
        <f t="shared" ref="M3733:M3763" si="364">ROUND(ROUND(H3733,2)*ROUND(E3733,2), 2)</f>
        <v>0</v>
      </c>
      <c r="N3733" s="8">
        <f t="shared" ref="N3733:N3763" si="365">H3733*E3733*(1+F3733/100)</f>
        <v>0</v>
      </c>
      <c r="R3733" s="12">
        <v>1</v>
      </c>
    </row>
    <row r="3734" spans="1:18" ht="63.75" x14ac:dyDescent="0.2">
      <c r="A3734" s="1" t="s">
        <v>6730</v>
      </c>
      <c r="B3734" s="1" t="s">
        <v>96</v>
      </c>
      <c r="C3734" s="2" t="s">
        <v>1807</v>
      </c>
      <c r="D3734" s="3" t="s">
        <v>35</v>
      </c>
      <c r="E3734" s="4">
        <v>0</v>
      </c>
      <c r="F3734" s="4">
        <v>22</v>
      </c>
      <c r="I3734" s="7">
        <v>7058702</v>
      </c>
      <c r="J3734" s="7">
        <v>7058636</v>
      </c>
      <c r="K3734" s="7">
        <v>2</v>
      </c>
      <c r="L3734" s="7">
        <v>7</v>
      </c>
      <c r="M3734" s="7">
        <f t="shared" si="364"/>
        <v>0</v>
      </c>
      <c r="N3734" s="8">
        <f t="shared" si="365"/>
        <v>0</v>
      </c>
      <c r="R3734" s="12">
        <v>1</v>
      </c>
    </row>
    <row r="3735" spans="1:18" ht="63.75" x14ac:dyDescent="0.2">
      <c r="A3735" s="1" t="s">
        <v>6731</v>
      </c>
      <c r="C3735" s="2" t="s">
        <v>6732</v>
      </c>
      <c r="D3735" s="3" t="s">
        <v>245</v>
      </c>
      <c r="E3735" s="4">
        <v>466</v>
      </c>
      <c r="F3735" s="4">
        <v>22</v>
      </c>
      <c r="I3735" s="7">
        <v>7058703</v>
      </c>
      <c r="J3735" s="7">
        <v>7058636</v>
      </c>
      <c r="K3735" s="7">
        <v>2</v>
      </c>
      <c r="L3735" s="7">
        <v>7</v>
      </c>
      <c r="M3735" s="7">
        <f t="shared" si="364"/>
        <v>0</v>
      </c>
      <c r="N3735" s="8">
        <f t="shared" si="365"/>
        <v>0</v>
      </c>
      <c r="R3735" s="12">
        <v>1</v>
      </c>
    </row>
    <row r="3736" spans="1:18" ht="63.75" x14ac:dyDescent="0.2">
      <c r="A3736" s="1" t="s">
        <v>6733</v>
      </c>
      <c r="C3736" s="2" t="s">
        <v>6734</v>
      </c>
      <c r="D3736" s="3" t="s">
        <v>245</v>
      </c>
      <c r="E3736" s="4">
        <v>220</v>
      </c>
      <c r="F3736" s="4">
        <v>22</v>
      </c>
      <c r="I3736" s="7">
        <v>7058704</v>
      </c>
      <c r="J3736" s="7">
        <v>7058636</v>
      </c>
      <c r="K3736" s="7">
        <v>2</v>
      </c>
      <c r="L3736" s="7">
        <v>7</v>
      </c>
      <c r="M3736" s="7">
        <f t="shared" si="364"/>
        <v>0</v>
      </c>
      <c r="N3736" s="8">
        <f t="shared" si="365"/>
        <v>0</v>
      </c>
      <c r="R3736" s="12">
        <v>1</v>
      </c>
    </row>
    <row r="3737" spans="1:18" ht="63.75" x14ac:dyDescent="0.2">
      <c r="A3737" s="1" t="s">
        <v>6735</v>
      </c>
      <c r="C3737" s="2" t="s">
        <v>6736</v>
      </c>
      <c r="D3737" s="3" t="s">
        <v>245</v>
      </c>
      <c r="E3737" s="4">
        <v>288</v>
      </c>
      <c r="F3737" s="4">
        <v>22</v>
      </c>
      <c r="I3737" s="7">
        <v>7058705</v>
      </c>
      <c r="J3737" s="7">
        <v>7058636</v>
      </c>
      <c r="K3737" s="7">
        <v>2</v>
      </c>
      <c r="L3737" s="7">
        <v>7</v>
      </c>
      <c r="M3737" s="7">
        <f t="shared" si="364"/>
        <v>0</v>
      </c>
      <c r="N3737" s="8">
        <f t="shared" si="365"/>
        <v>0</v>
      </c>
      <c r="R3737" s="12">
        <v>1</v>
      </c>
    </row>
    <row r="3738" spans="1:18" ht="63.75" x14ac:dyDescent="0.2">
      <c r="A3738" s="1" t="s">
        <v>6737</v>
      </c>
      <c r="C3738" s="2" t="s">
        <v>1809</v>
      </c>
      <c r="D3738" s="3" t="s">
        <v>245</v>
      </c>
      <c r="E3738" s="4">
        <v>265</v>
      </c>
      <c r="F3738" s="4">
        <v>22</v>
      </c>
      <c r="I3738" s="7">
        <v>7058706</v>
      </c>
      <c r="J3738" s="7">
        <v>7058636</v>
      </c>
      <c r="K3738" s="7">
        <v>2</v>
      </c>
      <c r="L3738" s="7">
        <v>7</v>
      </c>
      <c r="M3738" s="7">
        <f t="shared" si="364"/>
        <v>0</v>
      </c>
      <c r="N3738" s="8">
        <f t="shared" si="365"/>
        <v>0</v>
      </c>
      <c r="R3738" s="12">
        <v>1</v>
      </c>
    </row>
    <row r="3739" spans="1:18" ht="63.75" x14ac:dyDescent="0.2">
      <c r="A3739" s="1" t="s">
        <v>6738</v>
      </c>
      <c r="C3739" s="2" t="s">
        <v>6739</v>
      </c>
      <c r="D3739" s="3" t="s">
        <v>245</v>
      </c>
      <c r="E3739" s="4">
        <v>57</v>
      </c>
      <c r="F3739" s="4">
        <v>22</v>
      </c>
      <c r="I3739" s="7">
        <v>7058707</v>
      </c>
      <c r="J3739" s="7">
        <v>7058636</v>
      </c>
      <c r="K3739" s="7">
        <v>2</v>
      </c>
      <c r="L3739" s="7">
        <v>7</v>
      </c>
      <c r="M3739" s="7">
        <f t="shared" si="364"/>
        <v>0</v>
      </c>
      <c r="N3739" s="8">
        <f t="shared" si="365"/>
        <v>0</v>
      </c>
      <c r="R3739" s="12">
        <v>1</v>
      </c>
    </row>
    <row r="3740" spans="1:18" ht="63.75" x14ac:dyDescent="0.2">
      <c r="A3740" s="1" t="s">
        <v>6740</v>
      </c>
      <c r="C3740" s="2" t="s">
        <v>6741</v>
      </c>
      <c r="D3740" s="3" t="s">
        <v>245</v>
      </c>
      <c r="E3740" s="4">
        <v>61</v>
      </c>
      <c r="F3740" s="4">
        <v>22</v>
      </c>
      <c r="I3740" s="7">
        <v>7058708</v>
      </c>
      <c r="J3740" s="7">
        <v>7058636</v>
      </c>
      <c r="K3740" s="7">
        <v>2</v>
      </c>
      <c r="L3740" s="7">
        <v>7</v>
      </c>
      <c r="M3740" s="7">
        <f t="shared" si="364"/>
        <v>0</v>
      </c>
      <c r="N3740" s="8">
        <f t="shared" si="365"/>
        <v>0</v>
      </c>
      <c r="R3740" s="12">
        <v>1</v>
      </c>
    </row>
    <row r="3741" spans="1:18" ht="63.75" x14ac:dyDescent="0.2">
      <c r="A3741" s="1" t="s">
        <v>6742</v>
      </c>
      <c r="C3741" s="2" t="s">
        <v>6743</v>
      </c>
      <c r="D3741" s="3" t="s">
        <v>245</v>
      </c>
      <c r="E3741" s="4">
        <v>136</v>
      </c>
      <c r="F3741" s="4">
        <v>22</v>
      </c>
      <c r="I3741" s="7">
        <v>7058709</v>
      </c>
      <c r="J3741" s="7">
        <v>7058636</v>
      </c>
      <c r="K3741" s="7">
        <v>2</v>
      </c>
      <c r="L3741" s="7">
        <v>7</v>
      </c>
      <c r="M3741" s="7">
        <f t="shared" si="364"/>
        <v>0</v>
      </c>
      <c r="N3741" s="8">
        <f t="shared" si="365"/>
        <v>0</v>
      </c>
      <c r="R3741" s="12">
        <v>1</v>
      </c>
    </row>
    <row r="3742" spans="1:18" ht="63.75" x14ac:dyDescent="0.2">
      <c r="A3742" s="1" t="s">
        <v>6744</v>
      </c>
      <c r="C3742" s="2" t="s">
        <v>6745</v>
      </c>
      <c r="D3742" s="3" t="s">
        <v>245</v>
      </c>
      <c r="E3742" s="4">
        <v>48</v>
      </c>
      <c r="F3742" s="4">
        <v>22</v>
      </c>
      <c r="I3742" s="7">
        <v>7058710</v>
      </c>
      <c r="J3742" s="7">
        <v>7058636</v>
      </c>
      <c r="K3742" s="7">
        <v>2</v>
      </c>
      <c r="L3742" s="7">
        <v>7</v>
      </c>
      <c r="M3742" s="7">
        <f t="shared" si="364"/>
        <v>0</v>
      </c>
      <c r="N3742" s="8">
        <f t="shared" si="365"/>
        <v>0</v>
      </c>
      <c r="R3742" s="12">
        <v>1</v>
      </c>
    </row>
    <row r="3743" spans="1:18" ht="38.25" x14ac:dyDescent="0.2">
      <c r="A3743" s="1" t="s">
        <v>6746</v>
      </c>
      <c r="B3743" s="1" t="s">
        <v>99</v>
      </c>
      <c r="C3743" s="2" t="s">
        <v>1811</v>
      </c>
      <c r="D3743" s="3" t="s">
        <v>35</v>
      </c>
      <c r="E3743" s="4">
        <v>0</v>
      </c>
      <c r="F3743" s="4">
        <v>22</v>
      </c>
      <c r="I3743" s="7">
        <v>7058711</v>
      </c>
      <c r="J3743" s="7">
        <v>7058636</v>
      </c>
      <c r="K3743" s="7">
        <v>2</v>
      </c>
      <c r="L3743" s="7">
        <v>7</v>
      </c>
      <c r="M3743" s="7">
        <f t="shared" si="364"/>
        <v>0</v>
      </c>
      <c r="N3743" s="8">
        <f t="shared" si="365"/>
        <v>0</v>
      </c>
      <c r="R3743" s="12">
        <v>1</v>
      </c>
    </row>
    <row r="3744" spans="1:18" ht="51" x14ac:dyDescent="0.2">
      <c r="A3744" s="1" t="s">
        <v>6747</v>
      </c>
      <c r="C3744" s="2" t="s">
        <v>6521</v>
      </c>
      <c r="D3744" s="3" t="s">
        <v>231</v>
      </c>
      <c r="E3744" s="4">
        <v>3</v>
      </c>
      <c r="F3744" s="4">
        <v>22</v>
      </c>
      <c r="I3744" s="7">
        <v>7058712</v>
      </c>
      <c r="J3744" s="7">
        <v>7058636</v>
      </c>
      <c r="K3744" s="7">
        <v>2</v>
      </c>
      <c r="L3744" s="7">
        <v>7</v>
      </c>
      <c r="M3744" s="7">
        <f t="shared" si="364"/>
        <v>0</v>
      </c>
      <c r="N3744" s="8">
        <f t="shared" si="365"/>
        <v>0</v>
      </c>
      <c r="R3744" s="12">
        <v>1</v>
      </c>
    </row>
    <row r="3745" spans="1:18" ht="51" x14ac:dyDescent="0.2">
      <c r="A3745" s="1" t="s">
        <v>6748</v>
      </c>
      <c r="B3745" s="1" t="s">
        <v>102</v>
      </c>
      <c r="C3745" s="2" t="s">
        <v>1815</v>
      </c>
      <c r="D3745" s="3" t="s">
        <v>228</v>
      </c>
      <c r="E3745" s="4">
        <v>1</v>
      </c>
      <c r="F3745" s="4">
        <v>22</v>
      </c>
      <c r="I3745" s="7">
        <v>7058713</v>
      </c>
      <c r="J3745" s="7">
        <v>7058636</v>
      </c>
      <c r="K3745" s="7">
        <v>2</v>
      </c>
      <c r="L3745" s="7">
        <v>7</v>
      </c>
      <c r="M3745" s="7">
        <f t="shared" si="364"/>
        <v>0</v>
      </c>
      <c r="N3745" s="8">
        <f t="shared" si="365"/>
        <v>0</v>
      </c>
      <c r="R3745" s="12">
        <v>1</v>
      </c>
    </row>
    <row r="3746" spans="1:18" ht="51" x14ac:dyDescent="0.2">
      <c r="A3746" s="1" t="s">
        <v>6749</v>
      </c>
      <c r="B3746" s="1" t="s">
        <v>105</v>
      </c>
      <c r="C3746" s="2" t="s">
        <v>1817</v>
      </c>
      <c r="D3746" s="3" t="s">
        <v>231</v>
      </c>
      <c r="E3746" s="4">
        <v>1</v>
      </c>
      <c r="F3746" s="4">
        <v>22</v>
      </c>
      <c r="I3746" s="7">
        <v>7058714</v>
      </c>
      <c r="J3746" s="7">
        <v>7058636</v>
      </c>
      <c r="K3746" s="7">
        <v>2</v>
      </c>
      <c r="L3746" s="7">
        <v>7</v>
      </c>
      <c r="M3746" s="7">
        <f t="shared" si="364"/>
        <v>0</v>
      </c>
      <c r="N3746" s="8">
        <f t="shared" si="365"/>
        <v>0</v>
      </c>
      <c r="R3746" s="12">
        <v>1</v>
      </c>
    </row>
    <row r="3747" spans="1:18" ht="38.25" x14ac:dyDescent="0.2">
      <c r="A3747" s="1" t="s">
        <v>6750</v>
      </c>
      <c r="B3747" s="1" t="s">
        <v>108</v>
      </c>
      <c r="C3747" s="2" t="s">
        <v>1819</v>
      </c>
      <c r="D3747" s="3" t="s">
        <v>35</v>
      </c>
      <c r="E3747" s="4">
        <v>0</v>
      </c>
      <c r="F3747" s="4">
        <v>22</v>
      </c>
      <c r="I3747" s="7">
        <v>7058715</v>
      </c>
      <c r="J3747" s="7">
        <v>7058636</v>
      </c>
      <c r="K3747" s="7">
        <v>2</v>
      </c>
      <c r="L3747" s="7">
        <v>7</v>
      </c>
      <c r="M3747" s="7">
        <f t="shared" si="364"/>
        <v>0</v>
      </c>
      <c r="N3747" s="8">
        <f t="shared" si="365"/>
        <v>0</v>
      </c>
      <c r="R3747" s="12">
        <v>1</v>
      </c>
    </row>
    <row r="3748" spans="1:18" ht="51" x14ac:dyDescent="0.2">
      <c r="A3748" s="1" t="s">
        <v>6751</v>
      </c>
      <c r="C3748" s="2" t="s">
        <v>1821</v>
      </c>
      <c r="D3748" s="3" t="s">
        <v>231</v>
      </c>
      <c r="E3748" s="4">
        <v>3</v>
      </c>
      <c r="F3748" s="4">
        <v>22</v>
      </c>
      <c r="I3748" s="7">
        <v>7058716</v>
      </c>
      <c r="J3748" s="7">
        <v>7058636</v>
      </c>
      <c r="K3748" s="7">
        <v>2</v>
      </c>
      <c r="L3748" s="7">
        <v>7</v>
      </c>
      <c r="M3748" s="7">
        <f t="shared" si="364"/>
        <v>0</v>
      </c>
      <c r="N3748" s="8">
        <f t="shared" si="365"/>
        <v>0</v>
      </c>
      <c r="R3748" s="12">
        <v>1</v>
      </c>
    </row>
    <row r="3749" spans="1:18" ht="38.25" x14ac:dyDescent="0.2">
      <c r="A3749" s="1" t="s">
        <v>6752</v>
      </c>
      <c r="B3749" s="1" t="s">
        <v>111</v>
      </c>
      <c r="C3749" s="2" t="s">
        <v>1823</v>
      </c>
      <c r="D3749" s="3" t="s">
        <v>35</v>
      </c>
      <c r="E3749" s="4">
        <v>0</v>
      </c>
      <c r="F3749" s="4">
        <v>22</v>
      </c>
      <c r="I3749" s="7">
        <v>7058717</v>
      </c>
      <c r="J3749" s="7">
        <v>7058636</v>
      </c>
      <c r="K3749" s="7">
        <v>2</v>
      </c>
      <c r="L3749" s="7">
        <v>7</v>
      </c>
      <c r="M3749" s="7">
        <f t="shared" si="364"/>
        <v>0</v>
      </c>
      <c r="N3749" s="8">
        <f t="shared" si="365"/>
        <v>0</v>
      </c>
      <c r="R3749" s="12">
        <v>1</v>
      </c>
    </row>
    <row r="3750" spans="1:18" ht="51" x14ac:dyDescent="0.2">
      <c r="A3750" s="1" t="s">
        <v>6753</v>
      </c>
      <c r="C3750" s="2" t="s">
        <v>6754</v>
      </c>
      <c r="D3750" s="3" t="s">
        <v>231</v>
      </c>
      <c r="E3750" s="4">
        <v>1</v>
      </c>
      <c r="F3750" s="4">
        <v>22</v>
      </c>
      <c r="I3750" s="7">
        <v>7058718</v>
      </c>
      <c r="J3750" s="7">
        <v>7058636</v>
      </c>
      <c r="K3750" s="7">
        <v>2</v>
      </c>
      <c r="L3750" s="7">
        <v>7</v>
      </c>
      <c r="M3750" s="7">
        <f t="shared" si="364"/>
        <v>0</v>
      </c>
      <c r="N3750" s="8">
        <f t="shared" si="365"/>
        <v>0</v>
      </c>
      <c r="R3750" s="12">
        <v>1</v>
      </c>
    </row>
    <row r="3751" spans="1:18" ht="51" x14ac:dyDescent="0.2">
      <c r="A3751" s="1" t="s">
        <v>6755</v>
      </c>
      <c r="B3751" s="1" t="s">
        <v>114</v>
      </c>
      <c r="C3751" s="2" t="s">
        <v>1827</v>
      </c>
      <c r="D3751" s="3" t="s">
        <v>35</v>
      </c>
      <c r="E3751" s="4">
        <v>0</v>
      </c>
      <c r="F3751" s="4">
        <v>22</v>
      </c>
      <c r="I3751" s="7">
        <v>7058719</v>
      </c>
      <c r="J3751" s="7">
        <v>7058636</v>
      </c>
      <c r="K3751" s="7">
        <v>2</v>
      </c>
      <c r="L3751" s="7">
        <v>7</v>
      </c>
      <c r="M3751" s="7">
        <f t="shared" si="364"/>
        <v>0</v>
      </c>
      <c r="N3751" s="8">
        <f t="shared" si="365"/>
        <v>0</v>
      </c>
      <c r="R3751" s="12">
        <v>1</v>
      </c>
    </row>
    <row r="3752" spans="1:18" ht="63.75" x14ac:dyDescent="0.2">
      <c r="A3752" s="1" t="s">
        <v>6756</v>
      </c>
      <c r="C3752" s="2" t="s">
        <v>6757</v>
      </c>
      <c r="D3752" s="3" t="s">
        <v>231</v>
      </c>
      <c r="E3752" s="4">
        <v>1</v>
      </c>
      <c r="F3752" s="4">
        <v>22</v>
      </c>
      <c r="I3752" s="7">
        <v>7058720</v>
      </c>
      <c r="J3752" s="7">
        <v>7058636</v>
      </c>
      <c r="K3752" s="7">
        <v>2</v>
      </c>
      <c r="L3752" s="7">
        <v>7</v>
      </c>
      <c r="M3752" s="7">
        <f t="shared" si="364"/>
        <v>0</v>
      </c>
      <c r="N3752" s="8">
        <f t="shared" si="365"/>
        <v>0</v>
      </c>
      <c r="R3752" s="12">
        <v>1</v>
      </c>
    </row>
    <row r="3753" spans="1:18" ht="38.25" x14ac:dyDescent="0.2">
      <c r="A3753" s="1" t="s">
        <v>6758</v>
      </c>
      <c r="B3753" s="1" t="s">
        <v>117</v>
      </c>
      <c r="C3753" s="2" t="s">
        <v>6580</v>
      </c>
      <c r="D3753" s="3" t="s">
        <v>228</v>
      </c>
      <c r="E3753" s="4">
        <v>2</v>
      </c>
      <c r="F3753" s="4">
        <v>22</v>
      </c>
      <c r="I3753" s="7">
        <v>7058721</v>
      </c>
      <c r="J3753" s="7">
        <v>7058636</v>
      </c>
      <c r="K3753" s="7">
        <v>2</v>
      </c>
      <c r="L3753" s="7">
        <v>7</v>
      </c>
      <c r="M3753" s="7">
        <f t="shared" si="364"/>
        <v>0</v>
      </c>
      <c r="N3753" s="8">
        <f t="shared" si="365"/>
        <v>0</v>
      </c>
      <c r="R3753" s="12">
        <v>1</v>
      </c>
    </row>
    <row r="3754" spans="1:18" ht="63.75" x14ac:dyDescent="0.2">
      <c r="A3754" s="1" t="s">
        <v>6759</v>
      </c>
      <c r="B3754" s="1" t="s">
        <v>120</v>
      </c>
      <c r="C3754" s="2" t="s">
        <v>1839</v>
      </c>
      <c r="D3754" s="3" t="s">
        <v>228</v>
      </c>
      <c r="E3754" s="4">
        <v>2</v>
      </c>
      <c r="F3754" s="4">
        <v>22</v>
      </c>
      <c r="I3754" s="7">
        <v>7058722</v>
      </c>
      <c r="J3754" s="7">
        <v>7058636</v>
      </c>
      <c r="K3754" s="7">
        <v>2</v>
      </c>
      <c r="L3754" s="7">
        <v>7</v>
      </c>
      <c r="M3754" s="7">
        <f t="shared" si="364"/>
        <v>0</v>
      </c>
      <c r="N3754" s="8">
        <f t="shared" si="365"/>
        <v>0</v>
      </c>
      <c r="R3754" s="12">
        <v>1</v>
      </c>
    </row>
    <row r="3755" spans="1:18" ht="25.5" x14ac:dyDescent="0.2">
      <c r="A3755" s="1" t="s">
        <v>6760</v>
      </c>
      <c r="B3755" s="1" t="s">
        <v>123</v>
      </c>
      <c r="C3755" s="2" t="s">
        <v>1849</v>
      </c>
      <c r="D3755" s="3" t="s">
        <v>241</v>
      </c>
      <c r="E3755" s="4">
        <v>142</v>
      </c>
      <c r="F3755" s="4">
        <v>22</v>
      </c>
      <c r="I3755" s="7">
        <v>7058723</v>
      </c>
      <c r="J3755" s="7">
        <v>7058636</v>
      </c>
      <c r="K3755" s="7">
        <v>2</v>
      </c>
      <c r="L3755" s="7">
        <v>7</v>
      </c>
      <c r="M3755" s="7">
        <f t="shared" si="364"/>
        <v>0</v>
      </c>
      <c r="N3755" s="8">
        <f t="shared" si="365"/>
        <v>0</v>
      </c>
      <c r="R3755" s="12">
        <v>1</v>
      </c>
    </row>
    <row r="3756" spans="1:18" ht="38.25" x14ac:dyDescent="0.2">
      <c r="A3756" s="1" t="s">
        <v>6761</v>
      </c>
      <c r="B3756" s="1" t="s">
        <v>126</v>
      </c>
      <c r="C3756" s="2" t="s">
        <v>1851</v>
      </c>
      <c r="D3756" s="3" t="s">
        <v>241</v>
      </c>
      <c r="E3756" s="4">
        <v>2</v>
      </c>
      <c r="F3756" s="4">
        <v>22</v>
      </c>
      <c r="I3756" s="7">
        <v>7058724</v>
      </c>
      <c r="J3756" s="7">
        <v>7058636</v>
      </c>
      <c r="K3756" s="7">
        <v>2</v>
      </c>
      <c r="L3756" s="7">
        <v>7</v>
      </c>
      <c r="M3756" s="7">
        <f t="shared" si="364"/>
        <v>0</v>
      </c>
      <c r="N3756" s="8">
        <f t="shared" si="365"/>
        <v>0</v>
      </c>
      <c r="R3756" s="12">
        <v>1</v>
      </c>
    </row>
    <row r="3757" spans="1:18" ht="51" x14ac:dyDescent="0.2">
      <c r="A3757" s="1" t="s">
        <v>6762</v>
      </c>
      <c r="B3757" s="1" t="s">
        <v>129</v>
      </c>
      <c r="C3757" s="2" t="s">
        <v>1853</v>
      </c>
      <c r="D3757" s="3" t="s">
        <v>231</v>
      </c>
      <c r="E3757" s="4">
        <v>11</v>
      </c>
      <c r="F3757" s="4">
        <v>22</v>
      </c>
      <c r="I3757" s="7">
        <v>7058725</v>
      </c>
      <c r="J3757" s="7">
        <v>7058636</v>
      </c>
      <c r="K3757" s="7">
        <v>2</v>
      </c>
      <c r="L3757" s="7">
        <v>7</v>
      </c>
      <c r="M3757" s="7">
        <f t="shared" si="364"/>
        <v>0</v>
      </c>
      <c r="N3757" s="8">
        <f t="shared" si="365"/>
        <v>0</v>
      </c>
      <c r="R3757" s="12">
        <v>1</v>
      </c>
    </row>
    <row r="3758" spans="1:18" ht="25.5" x14ac:dyDescent="0.2">
      <c r="A3758" s="1" t="s">
        <v>6763</v>
      </c>
      <c r="B3758" s="1" t="s">
        <v>132</v>
      </c>
      <c r="C3758" s="2" t="s">
        <v>6595</v>
      </c>
      <c r="D3758" s="3" t="s">
        <v>228</v>
      </c>
      <c r="E3758" s="4">
        <v>1</v>
      </c>
      <c r="F3758" s="4">
        <v>22</v>
      </c>
      <c r="I3758" s="7">
        <v>7058726</v>
      </c>
      <c r="J3758" s="7">
        <v>7058636</v>
      </c>
      <c r="K3758" s="7">
        <v>2</v>
      </c>
      <c r="L3758" s="7">
        <v>7</v>
      </c>
      <c r="M3758" s="7">
        <f t="shared" si="364"/>
        <v>0</v>
      </c>
      <c r="N3758" s="8">
        <f t="shared" si="365"/>
        <v>0</v>
      </c>
      <c r="R3758" s="12">
        <v>1</v>
      </c>
    </row>
    <row r="3759" spans="1:18" ht="25.5" x14ac:dyDescent="0.2">
      <c r="A3759" s="1" t="s">
        <v>6764</v>
      </c>
      <c r="B3759" s="1" t="s">
        <v>135</v>
      </c>
      <c r="C3759" s="2" t="s">
        <v>2085</v>
      </c>
      <c r="D3759" s="3" t="s">
        <v>231</v>
      </c>
      <c r="E3759" s="4">
        <v>34</v>
      </c>
      <c r="F3759" s="4">
        <v>22</v>
      </c>
      <c r="I3759" s="7">
        <v>7058727</v>
      </c>
      <c r="J3759" s="7">
        <v>7058636</v>
      </c>
      <c r="K3759" s="7">
        <v>2</v>
      </c>
      <c r="L3759" s="7">
        <v>7</v>
      </c>
      <c r="M3759" s="7">
        <f t="shared" si="364"/>
        <v>0</v>
      </c>
      <c r="N3759" s="8">
        <f t="shared" si="365"/>
        <v>0</v>
      </c>
      <c r="R3759" s="12">
        <v>1</v>
      </c>
    </row>
    <row r="3760" spans="1:18" ht="38.25" x14ac:dyDescent="0.2">
      <c r="A3760" s="1" t="s">
        <v>6765</v>
      </c>
      <c r="B3760" s="1" t="s">
        <v>138</v>
      </c>
      <c r="C3760" s="2" t="s">
        <v>6766</v>
      </c>
      <c r="D3760" s="3" t="s">
        <v>228</v>
      </c>
      <c r="E3760" s="4">
        <v>1</v>
      </c>
      <c r="F3760" s="4">
        <v>22</v>
      </c>
      <c r="I3760" s="7">
        <v>7058728</v>
      </c>
      <c r="J3760" s="7">
        <v>7058636</v>
      </c>
      <c r="K3760" s="7">
        <v>2</v>
      </c>
      <c r="L3760" s="7">
        <v>7</v>
      </c>
      <c r="M3760" s="7">
        <f t="shared" si="364"/>
        <v>0</v>
      </c>
      <c r="N3760" s="8">
        <f t="shared" si="365"/>
        <v>0</v>
      </c>
      <c r="R3760" s="12">
        <v>1</v>
      </c>
    </row>
    <row r="3761" spans="1:18" ht="25.5" x14ac:dyDescent="0.2">
      <c r="A3761" s="1" t="s">
        <v>6767</v>
      </c>
      <c r="B3761" s="1" t="s">
        <v>141</v>
      </c>
      <c r="C3761" s="2" t="s">
        <v>2082</v>
      </c>
      <c r="D3761" s="3" t="s">
        <v>228</v>
      </c>
      <c r="E3761" s="4">
        <v>1</v>
      </c>
      <c r="F3761" s="4">
        <v>22</v>
      </c>
      <c r="I3761" s="7">
        <v>7058729</v>
      </c>
      <c r="J3761" s="7">
        <v>7058636</v>
      </c>
      <c r="K3761" s="7">
        <v>2</v>
      </c>
      <c r="L3761" s="7">
        <v>7</v>
      </c>
      <c r="M3761" s="7">
        <f t="shared" si="364"/>
        <v>0</v>
      </c>
      <c r="N3761" s="8">
        <f t="shared" si="365"/>
        <v>0</v>
      </c>
      <c r="R3761" s="12">
        <v>1</v>
      </c>
    </row>
    <row r="3762" spans="1:18" ht="38.25" x14ac:dyDescent="0.2">
      <c r="A3762" s="1" t="s">
        <v>6768</v>
      </c>
      <c r="B3762" s="1" t="s">
        <v>144</v>
      </c>
      <c r="C3762" s="2" t="s">
        <v>1987</v>
      </c>
      <c r="D3762" s="3" t="s">
        <v>397</v>
      </c>
      <c r="E3762" s="4">
        <v>25</v>
      </c>
      <c r="F3762" s="4">
        <v>22</v>
      </c>
      <c r="I3762" s="7">
        <v>7058730</v>
      </c>
      <c r="J3762" s="7">
        <v>7058636</v>
      </c>
      <c r="K3762" s="7">
        <v>2</v>
      </c>
      <c r="L3762" s="7">
        <v>7</v>
      </c>
      <c r="M3762" s="7">
        <f t="shared" si="364"/>
        <v>0</v>
      </c>
      <c r="N3762" s="8">
        <f t="shared" si="365"/>
        <v>0</v>
      </c>
      <c r="R3762" s="12">
        <v>1</v>
      </c>
    </row>
    <row r="3763" spans="1:18" ht="25.5" x14ac:dyDescent="0.2">
      <c r="A3763" s="1" t="s">
        <v>6769</v>
      </c>
      <c r="B3763" s="1" t="s">
        <v>150</v>
      </c>
      <c r="C3763" s="2" t="s">
        <v>6770</v>
      </c>
      <c r="D3763" s="3" t="s">
        <v>228</v>
      </c>
      <c r="E3763" s="4">
        <v>1</v>
      </c>
      <c r="F3763" s="4">
        <v>22</v>
      </c>
      <c r="I3763" s="7">
        <v>7058731</v>
      </c>
      <c r="J3763" s="7">
        <v>7058636</v>
      </c>
      <c r="K3763" s="7">
        <v>2</v>
      </c>
      <c r="L3763" s="7">
        <v>7</v>
      </c>
      <c r="M3763" s="7">
        <f t="shared" si="364"/>
        <v>0</v>
      </c>
      <c r="N3763" s="8">
        <f t="shared" si="365"/>
        <v>0</v>
      </c>
      <c r="R3763" s="12">
        <v>1</v>
      </c>
    </row>
    <row r="3764" spans="1:18" x14ac:dyDescent="0.2">
      <c r="A3764" s="1" t="s">
        <v>6771</v>
      </c>
      <c r="B3764" s="1" t="s">
        <v>366</v>
      </c>
      <c r="C3764" s="2" t="s">
        <v>6772</v>
      </c>
      <c r="E3764" s="4">
        <v>0</v>
      </c>
      <c r="F3764" s="4">
        <v>22</v>
      </c>
      <c r="H3764" s="167"/>
      <c r="I3764" s="7">
        <v>7059891</v>
      </c>
      <c r="J3764" s="7">
        <v>7058377</v>
      </c>
      <c r="K3764" s="7">
        <v>1</v>
      </c>
      <c r="L3764" s="7">
        <v>6</v>
      </c>
      <c r="M3764" s="7">
        <f>M3765+M3766+M3767+M3768+M3769+M3770+M3771+M3772+M3773+M3774+M3775+M3776+M3777+M3778+M3779+M3780+M3781+M3782+M3783+M3784+M3785+M3786+M3787+M3788+M3789</f>
        <v>0</v>
      </c>
      <c r="N3764" s="8">
        <f>N3765+N3766+N3767+N3768+N3769+N3770+N3771+N3772+N3773+N3774+N3775+N3776+N3777+N3778+N3779+N3780+N3781+N3782+N3783+N3784+N3785+N3786+N3787+N3788+N3789</f>
        <v>0</v>
      </c>
      <c r="R3764" s="12">
        <v>1</v>
      </c>
    </row>
    <row r="3765" spans="1:18" ht="140.25" x14ac:dyDescent="0.2">
      <c r="A3765" s="1" t="s">
        <v>6773</v>
      </c>
      <c r="B3765" s="1" t="s">
        <v>30</v>
      </c>
      <c r="C3765" s="2" t="s">
        <v>6774</v>
      </c>
      <c r="D3765" s="3" t="s">
        <v>228</v>
      </c>
      <c r="E3765" s="4">
        <v>1</v>
      </c>
      <c r="F3765" s="4">
        <v>22</v>
      </c>
      <c r="I3765" s="7">
        <v>7059892</v>
      </c>
      <c r="J3765" s="7">
        <v>7059891</v>
      </c>
      <c r="K3765" s="7">
        <v>2</v>
      </c>
      <c r="L3765" s="7">
        <v>7</v>
      </c>
      <c r="M3765" s="7">
        <f t="shared" ref="M3765:M3789" si="366">ROUND(ROUND(H3765,2)*ROUND(E3765,2), 2)</f>
        <v>0</v>
      </c>
      <c r="N3765" s="8">
        <f t="shared" ref="N3765:N3789" si="367">H3765*E3765*(1+F3765/100)</f>
        <v>0</v>
      </c>
      <c r="R3765" s="12">
        <v>1</v>
      </c>
    </row>
    <row r="3766" spans="1:18" ht="229.5" x14ac:dyDescent="0.2">
      <c r="A3766" s="1" t="s">
        <v>6775</v>
      </c>
      <c r="B3766" s="1" t="s">
        <v>188</v>
      </c>
      <c r="C3766" s="2" t="s">
        <v>6776</v>
      </c>
      <c r="D3766" s="3" t="s">
        <v>228</v>
      </c>
      <c r="E3766" s="4">
        <v>2</v>
      </c>
      <c r="F3766" s="4">
        <v>22</v>
      </c>
      <c r="I3766" s="7">
        <v>7059893</v>
      </c>
      <c r="J3766" s="7">
        <v>7059891</v>
      </c>
      <c r="K3766" s="7">
        <v>2</v>
      </c>
      <c r="L3766" s="7">
        <v>7</v>
      </c>
      <c r="M3766" s="7">
        <f t="shared" si="366"/>
        <v>0</v>
      </c>
      <c r="N3766" s="8">
        <f t="shared" si="367"/>
        <v>0</v>
      </c>
      <c r="R3766" s="12">
        <v>1</v>
      </c>
    </row>
    <row r="3767" spans="1:18" ht="242.25" x14ac:dyDescent="0.2">
      <c r="A3767" s="1" t="s">
        <v>6777</v>
      </c>
      <c r="B3767" s="1" t="s">
        <v>233</v>
      </c>
      <c r="C3767" s="2" t="s">
        <v>6778</v>
      </c>
      <c r="D3767" s="3" t="s">
        <v>228</v>
      </c>
      <c r="E3767" s="4">
        <v>4</v>
      </c>
      <c r="F3767" s="4">
        <v>22</v>
      </c>
      <c r="I3767" s="7">
        <v>7059894</v>
      </c>
      <c r="J3767" s="7">
        <v>7059891</v>
      </c>
      <c r="K3767" s="7">
        <v>2</v>
      </c>
      <c r="L3767" s="7">
        <v>7</v>
      </c>
      <c r="M3767" s="7">
        <f t="shared" si="366"/>
        <v>0</v>
      </c>
      <c r="N3767" s="8">
        <f t="shared" si="367"/>
        <v>0</v>
      </c>
      <c r="R3767" s="12">
        <v>1</v>
      </c>
    </row>
    <row r="3768" spans="1:18" ht="242.25" x14ac:dyDescent="0.2">
      <c r="A3768" s="1" t="s">
        <v>6779</v>
      </c>
      <c r="B3768" s="1" t="s">
        <v>236</v>
      </c>
      <c r="C3768" s="2" t="s">
        <v>6780</v>
      </c>
      <c r="D3768" s="3" t="s">
        <v>228</v>
      </c>
      <c r="E3768" s="4">
        <v>5</v>
      </c>
      <c r="F3768" s="4">
        <v>22</v>
      </c>
      <c r="I3768" s="7">
        <v>7059895</v>
      </c>
      <c r="J3768" s="7">
        <v>7059891</v>
      </c>
      <c r="K3768" s="7">
        <v>2</v>
      </c>
      <c r="L3768" s="7">
        <v>7</v>
      </c>
      <c r="M3768" s="7">
        <f t="shared" si="366"/>
        <v>0</v>
      </c>
      <c r="N3768" s="8">
        <f t="shared" si="367"/>
        <v>0</v>
      </c>
      <c r="R3768" s="12">
        <v>1</v>
      </c>
    </row>
    <row r="3769" spans="1:18" ht="216.75" x14ac:dyDescent="0.2">
      <c r="A3769" s="1" t="s">
        <v>6781</v>
      </c>
      <c r="B3769" s="1" t="s">
        <v>239</v>
      </c>
      <c r="C3769" s="2" t="s">
        <v>6782</v>
      </c>
      <c r="D3769" s="3" t="s">
        <v>228</v>
      </c>
      <c r="E3769" s="4">
        <v>10</v>
      </c>
      <c r="F3769" s="4">
        <v>22</v>
      </c>
      <c r="I3769" s="7">
        <v>7059896</v>
      </c>
      <c r="J3769" s="7">
        <v>7059891</v>
      </c>
      <c r="K3769" s="7">
        <v>2</v>
      </c>
      <c r="L3769" s="7">
        <v>7</v>
      </c>
      <c r="M3769" s="7">
        <f t="shared" si="366"/>
        <v>0</v>
      </c>
      <c r="N3769" s="8">
        <f t="shared" si="367"/>
        <v>0</v>
      </c>
      <c r="R3769" s="12">
        <v>1</v>
      </c>
    </row>
    <row r="3770" spans="1:18" ht="216.75" x14ac:dyDescent="0.2">
      <c r="A3770" s="1" t="s">
        <v>6783</v>
      </c>
      <c r="B3770" s="1" t="s">
        <v>243</v>
      </c>
      <c r="C3770" s="2" t="s">
        <v>6784</v>
      </c>
      <c r="D3770" s="3" t="s">
        <v>228</v>
      </c>
      <c r="E3770" s="4">
        <v>1</v>
      </c>
      <c r="F3770" s="4">
        <v>22</v>
      </c>
      <c r="I3770" s="7">
        <v>7059897</v>
      </c>
      <c r="J3770" s="7">
        <v>7059891</v>
      </c>
      <c r="K3770" s="7">
        <v>2</v>
      </c>
      <c r="L3770" s="7">
        <v>7</v>
      </c>
      <c r="M3770" s="7">
        <f t="shared" si="366"/>
        <v>0</v>
      </c>
      <c r="N3770" s="8">
        <f t="shared" si="367"/>
        <v>0</v>
      </c>
      <c r="R3770" s="12">
        <v>1</v>
      </c>
    </row>
    <row r="3771" spans="1:18" ht="38.25" x14ac:dyDescent="0.2">
      <c r="A3771" s="1" t="s">
        <v>6785</v>
      </c>
      <c r="B3771" s="1" t="s">
        <v>247</v>
      </c>
      <c r="C3771" s="2" t="s">
        <v>6786</v>
      </c>
      <c r="D3771" s="3" t="s">
        <v>35</v>
      </c>
      <c r="E3771" s="4">
        <v>0</v>
      </c>
      <c r="F3771" s="4">
        <v>22</v>
      </c>
      <c r="I3771" s="7">
        <v>7059898</v>
      </c>
      <c r="J3771" s="7">
        <v>7059891</v>
      </c>
      <c r="K3771" s="7">
        <v>2</v>
      </c>
      <c r="L3771" s="7">
        <v>7</v>
      </c>
      <c r="M3771" s="7">
        <f t="shared" si="366"/>
        <v>0</v>
      </c>
      <c r="N3771" s="8">
        <f t="shared" si="367"/>
        <v>0</v>
      </c>
      <c r="R3771" s="12">
        <v>1</v>
      </c>
    </row>
    <row r="3772" spans="1:18" x14ac:dyDescent="0.2">
      <c r="A3772" s="1" t="s">
        <v>6787</v>
      </c>
      <c r="C3772" s="2" t="s">
        <v>6788</v>
      </c>
      <c r="D3772" s="3" t="s">
        <v>231</v>
      </c>
      <c r="E3772" s="4">
        <v>1</v>
      </c>
      <c r="F3772" s="4">
        <v>22</v>
      </c>
      <c r="I3772" s="7">
        <v>7059899</v>
      </c>
      <c r="J3772" s="7">
        <v>7059891</v>
      </c>
      <c r="K3772" s="7">
        <v>2</v>
      </c>
      <c r="L3772" s="7">
        <v>7</v>
      </c>
      <c r="M3772" s="7">
        <f t="shared" si="366"/>
        <v>0</v>
      </c>
      <c r="N3772" s="8">
        <f t="shared" si="367"/>
        <v>0</v>
      </c>
      <c r="R3772" s="12">
        <v>1</v>
      </c>
    </row>
    <row r="3773" spans="1:18" x14ac:dyDescent="0.2">
      <c r="A3773" s="1" t="s">
        <v>6789</v>
      </c>
      <c r="C3773" s="2" t="s">
        <v>6790</v>
      </c>
      <c r="D3773" s="3" t="s">
        <v>231</v>
      </c>
      <c r="E3773" s="4">
        <v>2</v>
      </c>
      <c r="F3773" s="4">
        <v>22</v>
      </c>
      <c r="I3773" s="7">
        <v>7059900</v>
      </c>
      <c r="J3773" s="7">
        <v>7059891</v>
      </c>
      <c r="K3773" s="7">
        <v>2</v>
      </c>
      <c r="L3773" s="7">
        <v>7</v>
      </c>
      <c r="M3773" s="7">
        <f t="shared" si="366"/>
        <v>0</v>
      </c>
      <c r="N3773" s="8">
        <f t="shared" si="367"/>
        <v>0</v>
      </c>
      <c r="R3773" s="12">
        <v>1</v>
      </c>
    </row>
    <row r="3774" spans="1:18" x14ac:dyDescent="0.2">
      <c r="A3774" s="1" t="s">
        <v>6791</v>
      </c>
      <c r="C3774" s="2" t="s">
        <v>6792</v>
      </c>
      <c r="D3774" s="3" t="s">
        <v>231</v>
      </c>
      <c r="E3774" s="4">
        <v>18</v>
      </c>
      <c r="F3774" s="4">
        <v>22</v>
      </c>
      <c r="I3774" s="7">
        <v>7059901</v>
      </c>
      <c r="J3774" s="7">
        <v>7059891</v>
      </c>
      <c r="K3774" s="7">
        <v>2</v>
      </c>
      <c r="L3774" s="7">
        <v>7</v>
      </c>
      <c r="M3774" s="7">
        <f t="shared" si="366"/>
        <v>0</v>
      </c>
      <c r="N3774" s="8">
        <f t="shared" si="367"/>
        <v>0</v>
      </c>
      <c r="R3774" s="12">
        <v>1</v>
      </c>
    </row>
    <row r="3775" spans="1:18" ht="25.5" x14ac:dyDescent="0.2">
      <c r="A3775" s="1" t="s">
        <v>6793</v>
      </c>
      <c r="B3775" s="1" t="s">
        <v>266</v>
      </c>
      <c r="C3775" s="2" t="s">
        <v>6794</v>
      </c>
      <c r="D3775" s="3" t="s">
        <v>35</v>
      </c>
      <c r="E3775" s="4">
        <v>0</v>
      </c>
      <c r="F3775" s="4">
        <v>22</v>
      </c>
      <c r="I3775" s="7">
        <v>7059902</v>
      </c>
      <c r="J3775" s="7">
        <v>7059891</v>
      </c>
      <c r="K3775" s="7">
        <v>2</v>
      </c>
      <c r="L3775" s="7">
        <v>7</v>
      </c>
      <c r="M3775" s="7">
        <f t="shared" si="366"/>
        <v>0</v>
      </c>
      <c r="N3775" s="8">
        <f t="shared" si="367"/>
        <v>0</v>
      </c>
      <c r="R3775" s="12">
        <v>1</v>
      </c>
    </row>
    <row r="3776" spans="1:18" x14ac:dyDescent="0.2">
      <c r="A3776" s="1" t="s">
        <v>6795</v>
      </c>
      <c r="C3776" s="2" t="s">
        <v>6796</v>
      </c>
      <c r="D3776" s="3" t="s">
        <v>228</v>
      </c>
      <c r="E3776" s="4">
        <v>18</v>
      </c>
      <c r="F3776" s="4">
        <v>22</v>
      </c>
      <c r="I3776" s="7">
        <v>7059903</v>
      </c>
      <c r="J3776" s="7">
        <v>7059891</v>
      </c>
      <c r="K3776" s="7">
        <v>2</v>
      </c>
      <c r="L3776" s="7">
        <v>7</v>
      </c>
      <c r="M3776" s="7">
        <f t="shared" si="366"/>
        <v>0</v>
      </c>
      <c r="N3776" s="8">
        <f t="shared" si="367"/>
        <v>0</v>
      </c>
      <c r="R3776" s="12">
        <v>1</v>
      </c>
    </row>
    <row r="3777" spans="1:18" ht="63.75" x14ac:dyDescent="0.2">
      <c r="A3777" s="1" t="s">
        <v>6797</v>
      </c>
      <c r="B3777" s="1" t="s">
        <v>270</v>
      </c>
      <c r="C3777" s="2" t="s">
        <v>6798</v>
      </c>
      <c r="D3777" s="3" t="s">
        <v>35</v>
      </c>
      <c r="E3777" s="4">
        <v>0</v>
      </c>
      <c r="F3777" s="4">
        <v>22</v>
      </c>
      <c r="I3777" s="7">
        <v>7059904</v>
      </c>
      <c r="J3777" s="7">
        <v>7059891</v>
      </c>
      <c r="K3777" s="7">
        <v>2</v>
      </c>
      <c r="L3777" s="7">
        <v>7</v>
      </c>
      <c r="M3777" s="7">
        <f t="shared" si="366"/>
        <v>0</v>
      </c>
      <c r="N3777" s="8">
        <f t="shared" si="367"/>
        <v>0</v>
      </c>
      <c r="R3777" s="12">
        <v>1</v>
      </c>
    </row>
    <row r="3778" spans="1:18" ht="63.75" x14ac:dyDescent="0.2">
      <c r="A3778" s="1" t="s">
        <v>6799</v>
      </c>
      <c r="C3778" s="2" t="s">
        <v>6800</v>
      </c>
      <c r="D3778" s="3" t="s">
        <v>245</v>
      </c>
      <c r="E3778" s="4">
        <v>40</v>
      </c>
      <c r="F3778" s="4">
        <v>22</v>
      </c>
      <c r="I3778" s="7">
        <v>7059905</v>
      </c>
      <c r="J3778" s="7">
        <v>7059891</v>
      </c>
      <c r="K3778" s="7">
        <v>2</v>
      </c>
      <c r="L3778" s="7">
        <v>7</v>
      </c>
      <c r="M3778" s="7">
        <f t="shared" si="366"/>
        <v>0</v>
      </c>
      <c r="N3778" s="8">
        <f t="shared" si="367"/>
        <v>0</v>
      </c>
      <c r="R3778" s="12">
        <v>1</v>
      </c>
    </row>
    <row r="3779" spans="1:18" ht="63.75" x14ac:dyDescent="0.2">
      <c r="A3779" s="1" t="s">
        <v>6801</v>
      </c>
      <c r="C3779" s="2" t="s">
        <v>6802</v>
      </c>
      <c r="D3779" s="3" t="s">
        <v>245</v>
      </c>
      <c r="E3779" s="4">
        <v>145</v>
      </c>
      <c r="F3779" s="4">
        <v>22</v>
      </c>
      <c r="I3779" s="7">
        <v>7059906</v>
      </c>
      <c r="J3779" s="7">
        <v>7059891</v>
      </c>
      <c r="K3779" s="7">
        <v>2</v>
      </c>
      <c r="L3779" s="7">
        <v>7</v>
      </c>
      <c r="M3779" s="7">
        <f t="shared" si="366"/>
        <v>0</v>
      </c>
      <c r="N3779" s="8">
        <f t="shared" si="367"/>
        <v>0</v>
      </c>
      <c r="R3779" s="12">
        <v>1</v>
      </c>
    </row>
    <row r="3780" spans="1:18" ht="63.75" x14ac:dyDescent="0.2">
      <c r="A3780" s="1" t="s">
        <v>6803</v>
      </c>
      <c r="C3780" s="2" t="s">
        <v>6804</v>
      </c>
      <c r="D3780" s="3" t="s">
        <v>245</v>
      </c>
      <c r="E3780" s="4">
        <v>68</v>
      </c>
      <c r="F3780" s="4">
        <v>22</v>
      </c>
      <c r="I3780" s="7">
        <v>7059907</v>
      </c>
      <c r="J3780" s="7">
        <v>7059891</v>
      </c>
      <c r="K3780" s="7">
        <v>2</v>
      </c>
      <c r="L3780" s="7">
        <v>7</v>
      </c>
      <c r="M3780" s="7">
        <f t="shared" si="366"/>
        <v>0</v>
      </c>
      <c r="N3780" s="8">
        <f t="shared" si="367"/>
        <v>0</v>
      </c>
      <c r="R3780" s="12">
        <v>1</v>
      </c>
    </row>
    <row r="3781" spans="1:18" ht="63.75" x14ac:dyDescent="0.2">
      <c r="A3781" s="1" t="s">
        <v>6805</v>
      </c>
      <c r="C3781" s="2" t="s">
        <v>6806</v>
      </c>
      <c r="D3781" s="3" t="s">
        <v>245</v>
      </c>
      <c r="E3781" s="4">
        <v>95</v>
      </c>
      <c r="F3781" s="4">
        <v>22</v>
      </c>
      <c r="I3781" s="7">
        <v>7059908</v>
      </c>
      <c r="J3781" s="7">
        <v>7059891</v>
      </c>
      <c r="K3781" s="7">
        <v>2</v>
      </c>
      <c r="L3781" s="7">
        <v>7</v>
      </c>
      <c r="M3781" s="7">
        <f t="shared" si="366"/>
        <v>0</v>
      </c>
      <c r="N3781" s="8">
        <f t="shared" si="367"/>
        <v>0</v>
      </c>
      <c r="R3781" s="12">
        <v>1</v>
      </c>
    </row>
    <row r="3782" spans="1:18" ht="63.75" x14ac:dyDescent="0.2">
      <c r="A3782" s="1" t="s">
        <v>6807</v>
      </c>
      <c r="C3782" s="2" t="s">
        <v>6808</v>
      </c>
      <c r="D3782" s="3" t="s">
        <v>245</v>
      </c>
      <c r="E3782" s="4">
        <v>40</v>
      </c>
      <c r="F3782" s="4">
        <v>22</v>
      </c>
      <c r="I3782" s="7">
        <v>7059909</v>
      </c>
      <c r="J3782" s="7">
        <v>7059891</v>
      </c>
      <c r="K3782" s="7">
        <v>2</v>
      </c>
      <c r="L3782" s="7">
        <v>7</v>
      </c>
      <c r="M3782" s="7">
        <f t="shared" si="366"/>
        <v>0</v>
      </c>
      <c r="N3782" s="8">
        <f t="shared" si="367"/>
        <v>0</v>
      </c>
      <c r="R3782" s="12">
        <v>1</v>
      </c>
    </row>
    <row r="3783" spans="1:18" ht="63.75" x14ac:dyDescent="0.2">
      <c r="A3783" s="1" t="s">
        <v>6809</v>
      </c>
      <c r="C3783" s="2" t="s">
        <v>6810</v>
      </c>
      <c r="D3783" s="3" t="s">
        <v>245</v>
      </c>
      <c r="E3783" s="4">
        <v>5</v>
      </c>
      <c r="F3783" s="4">
        <v>22</v>
      </c>
      <c r="I3783" s="7">
        <v>7059910</v>
      </c>
      <c r="J3783" s="7">
        <v>7059891</v>
      </c>
      <c r="K3783" s="7">
        <v>2</v>
      </c>
      <c r="L3783" s="7">
        <v>7</v>
      </c>
      <c r="M3783" s="7">
        <f t="shared" si="366"/>
        <v>0</v>
      </c>
      <c r="N3783" s="8">
        <f t="shared" si="367"/>
        <v>0</v>
      </c>
      <c r="R3783" s="12">
        <v>1</v>
      </c>
    </row>
    <row r="3784" spans="1:18" ht="63.75" x14ac:dyDescent="0.2">
      <c r="A3784" s="1" t="s">
        <v>6811</v>
      </c>
      <c r="C3784" s="2" t="s">
        <v>6812</v>
      </c>
      <c r="D3784" s="3" t="s">
        <v>245</v>
      </c>
      <c r="E3784" s="4">
        <v>22</v>
      </c>
      <c r="F3784" s="4">
        <v>22</v>
      </c>
      <c r="I3784" s="7">
        <v>7059911</v>
      </c>
      <c r="J3784" s="7">
        <v>7059891</v>
      </c>
      <c r="K3784" s="7">
        <v>2</v>
      </c>
      <c r="L3784" s="7">
        <v>7</v>
      </c>
      <c r="M3784" s="7">
        <f t="shared" si="366"/>
        <v>0</v>
      </c>
      <c r="N3784" s="8">
        <f t="shared" si="367"/>
        <v>0</v>
      </c>
      <c r="R3784" s="12">
        <v>1</v>
      </c>
    </row>
    <row r="3785" spans="1:18" ht="25.5" x14ac:dyDescent="0.2">
      <c r="A3785" s="1" t="s">
        <v>6813</v>
      </c>
      <c r="B3785" s="1" t="s">
        <v>66</v>
      </c>
      <c r="C3785" s="2" t="s">
        <v>6814</v>
      </c>
      <c r="D3785" s="3" t="s">
        <v>228</v>
      </c>
      <c r="E3785" s="4">
        <v>1</v>
      </c>
      <c r="F3785" s="4">
        <v>22</v>
      </c>
      <c r="I3785" s="7">
        <v>7059912</v>
      </c>
      <c r="J3785" s="7">
        <v>7059891</v>
      </c>
      <c r="K3785" s="7">
        <v>2</v>
      </c>
      <c r="L3785" s="7">
        <v>7</v>
      </c>
      <c r="M3785" s="7">
        <f t="shared" si="366"/>
        <v>0</v>
      </c>
      <c r="N3785" s="8">
        <f t="shared" si="367"/>
        <v>0</v>
      </c>
      <c r="R3785" s="12">
        <v>1</v>
      </c>
    </row>
    <row r="3786" spans="1:18" ht="38.25" x14ac:dyDescent="0.2">
      <c r="A3786" s="1" t="s">
        <v>6815</v>
      </c>
      <c r="B3786" s="1" t="s">
        <v>69</v>
      </c>
      <c r="C3786" s="2" t="s">
        <v>6816</v>
      </c>
      <c r="D3786" s="3" t="s">
        <v>228</v>
      </c>
      <c r="E3786" s="4">
        <v>1</v>
      </c>
      <c r="F3786" s="4">
        <v>22</v>
      </c>
      <c r="I3786" s="7">
        <v>7059913</v>
      </c>
      <c r="J3786" s="7">
        <v>7059891</v>
      </c>
      <c r="K3786" s="7">
        <v>2</v>
      </c>
      <c r="L3786" s="7">
        <v>7</v>
      </c>
      <c r="M3786" s="7">
        <f t="shared" si="366"/>
        <v>0</v>
      </c>
      <c r="N3786" s="8">
        <f t="shared" si="367"/>
        <v>0</v>
      </c>
      <c r="R3786" s="12">
        <v>1</v>
      </c>
    </row>
    <row r="3787" spans="1:18" ht="114.75" x14ac:dyDescent="0.2">
      <c r="A3787" s="1" t="s">
        <v>6817</v>
      </c>
      <c r="B3787" s="1" t="s">
        <v>72</v>
      </c>
      <c r="C3787" s="2" t="s">
        <v>6818</v>
      </c>
      <c r="D3787" s="3" t="s">
        <v>228</v>
      </c>
      <c r="E3787" s="4">
        <v>1</v>
      </c>
      <c r="F3787" s="4">
        <v>22</v>
      </c>
      <c r="I3787" s="7">
        <v>7059914</v>
      </c>
      <c r="J3787" s="7">
        <v>7059891</v>
      </c>
      <c r="K3787" s="7">
        <v>2</v>
      </c>
      <c r="L3787" s="7">
        <v>7</v>
      </c>
      <c r="M3787" s="7">
        <f t="shared" si="366"/>
        <v>0</v>
      </c>
      <c r="N3787" s="8">
        <f t="shared" si="367"/>
        <v>0</v>
      </c>
      <c r="R3787" s="12">
        <v>1</v>
      </c>
    </row>
    <row r="3788" spans="1:18" ht="127.5" x14ac:dyDescent="0.2">
      <c r="A3788" s="1" t="s">
        <v>6819</v>
      </c>
      <c r="B3788" s="1" t="s">
        <v>75</v>
      </c>
      <c r="C3788" s="2" t="s">
        <v>6820</v>
      </c>
      <c r="D3788" s="3" t="s">
        <v>228</v>
      </c>
      <c r="E3788" s="4">
        <v>1</v>
      </c>
      <c r="F3788" s="4">
        <v>22</v>
      </c>
      <c r="I3788" s="7">
        <v>7059915</v>
      </c>
      <c r="J3788" s="7">
        <v>7059891</v>
      </c>
      <c r="K3788" s="7">
        <v>2</v>
      </c>
      <c r="L3788" s="7">
        <v>7</v>
      </c>
      <c r="M3788" s="7">
        <f t="shared" si="366"/>
        <v>0</v>
      </c>
      <c r="N3788" s="8">
        <f t="shared" si="367"/>
        <v>0</v>
      </c>
      <c r="R3788" s="12">
        <v>1</v>
      </c>
    </row>
    <row r="3789" spans="1:18" ht="76.5" x14ac:dyDescent="0.2">
      <c r="A3789" s="1" t="s">
        <v>6821</v>
      </c>
      <c r="B3789" s="1" t="s">
        <v>78</v>
      </c>
      <c r="C3789" s="2" t="s">
        <v>6822</v>
      </c>
      <c r="D3789" s="3" t="s">
        <v>245</v>
      </c>
      <c r="E3789" s="4">
        <v>8</v>
      </c>
      <c r="F3789" s="4">
        <v>22</v>
      </c>
      <c r="I3789" s="7">
        <v>7059916</v>
      </c>
      <c r="J3789" s="7">
        <v>7059891</v>
      </c>
      <c r="K3789" s="7">
        <v>2</v>
      </c>
      <c r="L3789" s="7">
        <v>7</v>
      </c>
      <c r="M3789" s="7">
        <f t="shared" si="366"/>
        <v>0</v>
      </c>
      <c r="N3789" s="8">
        <f t="shared" si="367"/>
        <v>0</v>
      </c>
      <c r="R3789" s="12">
        <v>1</v>
      </c>
    </row>
    <row r="3790" spans="1:18" x14ac:dyDescent="0.2">
      <c r="A3790" s="1" t="s">
        <v>6823</v>
      </c>
      <c r="B3790" s="1" t="s">
        <v>403</v>
      </c>
      <c r="C3790" s="2" t="s">
        <v>1855</v>
      </c>
      <c r="E3790" s="4">
        <v>0</v>
      </c>
      <c r="F3790" s="4">
        <v>22</v>
      </c>
      <c r="H3790" s="167"/>
      <c r="I3790" s="7">
        <v>7059917</v>
      </c>
      <c r="J3790" s="7">
        <v>7058377</v>
      </c>
      <c r="K3790" s="7">
        <v>1</v>
      </c>
      <c r="L3790" s="7">
        <v>6</v>
      </c>
      <c r="M3790" s="7">
        <f>SUM(M3791:M3959)</f>
        <v>0</v>
      </c>
      <c r="N3790" s="8">
        <f>SUM(N3791:N3959)</f>
        <v>0</v>
      </c>
      <c r="R3790" s="12">
        <v>1</v>
      </c>
    </row>
    <row r="3791" spans="1:18" ht="409.5" x14ac:dyDescent="0.2">
      <c r="A3791" s="1" t="s">
        <v>6824</v>
      </c>
      <c r="B3791" s="1" t="s">
        <v>30</v>
      </c>
      <c r="C3791" s="2" t="s">
        <v>6825</v>
      </c>
      <c r="D3791" s="3" t="s">
        <v>228</v>
      </c>
      <c r="E3791" s="4">
        <v>1</v>
      </c>
      <c r="F3791" s="4">
        <v>22</v>
      </c>
      <c r="I3791" s="7">
        <v>7059918</v>
      </c>
      <c r="J3791" s="7">
        <v>7059917</v>
      </c>
      <c r="K3791" s="7">
        <v>2</v>
      </c>
      <c r="L3791" s="7">
        <v>7</v>
      </c>
      <c r="M3791" s="7">
        <f t="shared" ref="M3791:M3822" si="368">ROUND(ROUND(H3791,2)*ROUND(E3791,2), 2)</f>
        <v>0</v>
      </c>
      <c r="N3791" s="8">
        <f t="shared" ref="N3791:N3822" si="369">H3791*E3791*(1+F3791/100)</f>
        <v>0</v>
      </c>
      <c r="R3791" s="12">
        <v>1</v>
      </c>
    </row>
    <row r="3792" spans="1:18" ht="127.5" x14ac:dyDescent="0.2">
      <c r="A3792" s="1" t="s">
        <v>6826</v>
      </c>
      <c r="B3792" s="1" t="s">
        <v>188</v>
      </c>
      <c r="C3792" s="2" t="s">
        <v>6827</v>
      </c>
      <c r="D3792" s="3" t="s">
        <v>228</v>
      </c>
      <c r="E3792" s="4">
        <v>1</v>
      </c>
      <c r="F3792" s="4">
        <v>22</v>
      </c>
      <c r="I3792" s="7">
        <v>7059919</v>
      </c>
      <c r="J3792" s="7">
        <v>7059917</v>
      </c>
      <c r="K3792" s="7">
        <v>2</v>
      </c>
      <c r="L3792" s="7">
        <v>7</v>
      </c>
      <c r="M3792" s="7">
        <f t="shared" si="368"/>
        <v>0</v>
      </c>
      <c r="N3792" s="8">
        <f t="shared" si="369"/>
        <v>0</v>
      </c>
      <c r="R3792" s="12">
        <v>1</v>
      </c>
    </row>
    <row r="3793" spans="1:18" ht="140.25" x14ac:dyDescent="0.2">
      <c r="A3793" s="1" t="s">
        <v>6828</v>
      </c>
      <c r="B3793" s="1" t="s">
        <v>233</v>
      </c>
      <c r="C3793" s="2" t="s">
        <v>6829</v>
      </c>
      <c r="D3793" s="3" t="s">
        <v>228</v>
      </c>
      <c r="E3793" s="4">
        <v>1</v>
      </c>
      <c r="F3793" s="4">
        <v>22</v>
      </c>
      <c r="I3793" s="7">
        <v>7059920</v>
      </c>
      <c r="J3793" s="7">
        <v>7059917</v>
      </c>
      <c r="K3793" s="7">
        <v>2</v>
      </c>
      <c r="L3793" s="7">
        <v>7</v>
      </c>
      <c r="M3793" s="7">
        <f t="shared" si="368"/>
        <v>0</v>
      </c>
      <c r="N3793" s="8">
        <f t="shared" si="369"/>
        <v>0</v>
      </c>
      <c r="R3793" s="12">
        <v>1</v>
      </c>
    </row>
    <row r="3794" spans="1:18" ht="76.5" x14ac:dyDescent="0.2">
      <c r="A3794" s="1" t="s">
        <v>6830</v>
      </c>
      <c r="B3794" s="1" t="s">
        <v>236</v>
      </c>
      <c r="C3794" s="2" t="s">
        <v>6831</v>
      </c>
      <c r="D3794" s="3" t="s">
        <v>245</v>
      </c>
      <c r="E3794" s="4">
        <v>43</v>
      </c>
      <c r="F3794" s="4">
        <v>22</v>
      </c>
      <c r="I3794" s="7">
        <v>7059921</v>
      </c>
      <c r="J3794" s="7">
        <v>7059917</v>
      </c>
      <c r="K3794" s="7">
        <v>2</v>
      </c>
      <c r="L3794" s="7">
        <v>7</v>
      </c>
      <c r="M3794" s="7">
        <f t="shared" si="368"/>
        <v>0</v>
      </c>
      <c r="N3794" s="8">
        <f t="shared" si="369"/>
        <v>0</v>
      </c>
      <c r="R3794" s="12">
        <v>1</v>
      </c>
    </row>
    <row r="3795" spans="1:18" ht="127.5" x14ac:dyDescent="0.2">
      <c r="A3795" s="1" t="s">
        <v>6832</v>
      </c>
      <c r="B3795" s="1" t="s">
        <v>239</v>
      </c>
      <c r="C3795" s="2" t="s">
        <v>6833</v>
      </c>
      <c r="D3795" s="3" t="s">
        <v>228</v>
      </c>
      <c r="E3795" s="4">
        <v>1</v>
      </c>
      <c r="F3795" s="4">
        <v>22</v>
      </c>
      <c r="I3795" s="7">
        <v>7059922</v>
      </c>
      <c r="J3795" s="7">
        <v>7059917</v>
      </c>
      <c r="K3795" s="7">
        <v>2</v>
      </c>
      <c r="L3795" s="7">
        <v>7</v>
      </c>
      <c r="M3795" s="7">
        <f t="shared" si="368"/>
        <v>0</v>
      </c>
      <c r="N3795" s="8">
        <f t="shared" si="369"/>
        <v>0</v>
      </c>
      <c r="R3795" s="12">
        <v>1</v>
      </c>
    </row>
    <row r="3796" spans="1:18" ht="51" x14ac:dyDescent="0.2">
      <c r="A3796" s="1" t="s">
        <v>6834</v>
      </c>
      <c r="B3796" s="1" t="s">
        <v>243</v>
      </c>
      <c r="C3796" s="2" t="s">
        <v>6835</v>
      </c>
      <c r="D3796" s="3" t="s">
        <v>228</v>
      </c>
      <c r="E3796" s="4">
        <v>7</v>
      </c>
      <c r="F3796" s="4">
        <v>22</v>
      </c>
      <c r="I3796" s="7">
        <v>7059923</v>
      </c>
      <c r="J3796" s="7">
        <v>7059917</v>
      </c>
      <c r="K3796" s="7">
        <v>2</v>
      </c>
      <c r="L3796" s="7">
        <v>7</v>
      </c>
      <c r="M3796" s="7">
        <f t="shared" si="368"/>
        <v>0</v>
      </c>
      <c r="N3796" s="8">
        <f t="shared" si="369"/>
        <v>0</v>
      </c>
      <c r="R3796" s="12">
        <v>1</v>
      </c>
    </row>
    <row r="3797" spans="1:18" ht="51" x14ac:dyDescent="0.2">
      <c r="A3797" s="1" t="s">
        <v>6836</v>
      </c>
      <c r="B3797" s="1" t="s">
        <v>247</v>
      </c>
      <c r="C3797" s="2" t="s">
        <v>6837</v>
      </c>
      <c r="D3797" s="3" t="s">
        <v>228</v>
      </c>
      <c r="E3797" s="4">
        <v>1</v>
      </c>
      <c r="F3797" s="4">
        <v>22</v>
      </c>
      <c r="I3797" s="7">
        <v>7059924</v>
      </c>
      <c r="J3797" s="7">
        <v>7059917</v>
      </c>
      <c r="K3797" s="7">
        <v>2</v>
      </c>
      <c r="L3797" s="7">
        <v>7</v>
      </c>
      <c r="M3797" s="7">
        <f t="shared" si="368"/>
        <v>0</v>
      </c>
      <c r="N3797" s="8">
        <f t="shared" si="369"/>
        <v>0</v>
      </c>
      <c r="R3797" s="12">
        <v>1</v>
      </c>
    </row>
    <row r="3798" spans="1:18" ht="51" x14ac:dyDescent="0.2">
      <c r="A3798" s="1" t="s">
        <v>6838</v>
      </c>
      <c r="B3798" s="1" t="s">
        <v>266</v>
      </c>
      <c r="C3798" s="2" t="s">
        <v>6839</v>
      </c>
      <c r="D3798" s="3" t="s">
        <v>228</v>
      </c>
      <c r="E3798" s="4">
        <v>2</v>
      </c>
      <c r="F3798" s="4">
        <v>22</v>
      </c>
      <c r="I3798" s="7">
        <v>7059925</v>
      </c>
      <c r="J3798" s="7">
        <v>7059917</v>
      </c>
      <c r="K3798" s="7">
        <v>2</v>
      </c>
      <c r="L3798" s="7">
        <v>7</v>
      </c>
      <c r="M3798" s="7">
        <f t="shared" si="368"/>
        <v>0</v>
      </c>
      <c r="N3798" s="8">
        <f t="shared" si="369"/>
        <v>0</v>
      </c>
      <c r="R3798" s="12">
        <v>1</v>
      </c>
    </row>
    <row r="3799" spans="1:18" ht="38.25" x14ac:dyDescent="0.2">
      <c r="A3799" s="1" t="s">
        <v>6840</v>
      </c>
      <c r="B3799" s="1" t="s">
        <v>270</v>
      </c>
      <c r="C3799" s="2" t="s">
        <v>6841</v>
      </c>
      <c r="D3799" s="3" t="s">
        <v>228</v>
      </c>
      <c r="E3799" s="4">
        <v>10</v>
      </c>
      <c r="F3799" s="4">
        <v>22</v>
      </c>
      <c r="I3799" s="7">
        <v>7059926</v>
      </c>
      <c r="J3799" s="7">
        <v>7059917</v>
      </c>
      <c r="K3799" s="7">
        <v>2</v>
      </c>
      <c r="L3799" s="7">
        <v>7</v>
      </c>
      <c r="M3799" s="7">
        <f t="shared" si="368"/>
        <v>0</v>
      </c>
      <c r="N3799" s="8">
        <f t="shared" si="369"/>
        <v>0</v>
      </c>
      <c r="R3799" s="12">
        <v>1</v>
      </c>
    </row>
    <row r="3800" spans="1:18" ht="76.5" x14ac:dyDescent="0.2">
      <c r="A3800" s="1" t="s">
        <v>6842</v>
      </c>
      <c r="B3800" s="1" t="s">
        <v>66</v>
      </c>
      <c r="C3800" s="2" t="s">
        <v>6843</v>
      </c>
      <c r="D3800" s="3" t="s">
        <v>228</v>
      </c>
      <c r="E3800" s="4">
        <v>1</v>
      </c>
      <c r="F3800" s="4">
        <v>22</v>
      </c>
      <c r="I3800" s="7">
        <v>7059927</v>
      </c>
      <c r="J3800" s="7">
        <v>7059917</v>
      </c>
      <c r="K3800" s="7">
        <v>2</v>
      </c>
      <c r="L3800" s="7">
        <v>7</v>
      </c>
      <c r="M3800" s="7">
        <f t="shared" si="368"/>
        <v>0</v>
      </c>
      <c r="N3800" s="8">
        <f t="shared" si="369"/>
        <v>0</v>
      </c>
      <c r="R3800" s="12">
        <v>1</v>
      </c>
    </row>
    <row r="3801" spans="1:18" ht="38.25" x14ac:dyDescent="0.2">
      <c r="A3801" s="1" t="s">
        <v>6844</v>
      </c>
      <c r="B3801" s="1" t="s">
        <v>69</v>
      </c>
      <c r="C3801" s="2" t="s">
        <v>6845</v>
      </c>
      <c r="D3801" s="3" t="s">
        <v>228</v>
      </c>
      <c r="E3801" s="4">
        <v>1</v>
      </c>
      <c r="F3801" s="4">
        <v>22</v>
      </c>
      <c r="I3801" s="7">
        <v>7059928</v>
      </c>
      <c r="J3801" s="7">
        <v>7059917</v>
      </c>
      <c r="K3801" s="7">
        <v>2</v>
      </c>
      <c r="L3801" s="7">
        <v>7</v>
      </c>
      <c r="M3801" s="7">
        <f t="shared" si="368"/>
        <v>0</v>
      </c>
      <c r="N3801" s="8">
        <f t="shared" si="369"/>
        <v>0</v>
      </c>
      <c r="R3801" s="12">
        <v>1</v>
      </c>
    </row>
    <row r="3802" spans="1:18" ht="76.5" x14ac:dyDescent="0.2">
      <c r="A3802" s="1" t="s">
        <v>6846</v>
      </c>
      <c r="B3802" s="1" t="s">
        <v>72</v>
      </c>
      <c r="C3802" s="2" t="s">
        <v>6847</v>
      </c>
      <c r="D3802" s="3" t="s">
        <v>228</v>
      </c>
      <c r="E3802" s="4">
        <v>2</v>
      </c>
      <c r="F3802" s="4">
        <v>22</v>
      </c>
      <c r="I3802" s="7">
        <v>7059929</v>
      </c>
      <c r="J3802" s="7">
        <v>7059917</v>
      </c>
      <c r="K3802" s="7">
        <v>2</v>
      </c>
      <c r="L3802" s="7">
        <v>7</v>
      </c>
      <c r="M3802" s="7">
        <f t="shared" si="368"/>
        <v>0</v>
      </c>
      <c r="N3802" s="8">
        <f t="shared" si="369"/>
        <v>0</v>
      </c>
      <c r="R3802" s="12">
        <v>1</v>
      </c>
    </row>
    <row r="3803" spans="1:18" ht="51" x14ac:dyDescent="0.2">
      <c r="A3803" s="1" t="s">
        <v>6848</v>
      </c>
      <c r="B3803" s="1" t="s">
        <v>75</v>
      </c>
      <c r="C3803" s="2" t="s">
        <v>1869</v>
      </c>
      <c r="D3803" s="3" t="s">
        <v>343</v>
      </c>
      <c r="E3803" s="4">
        <v>1</v>
      </c>
      <c r="F3803" s="4">
        <v>22</v>
      </c>
      <c r="I3803" s="7">
        <v>7059930</v>
      </c>
      <c r="J3803" s="7">
        <v>7059917</v>
      </c>
      <c r="K3803" s="7">
        <v>2</v>
      </c>
      <c r="L3803" s="7">
        <v>7</v>
      </c>
      <c r="M3803" s="7">
        <f t="shared" si="368"/>
        <v>0</v>
      </c>
      <c r="N3803" s="8">
        <f t="shared" si="369"/>
        <v>0</v>
      </c>
      <c r="R3803" s="12">
        <v>1</v>
      </c>
    </row>
    <row r="3804" spans="1:18" ht="51" x14ac:dyDescent="0.2">
      <c r="A3804" s="1" t="s">
        <v>6849</v>
      </c>
      <c r="B3804" s="1" t="s">
        <v>78</v>
      </c>
      <c r="C3804" s="2" t="s">
        <v>1869</v>
      </c>
      <c r="D3804" s="3" t="s">
        <v>35</v>
      </c>
      <c r="E3804" s="4">
        <v>0</v>
      </c>
      <c r="F3804" s="4">
        <v>22</v>
      </c>
      <c r="I3804" s="7">
        <v>7059931</v>
      </c>
      <c r="J3804" s="7">
        <v>7059917</v>
      </c>
      <c r="K3804" s="7">
        <v>2</v>
      </c>
      <c r="L3804" s="7">
        <v>7</v>
      </c>
      <c r="M3804" s="7">
        <f t="shared" si="368"/>
        <v>0</v>
      </c>
      <c r="N3804" s="8">
        <f t="shared" si="369"/>
        <v>0</v>
      </c>
      <c r="R3804" s="12">
        <v>1</v>
      </c>
    </row>
    <row r="3805" spans="1:18" ht="63.75" x14ac:dyDescent="0.2">
      <c r="A3805" s="1" t="s">
        <v>6850</v>
      </c>
      <c r="C3805" s="2" t="s">
        <v>6851</v>
      </c>
      <c r="D3805" s="3" t="s">
        <v>245</v>
      </c>
      <c r="E3805" s="4">
        <v>4</v>
      </c>
      <c r="F3805" s="4">
        <v>22</v>
      </c>
      <c r="I3805" s="7">
        <v>7059932</v>
      </c>
      <c r="J3805" s="7">
        <v>7059917</v>
      </c>
      <c r="K3805" s="7">
        <v>2</v>
      </c>
      <c r="L3805" s="7">
        <v>7</v>
      </c>
      <c r="M3805" s="7">
        <f t="shared" si="368"/>
        <v>0</v>
      </c>
      <c r="N3805" s="8">
        <f t="shared" si="369"/>
        <v>0</v>
      </c>
      <c r="R3805" s="12">
        <v>1</v>
      </c>
    </row>
    <row r="3806" spans="1:18" ht="63.75" x14ac:dyDescent="0.2">
      <c r="A3806" s="1" t="s">
        <v>6852</v>
      </c>
      <c r="C3806" s="2" t="s">
        <v>6853</v>
      </c>
      <c r="D3806" s="3" t="s">
        <v>245</v>
      </c>
      <c r="E3806" s="4">
        <v>5</v>
      </c>
      <c r="F3806" s="4">
        <v>22</v>
      </c>
      <c r="I3806" s="7">
        <v>7059933</v>
      </c>
      <c r="J3806" s="7">
        <v>7059917</v>
      </c>
      <c r="K3806" s="7">
        <v>2</v>
      </c>
      <c r="L3806" s="7">
        <v>7</v>
      </c>
      <c r="M3806" s="7">
        <f t="shared" si="368"/>
        <v>0</v>
      </c>
      <c r="N3806" s="8">
        <f t="shared" si="369"/>
        <v>0</v>
      </c>
      <c r="R3806" s="12">
        <v>1</v>
      </c>
    </row>
    <row r="3807" spans="1:18" ht="63.75" x14ac:dyDescent="0.2">
      <c r="A3807" s="1" t="s">
        <v>6854</v>
      </c>
      <c r="C3807" s="2" t="s">
        <v>6855</v>
      </c>
      <c r="D3807" s="3" t="s">
        <v>245</v>
      </c>
      <c r="E3807" s="4">
        <v>6</v>
      </c>
      <c r="F3807" s="4">
        <v>22</v>
      </c>
      <c r="I3807" s="7">
        <v>7059934</v>
      </c>
      <c r="J3807" s="7">
        <v>7059917</v>
      </c>
      <c r="K3807" s="7">
        <v>2</v>
      </c>
      <c r="L3807" s="7">
        <v>7</v>
      </c>
      <c r="M3807" s="7">
        <f t="shared" si="368"/>
        <v>0</v>
      </c>
      <c r="N3807" s="8">
        <f t="shared" si="369"/>
        <v>0</v>
      </c>
      <c r="R3807" s="12">
        <v>1</v>
      </c>
    </row>
    <row r="3808" spans="1:18" ht="63.75" x14ac:dyDescent="0.2">
      <c r="A3808" s="1" t="s">
        <v>6856</v>
      </c>
      <c r="C3808" s="2" t="s">
        <v>6857</v>
      </c>
      <c r="D3808" s="3" t="s">
        <v>245</v>
      </c>
      <c r="E3808" s="4">
        <v>36</v>
      </c>
      <c r="F3808" s="4">
        <v>22</v>
      </c>
      <c r="I3808" s="7">
        <v>7059935</v>
      </c>
      <c r="J3808" s="7">
        <v>7059917</v>
      </c>
      <c r="K3808" s="7">
        <v>2</v>
      </c>
      <c r="L3808" s="7">
        <v>7</v>
      </c>
      <c r="M3808" s="7">
        <f t="shared" si="368"/>
        <v>0</v>
      </c>
      <c r="N3808" s="8">
        <f t="shared" si="369"/>
        <v>0</v>
      </c>
      <c r="R3808" s="12">
        <v>1</v>
      </c>
    </row>
    <row r="3809" spans="1:18" ht="63.75" x14ac:dyDescent="0.2">
      <c r="A3809" s="1" t="s">
        <v>6858</v>
      </c>
      <c r="C3809" s="2" t="s">
        <v>1875</v>
      </c>
      <c r="D3809" s="3" t="s">
        <v>245</v>
      </c>
      <c r="E3809" s="4">
        <v>2</v>
      </c>
      <c r="F3809" s="4">
        <v>22</v>
      </c>
      <c r="I3809" s="7">
        <v>7059936</v>
      </c>
      <c r="J3809" s="7">
        <v>7059917</v>
      </c>
      <c r="K3809" s="7">
        <v>2</v>
      </c>
      <c r="L3809" s="7">
        <v>7</v>
      </c>
      <c r="M3809" s="7">
        <f t="shared" si="368"/>
        <v>0</v>
      </c>
      <c r="N3809" s="8">
        <f t="shared" si="369"/>
        <v>0</v>
      </c>
      <c r="R3809" s="12">
        <v>1</v>
      </c>
    </row>
    <row r="3810" spans="1:18" ht="63.75" x14ac:dyDescent="0.2">
      <c r="A3810" s="1" t="s">
        <v>6859</v>
      </c>
      <c r="C3810" s="2" t="s">
        <v>1877</v>
      </c>
      <c r="D3810" s="3" t="s">
        <v>245</v>
      </c>
      <c r="E3810" s="4">
        <v>12</v>
      </c>
      <c r="F3810" s="4">
        <v>22</v>
      </c>
      <c r="I3810" s="7">
        <v>7059937</v>
      </c>
      <c r="J3810" s="7">
        <v>7059917</v>
      </c>
      <c r="K3810" s="7">
        <v>2</v>
      </c>
      <c r="L3810" s="7">
        <v>7</v>
      </c>
      <c r="M3810" s="7">
        <f t="shared" si="368"/>
        <v>0</v>
      </c>
      <c r="N3810" s="8">
        <f t="shared" si="369"/>
        <v>0</v>
      </c>
      <c r="R3810" s="12">
        <v>1</v>
      </c>
    </row>
    <row r="3811" spans="1:18" ht="63.75" x14ac:dyDescent="0.2">
      <c r="A3811" s="1" t="s">
        <v>6860</v>
      </c>
      <c r="C3811" s="2" t="s">
        <v>6861</v>
      </c>
      <c r="D3811" s="3" t="s">
        <v>245</v>
      </c>
      <c r="E3811" s="4">
        <v>6</v>
      </c>
      <c r="F3811" s="4">
        <v>22</v>
      </c>
      <c r="I3811" s="7">
        <v>7059938</v>
      </c>
      <c r="J3811" s="7">
        <v>7059917</v>
      </c>
      <c r="K3811" s="7">
        <v>2</v>
      </c>
      <c r="L3811" s="7">
        <v>7</v>
      </c>
      <c r="M3811" s="7">
        <f t="shared" si="368"/>
        <v>0</v>
      </c>
      <c r="N3811" s="8">
        <f t="shared" si="369"/>
        <v>0</v>
      </c>
      <c r="R3811" s="12">
        <v>1</v>
      </c>
    </row>
    <row r="3812" spans="1:18" ht="63.75" x14ac:dyDescent="0.2">
      <c r="A3812" s="1" t="s">
        <v>6862</v>
      </c>
      <c r="C3812" s="2" t="s">
        <v>6863</v>
      </c>
      <c r="D3812" s="3" t="s">
        <v>245</v>
      </c>
      <c r="E3812" s="4">
        <v>7</v>
      </c>
      <c r="F3812" s="4">
        <v>22</v>
      </c>
      <c r="I3812" s="7">
        <v>7059939</v>
      </c>
      <c r="J3812" s="7">
        <v>7059917</v>
      </c>
      <c r="K3812" s="7">
        <v>2</v>
      </c>
      <c r="L3812" s="7">
        <v>7</v>
      </c>
      <c r="M3812" s="7">
        <f t="shared" si="368"/>
        <v>0</v>
      </c>
      <c r="N3812" s="8">
        <f t="shared" si="369"/>
        <v>0</v>
      </c>
      <c r="R3812" s="12">
        <v>1</v>
      </c>
    </row>
    <row r="3813" spans="1:18" ht="63.75" x14ac:dyDescent="0.2">
      <c r="A3813" s="1" t="s">
        <v>6864</v>
      </c>
      <c r="C3813" s="2" t="s">
        <v>1883</v>
      </c>
      <c r="D3813" s="3" t="s">
        <v>245</v>
      </c>
      <c r="E3813" s="4">
        <v>5</v>
      </c>
      <c r="F3813" s="4">
        <v>22</v>
      </c>
      <c r="I3813" s="7">
        <v>7059940</v>
      </c>
      <c r="J3813" s="7">
        <v>7059917</v>
      </c>
      <c r="K3813" s="7">
        <v>2</v>
      </c>
      <c r="L3813" s="7">
        <v>7</v>
      </c>
      <c r="M3813" s="7">
        <f t="shared" si="368"/>
        <v>0</v>
      </c>
      <c r="N3813" s="8">
        <f t="shared" si="369"/>
        <v>0</v>
      </c>
      <c r="R3813" s="12">
        <v>1</v>
      </c>
    </row>
    <row r="3814" spans="1:18" ht="63.75" x14ac:dyDescent="0.2">
      <c r="A3814" s="1" t="s">
        <v>6865</v>
      </c>
      <c r="C3814" s="2" t="s">
        <v>1885</v>
      </c>
      <c r="D3814" s="3" t="s">
        <v>245</v>
      </c>
      <c r="E3814" s="4">
        <v>22</v>
      </c>
      <c r="F3814" s="4">
        <v>22</v>
      </c>
      <c r="I3814" s="7">
        <v>7059941</v>
      </c>
      <c r="J3814" s="7">
        <v>7059917</v>
      </c>
      <c r="K3814" s="7">
        <v>2</v>
      </c>
      <c r="L3814" s="7">
        <v>7</v>
      </c>
      <c r="M3814" s="7">
        <f t="shared" si="368"/>
        <v>0</v>
      </c>
      <c r="N3814" s="8">
        <f t="shared" si="369"/>
        <v>0</v>
      </c>
      <c r="R3814" s="12">
        <v>1</v>
      </c>
    </row>
    <row r="3815" spans="1:18" ht="63.75" x14ac:dyDescent="0.2">
      <c r="A3815" s="1" t="s">
        <v>6866</v>
      </c>
      <c r="C3815" s="2" t="s">
        <v>1887</v>
      </c>
      <c r="D3815" s="3" t="s">
        <v>245</v>
      </c>
      <c r="E3815" s="4">
        <v>11</v>
      </c>
      <c r="F3815" s="4">
        <v>22</v>
      </c>
      <c r="I3815" s="7">
        <v>7059942</v>
      </c>
      <c r="J3815" s="7">
        <v>7059917</v>
      </c>
      <c r="K3815" s="7">
        <v>2</v>
      </c>
      <c r="L3815" s="7">
        <v>7</v>
      </c>
      <c r="M3815" s="7">
        <f t="shared" si="368"/>
        <v>0</v>
      </c>
      <c r="N3815" s="8">
        <f t="shared" si="369"/>
        <v>0</v>
      </c>
      <c r="R3815" s="12">
        <v>1</v>
      </c>
    </row>
    <row r="3816" spans="1:18" ht="63.75" x14ac:dyDescent="0.2">
      <c r="A3816" s="1" t="s">
        <v>6867</v>
      </c>
      <c r="C3816" s="2" t="s">
        <v>6868</v>
      </c>
      <c r="D3816" s="3" t="s">
        <v>245</v>
      </c>
      <c r="E3816" s="4">
        <v>73</v>
      </c>
      <c r="F3816" s="4">
        <v>22</v>
      </c>
      <c r="I3816" s="7">
        <v>7059943</v>
      </c>
      <c r="J3816" s="7">
        <v>7059917</v>
      </c>
      <c r="K3816" s="7">
        <v>2</v>
      </c>
      <c r="L3816" s="7">
        <v>7</v>
      </c>
      <c r="M3816" s="7">
        <f t="shared" si="368"/>
        <v>0</v>
      </c>
      <c r="N3816" s="8">
        <f t="shared" si="369"/>
        <v>0</v>
      </c>
      <c r="R3816" s="12">
        <v>1</v>
      </c>
    </row>
    <row r="3817" spans="1:18" ht="63.75" x14ac:dyDescent="0.2">
      <c r="A3817" s="1" t="s">
        <v>6869</v>
      </c>
      <c r="C3817" s="2" t="s">
        <v>6870</v>
      </c>
      <c r="D3817" s="3" t="s">
        <v>245</v>
      </c>
      <c r="E3817" s="4">
        <v>6</v>
      </c>
      <c r="F3817" s="4">
        <v>22</v>
      </c>
      <c r="I3817" s="7">
        <v>7059944</v>
      </c>
      <c r="J3817" s="7">
        <v>7059917</v>
      </c>
      <c r="K3817" s="7">
        <v>2</v>
      </c>
      <c r="L3817" s="7">
        <v>7</v>
      </c>
      <c r="M3817" s="7">
        <f t="shared" si="368"/>
        <v>0</v>
      </c>
      <c r="N3817" s="8">
        <f t="shared" si="369"/>
        <v>0</v>
      </c>
      <c r="R3817" s="12">
        <v>1</v>
      </c>
    </row>
    <row r="3818" spans="1:18" ht="63.75" x14ac:dyDescent="0.2">
      <c r="A3818" s="1" t="s">
        <v>6871</v>
      </c>
      <c r="C3818" s="2" t="s">
        <v>1893</v>
      </c>
      <c r="D3818" s="3" t="s">
        <v>245</v>
      </c>
      <c r="E3818" s="4">
        <v>3</v>
      </c>
      <c r="F3818" s="4">
        <v>22</v>
      </c>
      <c r="I3818" s="7">
        <v>7059945</v>
      </c>
      <c r="J3818" s="7">
        <v>7059917</v>
      </c>
      <c r="K3818" s="7">
        <v>2</v>
      </c>
      <c r="L3818" s="7">
        <v>7</v>
      </c>
      <c r="M3818" s="7">
        <f t="shared" si="368"/>
        <v>0</v>
      </c>
      <c r="N3818" s="8">
        <f t="shared" si="369"/>
        <v>0</v>
      </c>
      <c r="R3818" s="12">
        <v>1</v>
      </c>
    </row>
    <row r="3819" spans="1:18" ht="63.75" x14ac:dyDescent="0.2">
      <c r="A3819" s="1" t="s">
        <v>6872</v>
      </c>
      <c r="C3819" s="2" t="s">
        <v>6873</v>
      </c>
      <c r="D3819" s="3" t="s">
        <v>245</v>
      </c>
      <c r="E3819" s="4">
        <v>3</v>
      </c>
      <c r="F3819" s="4">
        <v>22</v>
      </c>
      <c r="I3819" s="7">
        <v>7059946</v>
      </c>
      <c r="J3819" s="7">
        <v>7059917</v>
      </c>
      <c r="K3819" s="7">
        <v>2</v>
      </c>
      <c r="L3819" s="7">
        <v>7</v>
      </c>
      <c r="M3819" s="7">
        <f t="shared" si="368"/>
        <v>0</v>
      </c>
      <c r="N3819" s="8">
        <f t="shared" si="369"/>
        <v>0</v>
      </c>
      <c r="R3819" s="12">
        <v>1</v>
      </c>
    </row>
    <row r="3820" spans="1:18" ht="63.75" x14ac:dyDescent="0.2">
      <c r="A3820" s="1" t="s">
        <v>6874</v>
      </c>
      <c r="C3820" s="2" t="s">
        <v>6875</v>
      </c>
      <c r="D3820" s="3" t="s">
        <v>245</v>
      </c>
      <c r="E3820" s="4">
        <v>17</v>
      </c>
      <c r="F3820" s="4">
        <v>22</v>
      </c>
      <c r="I3820" s="7">
        <v>7059947</v>
      </c>
      <c r="J3820" s="7">
        <v>7059917</v>
      </c>
      <c r="K3820" s="7">
        <v>2</v>
      </c>
      <c r="L3820" s="7">
        <v>7</v>
      </c>
      <c r="M3820" s="7">
        <f t="shared" si="368"/>
        <v>0</v>
      </c>
      <c r="N3820" s="8">
        <f t="shared" si="369"/>
        <v>0</v>
      </c>
      <c r="R3820" s="12">
        <v>1</v>
      </c>
    </row>
    <row r="3821" spans="1:18" ht="63.75" x14ac:dyDescent="0.2">
      <c r="A3821" s="1" t="s">
        <v>6876</v>
      </c>
      <c r="C3821" s="2" t="s">
        <v>6877</v>
      </c>
      <c r="D3821" s="3" t="s">
        <v>245</v>
      </c>
      <c r="E3821" s="4">
        <v>2</v>
      </c>
      <c r="F3821" s="4">
        <v>22</v>
      </c>
      <c r="I3821" s="7">
        <v>7059948</v>
      </c>
      <c r="J3821" s="7">
        <v>7059917</v>
      </c>
      <c r="K3821" s="7">
        <v>2</v>
      </c>
      <c r="L3821" s="7">
        <v>7</v>
      </c>
      <c r="M3821" s="7">
        <f t="shared" si="368"/>
        <v>0</v>
      </c>
      <c r="N3821" s="8">
        <f t="shared" si="369"/>
        <v>0</v>
      </c>
      <c r="R3821" s="12">
        <v>1</v>
      </c>
    </row>
    <row r="3822" spans="1:18" ht="63.75" x14ac:dyDescent="0.2">
      <c r="A3822" s="1" t="s">
        <v>6878</v>
      </c>
      <c r="C3822" s="2" t="s">
        <v>6879</v>
      </c>
      <c r="D3822" s="3" t="s">
        <v>245</v>
      </c>
      <c r="E3822" s="4">
        <v>68</v>
      </c>
      <c r="F3822" s="4">
        <v>22</v>
      </c>
      <c r="I3822" s="7">
        <v>7059949</v>
      </c>
      <c r="J3822" s="7">
        <v>7059917</v>
      </c>
      <c r="K3822" s="7">
        <v>2</v>
      </c>
      <c r="L3822" s="7">
        <v>7</v>
      </c>
      <c r="M3822" s="7">
        <f t="shared" si="368"/>
        <v>0</v>
      </c>
      <c r="N3822" s="8">
        <f t="shared" si="369"/>
        <v>0</v>
      </c>
      <c r="R3822" s="12">
        <v>1</v>
      </c>
    </row>
    <row r="3823" spans="1:18" ht="63.75" x14ac:dyDescent="0.2">
      <c r="A3823" s="1" t="s">
        <v>6880</v>
      </c>
      <c r="C3823" s="2" t="s">
        <v>6881</v>
      </c>
      <c r="D3823" s="3" t="s">
        <v>245</v>
      </c>
      <c r="E3823" s="4">
        <v>4</v>
      </c>
      <c r="F3823" s="4">
        <v>22</v>
      </c>
      <c r="I3823" s="7">
        <v>7059950</v>
      </c>
      <c r="J3823" s="7">
        <v>7059917</v>
      </c>
      <c r="K3823" s="7">
        <v>2</v>
      </c>
      <c r="L3823" s="7">
        <v>7</v>
      </c>
      <c r="M3823" s="7">
        <f t="shared" ref="M3823:M3854" si="370">ROUND(ROUND(H3823,2)*ROUND(E3823,2), 2)</f>
        <v>0</v>
      </c>
      <c r="N3823" s="8">
        <f t="shared" ref="N3823:N3854" si="371">H3823*E3823*(1+F3823/100)</f>
        <v>0</v>
      </c>
      <c r="R3823" s="12">
        <v>1</v>
      </c>
    </row>
    <row r="3824" spans="1:18" ht="63.75" x14ac:dyDescent="0.2">
      <c r="A3824" s="1" t="s">
        <v>6882</v>
      </c>
      <c r="C3824" s="2" t="s">
        <v>6883</v>
      </c>
      <c r="D3824" s="3" t="s">
        <v>245</v>
      </c>
      <c r="E3824" s="4">
        <v>4</v>
      </c>
      <c r="F3824" s="4">
        <v>22</v>
      </c>
      <c r="I3824" s="7">
        <v>7059951</v>
      </c>
      <c r="J3824" s="7">
        <v>7059917</v>
      </c>
      <c r="K3824" s="7">
        <v>2</v>
      </c>
      <c r="L3824" s="7">
        <v>7</v>
      </c>
      <c r="M3824" s="7">
        <f t="shared" si="370"/>
        <v>0</v>
      </c>
      <c r="N3824" s="8">
        <f t="shared" si="371"/>
        <v>0</v>
      </c>
      <c r="R3824" s="12">
        <v>1</v>
      </c>
    </row>
    <row r="3825" spans="1:18" ht="63.75" x14ac:dyDescent="0.2">
      <c r="A3825" s="1" t="s">
        <v>6884</v>
      </c>
      <c r="C3825" s="2" t="s">
        <v>6885</v>
      </c>
      <c r="D3825" s="3" t="s">
        <v>245</v>
      </c>
      <c r="E3825" s="4">
        <v>33</v>
      </c>
      <c r="F3825" s="4">
        <v>22</v>
      </c>
      <c r="I3825" s="7">
        <v>7059952</v>
      </c>
      <c r="J3825" s="7">
        <v>7059917</v>
      </c>
      <c r="K3825" s="7">
        <v>2</v>
      </c>
      <c r="L3825" s="7">
        <v>7</v>
      </c>
      <c r="M3825" s="7">
        <f t="shared" si="370"/>
        <v>0</v>
      </c>
      <c r="N3825" s="8">
        <f t="shared" si="371"/>
        <v>0</v>
      </c>
      <c r="R3825" s="12">
        <v>1</v>
      </c>
    </row>
    <row r="3826" spans="1:18" ht="63.75" x14ac:dyDescent="0.2">
      <c r="A3826" s="1" t="s">
        <v>6886</v>
      </c>
      <c r="C3826" s="2" t="s">
        <v>6887</v>
      </c>
      <c r="D3826" s="3" t="s">
        <v>245</v>
      </c>
      <c r="E3826" s="4">
        <v>7</v>
      </c>
      <c r="F3826" s="4">
        <v>22</v>
      </c>
      <c r="I3826" s="7">
        <v>7059953</v>
      </c>
      <c r="J3826" s="7">
        <v>7059917</v>
      </c>
      <c r="K3826" s="7">
        <v>2</v>
      </c>
      <c r="L3826" s="7">
        <v>7</v>
      </c>
      <c r="M3826" s="7">
        <f t="shared" si="370"/>
        <v>0</v>
      </c>
      <c r="N3826" s="8">
        <f t="shared" si="371"/>
        <v>0</v>
      </c>
      <c r="R3826" s="12">
        <v>1</v>
      </c>
    </row>
    <row r="3827" spans="1:18" ht="63.75" x14ac:dyDescent="0.2">
      <c r="A3827" s="1" t="s">
        <v>6888</v>
      </c>
      <c r="C3827" s="2" t="s">
        <v>6889</v>
      </c>
      <c r="D3827" s="3" t="s">
        <v>245</v>
      </c>
      <c r="E3827" s="4">
        <v>14</v>
      </c>
      <c r="F3827" s="4">
        <v>22</v>
      </c>
      <c r="I3827" s="7">
        <v>7059954</v>
      </c>
      <c r="J3827" s="7">
        <v>7059917</v>
      </c>
      <c r="K3827" s="7">
        <v>2</v>
      </c>
      <c r="L3827" s="7">
        <v>7</v>
      </c>
      <c r="M3827" s="7">
        <f t="shared" si="370"/>
        <v>0</v>
      </c>
      <c r="N3827" s="8">
        <f t="shared" si="371"/>
        <v>0</v>
      </c>
      <c r="R3827" s="12">
        <v>1</v>
      </c>
    </row>
    <row r="3828" spans="1:18" ht="63.75" x14ac:dyDescent="0.2">
      <c r="A3828" s="1" t="s">
        <v>6890</v>
      </c>
      <c r="C3828" s="2" t="s">
        <v>6891</v>
      </c>
      <c r="D3828" s="3" t="s">
        <v>245</v>
      </c>
      <c r="E3828" s="4">
        <v>7</v>
      </c>
      <c r="F3828" s="4">
        <v>22</v>
      </c>
      <c r="I3828" s="7">
        <v>7059955</v>
      </c>
      <c r="J3828" s="7">
        <v>7059917</v>
      </c>
      <c r="K3828" s="7">
        <v>2</v>
      </c>
      <c r="L3828" s="7">
        <v>7</v>
      </c>
      <c r="M3828" s="7">
        <f t="shared" si="370"/>
        <v>0</v>
      </c>
      <c r="N3828" s="8">
        <f t="shared" si="371"/>
        <v>0</v>
      </c>
      <c r="R3828" s="12">
        <v>1</v>
      </c>
    </row>
    <row r="3829" spans="1:18" ht="63.75" x14ac:dyDescent="0.2">
      <c r="A3829" s="1" t="s">
        <v>6892</v>
      </c>
      <c r="C3829" s="2" t="s">
        <v>6893</v>
      </c>
      <c r="D3829" s="3" t="s">
        <v>245</v>
      </c>
      <c r="E3829" s="4">
        <v>8</v>
      </c>
      <c r="F3829" s="4">
        <v>22</v>
      </c>
      <c r="I3829" s="7">
        <v>7059956</v>
      </c>
      <c r="J3829" s="7">
        <v>7059917</v>
      </c>
      <c r="K3829" s="7">
        <v>2</v>
      </c>
      <c r="L3829" s="7">
        <v>7</v>
      </c>
      <c r="M3829" s="7">
        <f t="shared" si="370"/>
        <v>0</v>
      </c>
      <c r="N3829" s="8">
        <f t="shared" si="371"/>
        <v>0</v>
      </c>
      <c r="R3829" s="12">
        <v>1</v>
      </c>
    </row>
    <row r="3830" spans="1:18" ht="63.75" x14ac:dyDescent="0.2">
      <c r="A3830" s="1" t="s">
        <v>6894</v>
      </c>
      <c r="C3830" s="2" t="s">
        <v>6895</v>
      </c>
      <c r="D3830" s="3" t="s">
        <v>245</v>
      </c>
      <c r="E3830" s="4">
        <v>4</v>
      </c>
      <c r="F3830" s="4">
        <v>22</v>
      </c>
      <c r="I3830" s="7">
        <v>7059957</v>
      </c>
      <c r="J3830" s="7">
        <v>7059917</v>
      </c>
      <c r="K3830" s="7">
        <v>2</v>
      </c>
      <c r="L3830" s="7">
        <v>7</v>
      </c>
      <c r="M3830" s="7">
        <f t="shared" si="370"/>
        <v>0</v>
      </c>
      <c r="N3830" s="8">
        <f t="shared" si="371"/>
        <v>0</v>
      </c>
      <c r="R3830" s="12">
        <v>1</v>
      </c>
    </row>
    <row r="3831" spans="1:18" ht="63.75" x14ac:dyDescent="0.2">
      <c r="A3831" s="1" t="s">
        <v>6896</v>
      </c>
      <c r="C3831" s="2" t="s">
        <v>1897</v>
      </c>
      <c r="D3831" s="3" t="s">
        <v>245</v>
      </c>
      <c r="E3831" s="4">
        <v>33</v>
      </c>
      <c r="F3831" s="4">
        <v>22</v>
      </c>
      <c r="I3831" s="7">
        <v>7059958</v>
      </c>
      <c r="J3831" s="7">
        <v>7059917</v>
      </c>
      <c r="K3831" s="7">
        <v>2</v>
      </c>
      <c r="L3831" s="7">
        <v>7</v>
      </c>
      <c r="M3831" s="7">
        <f t="shared" si="370"/>
        <v>0</v>
      </c>
      <c r="N3831" s="8">
        <f t="shared" si="371"/>
        <v>0</v>
      </c>
      <c r="R3831" s="12">
        <v>1</v>
      </c>
    </row>
    <row r="3832" spans="1:18" ht="63.75" x14ac:dyDescent="0.2">
      <c r="A3832" s="1" t="s">
        <v>6897</v>
      </c>
      <c r="C3832" s="2" t="s">
        <v>6898</v>
      </c>
      <c r="D3832" s="3" t="s">
        <v>245</v>
      </c>
      <c r="E3832" s="4">
        <v>13</v>
      </c>
      <c r="F3832" s="4">
        <v>22</v>
      </c>
      <c r="I3832" s="7">
        <v>7059959</v>
      </c>
      <c r="J3832" s="7">
        <v>7059917</v>
      </c>
      <c r="K3832" s="7">
        <v>2</v>
      </c>
      <c r="L3832" s="7">
        <v>7</v>
      </c>
      <c r="M3832" s="7">
        <f t="shared" si="370"/>
        <v>0</v>
      </c>
      <c r="N3832" s="8">
        <f t="shared" si="371"/>
        <v>0</v>
      </c>
      <c r="R3832" s="12">
        <v>1</v>
      </c>
    </row>
    <row r="3833" spans="1:18" ht="63.75" x14ac:dyDescent="0.2">
      <c r="A3833" s="1" t="s">
        <v>6899</v>
      </c>
      <c r="C3833" s="2" t="s">
        <v>6900</v>
      </c>
      <c r="D3833" s="3" t="s">
        <v>245</v>
      </c>
      <c r="E3833" s="4">
        <v>22</v>
      </c>
      <c r="F3833" s="4">
        <v>22</v>
      </c>
      <c r="I3833" s="7">
        <v>7059960</v>
      </c>
      <c r="J3833" s="7">
        <v>7059917</v>
      </c>
      <c r="K3833" s="7">
        <v>2</v>
      </c>
      <c r="L3833" s="7">
        <v>7</v>
      </c>
      <c r="M3833" s="7">
        <f t="shared" si="370"/>
        <v>0</v>
      </c>
      <c r="N3833" s="8">
        <f t="shared" si="371"/>
        <v>0</v>
      </c>
      <c r="R3833" s="12">
        <v>1</v>
      </c>
    </row>
    <row r="3834" spans="1:18" ht="63.75" x14ac:dyDescent="0.2">
      <c r="A3834" s="1" t="s">
        <v>6901</v>
      </c>
      <c r="C3834" s="2" t="s">
        <v>1899</v>
      </c>
      <c r="D3834" s="3" t="s">
        <v>245</v>
      </c>
      <c r="E3834" s="4">
        <v>3</v>
      </c>
      <c r="F3834" s="4">
        <v>22</v>
      </c>
      <c r="I3834" s="7">
        <v>7059961</v>
      </c>
      <c r="J3834" s="7">
        <v>7059917</v>
      </c>
      <c r="K3834" s="7">
        <v>2</v>
      </c>
      <c r="L3834" s="7">
        <v>7</v>
      </c>
      <c r="M3834" s="7">
        <f t="shared" si="370"/>
        <v>0</v>
      </c>
      <c r="N3834" s="8">
        <f t="shared" si="371"/>
        <v>0</v>
      </c>
      <c r="R3834" s="12">
        <v>1</v>
      </c>
    </row>
    <row r="3835" spans="1:18" ht="63.75" x14ac:dyDescent="0.2">
      <c r="A3835" s="1" t="s">
        <v>6902</v>
      </c>
      <c r="C3835" s="2" t="s">
        <v>6903</v>
      </c>
      <c r="D3835" s="3" t="s">
        <v>245</v>
      </c>
      <c r="E3835" s="4">
        <v>18</v>
      </c>
      <c r="F3835" s="4">
        <v>22</v>
      </c>
      <c r="I3835" s="7">
        <v>7059962</v>
      </c>
      <c r="J3835" s="7">
        <v>7059917</v>
      </c>
      <c r="K3835" s="7">
        <v>2</v>
      </c>
      <c r="L3835" s="7">
        <v>7</v>
      </c>
      <c r="M3835" s="7">
        <f t="shared" si="370"/>
        <v>0</v>
      </c>
      <c r="N3835" s="8">
        <f t="shared" si="371"/>
        <v>0</v>
      </c>
      <c r="R3835" s="12">
        <v>1</v>
      </c>
    </row>
    <row r="3836" spans="1:18" ht="63.75" x14ac:dyDescent="0.2">
      <c r="A3836" s="1" t="s">
        <v>6904</v>
      </c>
      <c r="C3836" s="2" t="s">
        <v>6905</v>
      </c>
      <c r="D3836" s="3" t="s">
        <v>245</v>
      </c>
      <c r="E3836" s="4">
        <v>25</v>
      </c>
      <c r="F3836" s="4">
        <v>22</v>
      </c>
      <c r="I3836" s="7">
        <v>7059963</v>
      </c>
      <c r="J3836" s="7">
        <v>7059917</v>
      </c>
      <c r="K3836" s="7">
        <v>2</v>
      </c>
      <c r="L3836" s="7">
        <v>7</v>
      </c>
      <c r="M3836" s="7">
        <f t="shared" si="370"/>
        <v>0</v>
      </c>
      <c r="N3836" s="8">
        <f t="shared" si="371"/>
        <v>0</v>
      </c>
      <c r="R3836" s="12">
        <v>1</v>
      </c>
    </row>
    <row r="3837" spans="1:18" ht="63.75" x14ac:dyDescent="0.2">
      <c r="A3837" s="1" t="s">
        <v>6906</v>
      </c>
      <c r="C3837" s="2" t="s">
        <v>1901</v>
      </c>
      <c r="D3837" s="3" t="s">
        <v>245</v>
      </c>
      <c r="E3837" s="4">
        <v>18</v>
      </c>
      <c r="F3837" s="4">
        <v>22</v>
      </c>
      <c r="I3837" s="7">
        <v>7059964</v>
      </c>
      <c r="J3837" s="7">
        <v>7059917</v>
      </c>
      <c r="K3837" s="7">
        <v>2</v>
      </c>
      <c r="L3837" s="7">
        <v>7</v>
      </c>
      <c r="M3837" s="7">
        <f t="shared" si="370"/>
        <v>0</v>
      </c>
      <c r="N3837" s="8">
        <f t="shared" si="371"/>
        <v>0</v>
      </c>
      <c r="R3837" s="12">
        <v>1</v>
      </c>
    </row>
    <row r="3838" spans="1:18" ht="63.75" x14ac:dyDescent="0.2">
      <c r="A3838" s="1" t="s">
        <v>6907</v>
      </c>
      <c r="C3838" s="2" t="s">
        <v>6908</v>
      </c>
      <c r="D3838" s="3" t="s">
        <v>245</v>
      </c>
      <c r="E3838" s="4">
        <v>3</v>
      </c>
      <c r="F3838" s="4">
        <v>22</v>
      </c>
      <c r="I3838" s="7">
        <v>7059965</v>
      </c>
      <c r="J3838" s="7">
        <v>7059917</v>
      </c>
      <c r="K3838" s="7">
        <v>2</v>
      </c>
      <c r="L3838" s="7">
        <v>7</v>
      </c>
      <c r="M3838" s="7">
        <f t="shared" si="370"/>
        <v>0</v>
      </c>
      <c r="N3838" s="8">
        <f t="shared" si="371"/>
        <v>0</v>
      </c>
      <c r="R3838" s="12">
        <v>1</v>
      </c>
    </row>
    <row r="3839" spans="1:18" ht="63.75" x14ac:dyDescent="0.2">
      <c r="A3839" s="1" t="s">
        <v>6909</v>
      </c>
      <c r="C3839" s="2" t="s">
        <v>6910</v>
      </c>
      <c r="D3839" s="3" t="s">
        <v>245</v>
      </c>
      <c r="E3839" s="4">
        <v>10</v>
      </c>
      <c r="F3839" s="4">
        <v>22</v>
      </c>
      <c r="I3839" s="7">
        <v>7059966</v>
      </c>
      <c r="J3839" s="7">
        <v>7059917</v>
      </c>
      <c r="K3839" s="7">
        <v>2</v>
      </c>
      <c r="L3839" s="7">
        <v>7</v>
      </c>
      <c r="M3839" s="7">
        <f t="shared" si="370"/>
        <v>0</v>
      </c>
      <c r="N3839" s="8">
        <f t="shared" si="371"/>
        <v>0</v>
      </c>
      <c r="R3839" s="12">
        <v>1</v>
      </c>
    </row>
    <row r="3840" spans="1:18" ht="63.75" x14ac:dyDescent="0.2">
      <c r="A3840" s="1" t="s">
        <v>6911</v>
      </c>
      <c r="C3840" s="2" t="s">
        <v>6912</v>
      </c>
      <c r="D3840" s="3" t="s">
        <v>245</v>
      </c>
      <c r="E3840" s="4">
        <v>3</v>
      </c>
      <c r="F3840" s="4">
        <v>22</v>
      </c>
      <c r="I3840" s="7">
        <v>7059967</v>
      </c>
      <c r="J3840" s="7">
        <v>7059917</v>
      </c>
      <c r="K3840" s="7">
        <v>2</v>
      </c>
      <c r="L3840" s="7">
        <v>7</v>
      </c>
      <c r="M3840" s="7">
        <f t="shared" si="370"/>
        <v>0</v>
      </c>
      <c r="N3840" s="8">
        <f t="shared" si="371"/>
        <v>0</v>
      </c>
      <c r="R3840" s="12">
        <v>1</v>
      </c>
    </row>
    <row r="3841" spans="1:18" ht="63.75" x14ac:dyDescent="0.2">
      <c r="A3841" s="1" t="s">
        <v>6913</v>
      </c>
      <c r="C3841" s="2" t="s">
        <v>6914</v>
      </c>
      <c r="D3841" s="3" t="s">
        <v>245</v>
      </c>
      <c r="E3841" s="4">
        <v>14</v>
      </c>
      <c r="F3841" s="4">
        <v>22</v>
      </c>
      <c r="I3841" s="7">
        <v>7059968</v>
      </c>
      <c r="J3841" s="7">
        <v>7059917</v>
      </c>
      <c r="K3841" s="7">
        <v>2</v>
      </c>
      <c r="L3841" s="7">
        <v>7</v>
      </c>
      <c r="M3841" s="7">
        <f t="shared" si="370"/>
        <v>0</v>
      </c>
      <c r="N3841" s="8">
        <f t="shared" si="371"/>
        <v>0</v>
      </c>
      <c r="R3841" s="12">
        <v>1</v>
      </c>
    </row>
    <row r="3842" spans="1:18" ht="63.75" x14ac:dyDescent="0.2">
      <c r="A3842" s="1" t="s">
        <v>6915</v>
      </c>
      <c r="C3842" s="2" t="s">
        <v>6916</v>
      </c>
      <c r="D3842" s="3" t="s">
        <v>245</v>
      </c>
      <c r="E3842" s="4">
        <v>12</v>
      </c>
      <c r="F3842" s="4">
        <v>22</v>
      </c>
      <c r="I3842" s="7">
        <v>7059969</v>
      </c>
      <c r="J3842" s="7">
        <v>7059917</v>
      </c>
      <c r="K3842" s="7">
        <v>2</v>
      </c>
      <c r="L3842" s="7">
        <v>7</v>
      </c>
      <c r="M3842" s="7">
        <f t="shared" si="370"/>
        <v>0</v>
      </c>
      <c r="N3842" s="8">
        <f t="shared" si="371"/>
        <v>0</v>
      </c>
      <c r="R3842" s="12">
        <v>1</v>
      </c>
    </row>
    <row r="3843" spans="1:18" ht="63.75" x14ac:dyDescent="0.2">
      <c r="A3843" s="1" t="s">
        <v>6917</v>
      </c>
      <c r="C3843" s="2" t="s">
        <v>6918</v>
      </c>
      <c r="D3843" s="3" t="s">
        <v>245</v>
      </c>
      <c r="E3843" s="4">
        <v>6</v>
      </c>
      <c r="F3843" s="4">
        <v>22</v>
      </c>
      <c r="I3843" s="7">
        <v>7059970</v>
      </c>
      <c r="J3843" s="7">
        <v>7059917</v>
      </c>
      <c r="K3843" s="7">
        <v>2</v>
      </c>
      <c r="L3843" s="7">
        <v>7</v>
      </c>
      <c r="M3843" s="7">
        <f t="shared" si="370"/>
        <v>0</v>
      </c>
      <c r="N3843" s="8">
        <f t="shared" si="371"/>
        <v>0</v>
      </c>
      <c r="R3843" s="12">
        <v>1</v>
      </c>
    </row>
    <row r="3844" spans="1:18" ht="51" x14ac:dyDescent="0.2">
      <c r="A3844" s="1" t="s">
        <v>6919</v>
      </c>
      <c r="B3844" s="1" t="s">
        <v>81</v>
      </c>
      <c r="C3844" s="2" t="s">
        <v>1903</v>
      </c>
      <c r="D3844" s="3" t="s">
        <v>35</v>
      </c>
      <c r="E3844" s="4">
        <v>0</v>
      </c>
      <c r="F3844" s="4">
        <v>22</v>
      </c>
      <c r="I3844" s="7">
        <v>7059971</v>
      </c>
      <c r="J3844" s="7">
        <v>7059917</v>
      </c>
      <c r="K3844" s="7">
        <v>2</v>
      </c>
      <c r="L3844" s="7">
        <v>7</v>
      </c>
      <c r="M3844" s="7">
        <f t="shared" si="370"/>
        <v>0</v>
      </c>
      <c r="N3844" s="8">
        <f t="shared" si="371"/>
        <v>0</v>
      </c>
      <c r="R3844" s="12">
        <v>1</v>
      </c>
    </row>
    <row r="3845" spans="1:18" ht="63.75" x14ac:dyDescent="0.2">
      <c r="A3845" s="1" t="s">
        <v>6920</v>
      </c>
      <c r="C3845" s="2" t="s">
        <v>1905</v>
      </c>
      <c r="D3845" s="3" t="s">
        <v>245</v>
      </c>
      <c r="E3845" s="4">
        <v>208</v>
      </c>
      <c r="F3845" s="4">
        <v>22</v>
      </c>
      <c r="I3845" s="7">
        <v>7059972</v>
      </c>
      <c r="J3845" s="7">
        <v>7059917</v>
      </c>
      <c r="K3845" s="7">
        <v>2</v>
      </c>
      <c r="L3845" s="7">
        <v>7</v>
      </c>
      <c r="M3845" s="7">
        <f t="shared" si="370"/>
        <v>0</v>
      </c>
      <c r="N3845" s="8">
        <f t="shared" si="371"/>
        <v>0</v>
      </c>
      <c r="R3845" s="12">
        <v>1</v>
      </c>
    </row>
    <row r="3846" spans="1:18" ht="63.75" x14ac:dyDescent="0.2">
      <c r="A3846" s="1" t="s">
        <v>6921</v>
      </c>
      <c r="C3846" s="2" t="s">
        <v>1907</v>
      </c>
      <c r="D3846" s="3" t="s">
        <v>245</v>
      </c>
      <c r="E3846" s="4">
        <v>95</v>
      </c>
      <c r="F3846" s="4">
        <v>22</v>
      </c>
      <c r="I3846" s="7">
        <v>7059973</v>
      </c>
      <c r="J3846" s="7">
        <v>7059917</v>
      </c>
      <c r="K3846" s="7">
        <v>2</v>
      </c>
      <c r="L3846" s="7">
        <v>7</v>
      </c>
      <c r="M3846" s="7">
        <f t="shared" si="370"/>
        <v>0</v>
      </c>
      <c r="N3846" s="8">
        <f t="shared" si="371"/>
        <v>0</v>
      </c>
      <c r="R3846" s="12">
        <v>1</v>
      </c>
    </row>
    <row r="3847" spans="1:18" ht="63.75" x14ac:dyDescent="0.2">
      <c r="A3847" s="1" t="s">
        <v>6922</v>
      </c>
      <c r="C3847" s="2" t="s">
        <v>1909</v>
      </c>
      <c r="D3847" s="3" t="s">
        <v>245</v>
      </c>
      <c r="E3847" s="4">
        <v>132</v>
      </c>
      <c r="F3847" s="4">
        <v>22</v>
      </c>
      <c r="I3847" s="7">
        <v>7059974</v>
      </c>
      <c r="J3847" s="7">
        <v>7059917</v>
      </c>
      <c r="K3847" s="7">
        <v>2</v>
      </c>
      <c r="L3847" s="7">
        <v>7</v>
      </c>
      <c r="M3847" s="7">
        <f t="shared" si="370"/>
        <v>0</v>
      </c>
      <c r="N3847" s="8">
        <f t="shared" si="371"/>
        <v>0</v>
      </c>
      <c r="R3847" s="12">
        <v>1</v>
      </c>
    </row>
    <row r="3848" spans="1:18" ht="63.75" x14ac:dyDescent="0.2">
      <c r="A3848" s="1" t="s">
        <v>6923</v>
      </c>
      <c r="C3848" s="2" t="s">
        <v>1911</v>
      </c>
      <c r="D3848" s="3" t="s">
        <v>245</v>
      </c>
      <c r="E3848" s="4">
        <v>133</v>
      </c>
      <c r="F3848" s="4">
        <v>22</v>
      </c>
      <c r="I3848" s="7">
        <v>7059975</v>
      </c>
      <c r="J3848" s="7">
        <v>7059917</v>
      </c>
      <c r="K3848" s="7">
        <v>2</v>
      </c>
      <c r="L3848" s="7">
        <v>7</v>
      </c>
      <c r="M3848" s="7">
        <f t="shared" si="370"/>
        <v>0</v>
      </c>
      <c r="N3848" s="8">
        <f t="shared" si="371"/>
        <v>0</v>
      </c>
      <c r="R3848" s="12">
        <v>1</v>
      </c>
    </row>
    <row r="3849" spans="1:18" ht="63.75" x14ac:dyDescent="0.2">
      <c r="A3849" s="1" t="s">
        <v>6924</v>
      </c>
      <c r="C3849" s="2" t="s">
        <v>6925</v>
      </c>
      <c r="D3849" s="3" t="s">
        <v>245</v>
      </c>
      <c r="E3849" s="4">
        <v>61</v>
      </c>
      <c r="F3849" s="4">
        <v>22</v>
      </c>
      <c r="I3849" s="7">
        <v>7059976</v>
      </c>
      <c r="J3849" s="7">
        <v>7059917</v>
      </c>
      <c r="K3849" s="7">
        <v>2</v>
      </c>
      <c r="L3849" s="7">
        <v>7</v>
      </c>
      <c r="M3849" s="7">
        <f t="shared" si="370"/>
        <v>0</v>
      </c>
      <c r="N3849" s="8">
        <f t="shared" si="371"/>
        <v>0</v>
      </c>
      <c r="R3849" s="12">
        <v>1</v>
      </c>
    </row>
    <row r="3850" spans="1:18" ht="63.75" x14ac:dyDescent="0.2">
      <c r="A3850" s="1" t="s">
        <v>6926</v>
      </c>
      <c r="C3850" s="2" t="s">
        <v>6927</v>
      </c>
      <c r="D3850" s="3" t="s">
        <v>245</v>
      </c>
      <c r="E3850" s="4">
        <v>70</v>
      </c>
      <c r="F3850" s="4">
        <v>22</v>
      </c>
      <c r="I3850" s="7">
        <v>7059977</v>
      </c>
      <c r="J3850" s="7">
        <v>7059917</v>
      </c>
      <c r="K3850" s="7">
        <v>2</v>
      </c>
      <c r="L3850" s="7">
        <v>7</v>
      </c>
      <c r="M3850" s="7">
        <f t="shared" si="370"/>
        <v>0</v>
      </c>
      <c r="N3850" s="8">
        <f t="shared" si="371"/>
        <v>0</v>
      </c>
      <c r="R3850" s="12">
        <v>1</v>
      </c>
    </row>
    <row r="3851" spans="1:18" ht="25.5" x14ac:dyDescent="0.2">
      <c r="A3851" s="1" t="s">
        <v>6928</v>
      </c>
      <c r="B3851" s="1" t="s">
        <v>84</v>
      </c>
      <c r="C3851" s="2" t="s">
        <v>1913</v>
      </c>
      <c r="D3851" s="3" t="s">
        <v>35</v>
      </c>
      <c r="E3851" s="4">
        <v>0</v>
      </c>
      <c r="F3851" s="4">
        <v>22</v>
      </c>
      <c r="I3851" s="7">
        <v>7059978</v>
      </c>
      <c r="J3851" s="7">
        <v>7059917</v>
      </c>
      <c r="K3851" s="7">
        <v>2</v>
      </c>
      <c r="L3851" s="7">
        <v>7</v>
      </c>
      <c r="M3851" s="7">
        <f t="shared" si="370"/>
        <v>0</v>
      </c>
      <c r="N3851" s="8">
        <f t="shared" si="371"/>
        <v>0</v>
      </c>
      <c r="R3851" s="12">
        <v>1</v>
      </c>
    </row>
    <row r="3852" spans="1:18" ht="38.25" x14ac:dyDescent="0.2">
      <c r="A3852" s="1" t="s">
        <v>6929</v>
      </c>
      <c r="C3852" s="2" t="s">
        <v>1915</v>
      </c>
      <c r="D3852" s="3" t="s">
        <v>245</v>
      </c>
      <c r="E3852" s="4">
        <v>28</v>
      </c>
      <c r="F3852" s="4">
        <v>22</v>
      </c>
      <c r="I3852" s="7">
        <v>7059979</v>
      </c>
      <c r="J3852" s="7">
        <v>7059917</v>
      </c>
      <c r="K3852" s="7">
        <v>2</v>
      </c>
      <c r="L3852" s="7">
        <v>7</v>
      </c>
      <c r="M3852" s="7">
        <f t="shared" si="370"/>
        <v>0</v>
      </c>
      <c r="N3852" s="8">
        <f t="shared" si="371"/>
        <v>0</v>
      </c>
      <c r="R3852" s="12">
        <v>1</v>
      </c>
    </row>
    <row r="3853" spans="1:18" ht="38.25" x14ac:dyDescent="0.2">
      <c r="A3853" s="1" t="s">
        <v>6930</v>
      </c>
      <c r="C3853" s="2" t="s">
        <v>1917</v>
      </c>
      <c r="D3853" s="3" t="s">
        <v>245</v>
      </c>
      <c r="E3853" s="4">
        <v>3</v>
      </c>
      <c r="F3853" s="4">
        <v>22</v>
      </c>
      <c r="I3853" s="7">
        <v>7059980</v>
      </c>
      <c r="J3853" s="7">
        <v>7059917</v>
      </c>
      <c r="K3853" s="7">
        <v>2</v>
      </c>
      <c r="L3853" s="7">
        <v>7</v>
      </c>
      <c r="M3853" s="7">
        <f t="shared" si="370"/>
        <v>0</v>
      </c>
      <c r="N3853" s="8">
        <f t="shared" si="371"/>
        <v>0</v>
      </c>
      <c r="R3853" s="12">
        <v>1</v>
      </c>
    </row>
    <row r="3854" spans="1:18" ht="38.25" x14ac:dyDescent="0.2">
      <c r="A3854" s="1" t="s">
        <v>6931</v>
      </c>
      <c r="C3854" s="2" t="s">
        <v>6932</v>
      </c>
      <c r="D3854" s="3" t="s">
        <v>245</v>
      </c>
      <c r="E3854" s="4">
        <v>16</v>
      </c>
      <c r="F3854" s="4">
        <v>22</v>
      </c>
      <c r="I3854" s="7">
        <v>7059981</v>
      </c>
      <c r="J3854" s="7">
        <v>7059917</v>
      </c>
      <c r="K3854" s="7">
        <v>2</v>
      </c>
      <c r="L3854" s="7">
        <v>7</v>
      </c>
      <c r="M3854" s="7">
        <f t="shared" si="370"/>
        <v>0</v>
      </c>
      <c r="N3854" s="8">
        <f t="shared" si="371"/>
        <v>0</v>
      </c>
      <c r="R3854" s="12">
        <v>1</v>
      </c>
    </row>
    <row r="3855" spans="1:18" ht="38.25" x14ac:dyDescent="0.2">
      <c r="A3855" s="1" t="s">
        <v>6933</v>
      </c>
      <c r="C3855" s="2" t="s">
        <v>6934</v>
      </c>
      <c r="D3855" s="3" t="s">
        <v>245</v>
      </c>
      <c r="E3855" s="4">
        <v>24</v>
      </c>
      <c r="F3855" s="4">
        <v>22</v>
      </c>
      <c r="I3855" s="7">
        <v>7059982</v>
      </c>
      <c r="J3855" s="7">
        <v>7059917</v>
      </c>
      <c r="K3855" s="7">
        <v>2</v>
      </c>
      <c r="L3855" s="7">
        <v>7</v>
      </c>
      <c r="M3855" s="7">
        <f t="shared" ref="M3855:M3886" si="372">ROUND(ROUND(H3855,2)*ROUND(E3855,2), 2)</f>
        <v>0</v>
      </c>
      <c r="N3855" s="8">
        <f t="shared" ref="N3855:N3886" si="373">H3855*E3855*(1+F3855/100)</f>
        <v>0</v>
      </c>
      <c r="R3855" s="12">
        <v>1</v>
      </c>
    </row>
    <row r="3856" spans="1:18" ht="25.5" x14ac:dyDescent="0.2">
      <c r="A3856" s="1" t="s">
        <v>6935</v>
      </c>
      <c r="B3856" s="1" t="s">
        <v>87</v>
      </c>
      <c r="C3856" s="2" t="s">
        <v>6936</v>
      </c>
      <c r="D3856" s="3" t="s">
        <v>35</v>
      </c>
      <c r="E3856" s="4">
        <v>0</v>
      </c>
      <c r="F3856" s="4">
        <v>22</v>
      </c>
      <c r="I3856" s="7">
        <v>7059983</v>
      </c>
      <c r="J3856" s="7">
        <v>7059917</v>
      </c>
      <c r="K3856" s="7">
        <v>2</v>
      </c>
      <c r="L3856" s="7">
        <v>7</v>
      </c>
      <c r="M3856" s="7">
        <f t="shared" si="372"/>
        <v>0</v>
      </c>
      <c r="N3856" s="8">
        <f t="shared" si="373"/>
        <v>0</v>
      </c>
      <c r="R3856" s="12">
        <v>1</v>
      </c>
    </row>
    <row r="3857" spans="1:18" ht="38.25" x14ac:dyDescent="0.2">
      <c r="A3857" s="1" t="s">
        <v>6937</v>
      </c>
      <c r="C3857" s="2" t="s">
        <v>6938</v>
      </c>
      <c r="D3857" s="3" t="s">
        <v>245</v>
      </c>
      <c r="E3857" s="4">
        <v>22</v>
      </c>
      <c r="F3857" s="4">
        <v>22</v>
      </c>
      <c r="I3857" s="7">
        <v>7059984</v>
      </c>
      <c r="J3857" s="7">
        <v>7059917</v>
      </c>
      <c r="K3857" s="7">
        <v>2</v>
      </c>
      <c r="L3857" s="7">
        <v>7</v>
      </c>
      <c r="M3857" s="7">
        <f t="shared" si="372"/>
        <v>0</v>
      </c>
      <c r="N3857" s="8">
        <f t="shared" si="373"/>
        <v>0</v>
      </c>
      <c r="R3857" s="12">
        <v>1</v>
      </c>
    </row>
    <row r="3858" spans="1:18" ht="38.25" x14ac:dyDescent="0.2">
      <c r="A3858" s="1" t="s">
        <v>6939</v>
      </c>
      <c r="C3858" s="2" t="s">
        <v>6940</v>
      </c>
      <c r="D3858" s="3" t="s">
        <v>245</v>
      </c>
      <c r="E3858" s="4">
        <v>5</v>
      </c>
      <c r="F3858" s="4">
        <v>22</v>
      </c>
      <c r="I3858" s="7">
        <v>7059985</v>
      </c>
      <c r="J3858" s="7">
        <v>7059917</v>
      </c>
      <c r="K3858" s="7">
        <v>2</v>
      </c>
      <c r="L3858" s="7">
        <v>7</v>
      </c>
      <c r="M3858" s="7">
        <f t="shared" si="372"/>
        <v>0</v>
      </c>
      <c r="N3858" s="8">
        <f t="shared" si="373"/>
        <v>0</v>
      </c>
      <c r="R3858" s="12">
        <v>1</v>
      </c>
    </row>
    <row r="3859" spans="1:18" ht="38.25" x14ac:dyDescent="0.2">
      <c r="A3859" s="1" t="s">
        <v>6941</v>
      </c>
      <c r="C3859" s="2" t="s">
        <v>6942</v>
      </c>
      <c r="D3859" s="3" t="s">
        <v>245</v>
      </c>
      <c r="E3859" s="4">
        <v>13</v>
      </c>
      <c r="F3859" s="4">
        <v>22</v>
      </c>
      <c r="I3859" s="7">
        <v>7059986</v>
      </c>
      <c r="J3859" s="7">
        <v>7059917</v>
      </c>
      <c r="K3859" s="7">
        <v>2</v>
      </c>
      <c r="L3859" s="7">
        <v>7</v>
      </c>
      <c r="M3859" s="7">
        <f t="shared" si="372"/>
        <v>0</v>
      </c>
      <c r="N3859" s="8">
        <f t="shared" si="373"/>
        <v>0</v>
      </c>
      <c r="R3859" s="12">
        <v>1</v>
      </c>
    </row>
    <row r="3860" spans="1:18" ht="38.25" x14ac:dyDescent="0.2">
      <c r="A3860" s="1" t="s">
        <v>6943</v>
      </c>
      <c r="C3860" s="2" t="s">
        <v>6944</v>
      </c>
      <c r="D3860" s="3" t="s">
        <v>245</v>
      </c>
      <c r="E3860" s="4">
        <v>30</v>
      </c>
      <c r="F3860" s="4">
        <v>22</v>
      </c>
      <c r="I3860" s="7">
        <v>7059987</v>
      </c>
      <c r="J3860" s="7">
        <v>7059917</v>
      </c>
      <c r="K3860" s="7">
        <v>2</v>
      </c>
      <c r="L3860" s="7">
        <v>7</v>
      </c>
      <c r="M3860" s="7">
        <f t="shared" si="372"/>
        <v>0</v>
      </c>
      <c r="N3860" s="8">
        <f t="shared" si="373"/>
        <v>0</v>
      </c>
      <c r="R3860" s="12">
        <v>1</v>
      </c>
    </row>
    <row r="3861" spans="1:18" ht="63.75" x14ac:dyDescent="0.2">
      <c r="A3861" s="1" t="s">
        <v>6945</v>
      </c>
      <c r="B3861" s="1" t="s">
        <v>90</v>
      </c>
      <c r="C3861" s="2" t="s">
        <v>1919</v>
      </c>
      <c r="D3861" s="3" t="s">
        <v>35</v>
      </c>
      <c r="E3861" s="4">
        <v>0</v>
      </c>
      <c r="F3861" s="4">
        <v>22</v>
      </c>
      <c r="I3861" s="7">
        <v>7059988</v>
      </c>
      <c r="J3861" s="7">
        <v>7059917</v>
      </c>
      <c r="K3861" s="7">
        <v>2</v>
      </c>
      <c r="L3861" s="7">
        <v>7</v>
      </c>
      <c r="M3861" s="7">
        <f t="shared" si="372"/>
        <v>0</v>
      </c>
      <c r="N3861" s="8">
        <f t="shared" si="373"/>
        <v>0</v>
      </c>
      <c r="R3861" s="12">
        <v>1</v>
      </c>
    </row>
    <row r="3862" spans="1:18" ht="51" x14ac:dyDescent="0.2">
      <c r="A3862" s="1" t="s">
        <v>6946</v>
      </c>
      <c r="C3862" s="2" t="s">
        <v>6947</v>
      </c>
      <c r="D3862" s="3" t="s">
        <v>228</v>
      </c>
      <c r="E3862" s="4">
        <v>3</v>
      </c>
      <c r="F3862" s="4">
        <v>22</v>
      </c>
      <c r="I3862" s="7">
        <v>7059989</v>
      </c>
      <c r="J3862" s="7">
        <v>7059917</v>
      </c>
      <c r="K3862" s="7">
        <v>2</v>
      </c>
      <c r="L3862" s="7">
        <v>7</v>
      </c>
      <c r="M3862" s="7">
        <f t="shared" si="372"/>
        <v>0</v>
      </c>
      <c r="N3862" s="8">
        <f t="shared" si="373"/>
        <v>0</v>
      </c>
      <c r="R3862" s="12">
        <v>1</v>
      </c>
    </row>
    <row r="3863" spans="1:18" ht="51" x14ac:dyDescent="0.2">
      <c r="A3863" s="1" t="s">
        <v>6948</v>
      </c>
      <c r="C3863" s="2" t="s">
        <v>6949</v>
      </c>
      <c r="D3863" s="3" t="s">
        <v>228</v>
      </c>
      <c r="E3863" s="4">
        <v>6</v>
      </c>
      <c r="F3863" s="4">
        <v>22</v>
      </c>
      <c r="I3863" s="7">
        <v>7059990</v>
      </c>
      <c r="J3863" s="7">
        <v>7059917</v>
      </c>
      <c r="K3863" s="7">
        <v>2</v>
      </c>
      <c r="L3863" s="7">
        <v>7</v>
      </c>
      <c r="M3863" s="7">
        <f t="shared" si="372"/>
        <v>0</v>
      </c>
      <c r="N3863" s="8">
        <f t="shared" si="373"/>
        <v>0</v>
      </c>
      <c r="R3863" s="12">
        <v>1</v>
      </c>
    </row>
    <row r="3864" spans="1:18" ht="51" x14ac:dyDescent="0.2">
      <c r="A3864" s="1" t="s">
        <v>6950</v>
      </c>
      <c r="C3864" s="2" t="s">
        <v>6951</v>
      </c>
      <c r="D3864" s="3" t="s">
        <v>228</v>
      </c>
      <c r="E3864" s="4">
        <v>2</v>
      </c>
      <c r="F3864" s="4">
        <v>22</v>
      </c>
      <c r="I3864" s="7">
        <v>7059991</v>
      </c>
      <c r="J3864" s="7">
        <v>7059917</v>
      </c>
      <c r="K3864" s="7">
        <v>2</v>
      </c>
      <c r="L3864" s="7">
        <v>7</v>
      </c>
      <c r="M3864" s="7">
        <f t="shared" si="372"/>
        <v>0</v>
      </c>
      <c r="N3864" s="8">
        <f t="shared" si="373"/>
        <v>0</v>
      </c>
      <c r="R3864" s="12">
        <v>1</v>
      </c>
    </row>
    <row r="3865" spans="1:18" ht="63.75" x14ac:dyDescent="0.2">
      <c r="A3865" s="1" t="s">
        <v>6952</v>
      </c>
      <c r="B3865" s="1" t="s">
        <v>93</v>
      </c>
      <c r="C3865" s="2" t="s">
        <v>1923</v>
      </c>
      <c r="D3865" s="3" t="s">
        <v>35</v>
      </c>
      <c r="E3865" s="4">
        <v>0</v>
      </c>
      <c r="F3865" s="4">
        <v>22</v>
      </c>
      <c r="I3865" s="7">
        <v>7059992</v>
      </c>
      <c r="J3865" s="7">
        <v>7059917</v>
      </c>
      <c r="K3865" s="7">
        <v>2</v>
      </c>
      <c r="L3865" s="7">
        <v>7</v>
      </c>
      <c r="M3865" s="7">
        <f t="shared" si="372"/>
        <v>0</v>
      </c>
      <c r="N3865" s="8">
        <f t="shared" si="373"/>
        <v>0</v>
      </c>
      <c r="R3865" s="12">
        <v>1</v>
      </c>
    </row>
    <row r="3866" spans="1:18" ht="51" x14ac:dyDescent="0.2">
      <c r="A3866" s="1" t="s">
        <v>6953</v>
      </c>
      <c r="C3866" s="2" t="s">
        <v>6954</v>
      </c>
      <c r="D3866" s="3" t="s">
        <v>228</v>
      </c>
      <c r="E3866" s="4">
        <v>2</v>
      </c>
      <c r="F3866" s="4">
        <v>22</v>
      </c>
      <c r="I3866" s="7">
        <v>7059993</v>
      </c>
      <c r="J3866" s="7">
        <v>7059917</v>
      </c>
      <c r="K3866" s="7">
        <v>2</v>
      </c>
      <c r="L3866" s="7">
        <v>7</v>
      </c>
      <c r="M3866" s="7">
        <f t="shared" si="372"/>
        <v>0</v>
      </c>
      <c r="N3866" s="8">
        <f t="shared" si="373"/>
        <v>0</v>
      </c>
      <c r="R3866" s="12">
        <v>1</v>
      </c>
    </row>
    <row r="3867" spans="1:18" ht="51" x14ac:dyDescent="0.2">
      <c r="A3867" s="1" t="s">
        <v>6955</v>
      </c>
      <c r="C3867" s="2" t="s">
        <v>6956</v>
      </c>
      <c r="D3867" s="3" t="s">
        <v>228</v>
      </c>
      <c r="E3867" s="4">
        <v>1</v>
      </c>
      <c r="F3867" s="4">
        <v>22</v>
      </c>
      <c r="I3867" s="7">
        <v>7059994</v>
      </c>
      <c r="J3867" s="7">
        <v>7059917</v>
      </c>
      <c r="K3867" s="7">
        <v>2</v>
      </c>
      <c r="L3867" s="7">
        <v>7</v>
      </c>
      <c r="M3867" s="7">
        <f t="shared" si="372"/>
        <v>0</v>
      </c>
      <c r="N3867" s="8">
        <f t="shared" si="373"/>
        <v>0</v>
      </c>
      <c r="R3867" s="12">
        <v>1</v>
      </c>
    </row>
    <row r="3868" spans="1:18" ht="51" x14ac:dyDescent="0.2">
      <c r="A3868" s="1" t="s">
        <v>6957</v>
      </c>
      <c r="C3868" s="2" t="s">
        <v>6958</v>
      </c>
      <c r="D3868" s="3" t="s">
        <v>228</v>
      </c>
      <c r="E3868" s="4">
        <v>1</v>
      </c>
      <c r="F3868" s="4">
        <v>22</v>
      </c>
      <c r="I3868" s="7">
        <v>7059995</v>
      </c>
      <c r="J3868" s="7">
        <v>7059917</v>
      </c>
      <c r="K3868" s="7">
        <v>2</v>
      </c>
      <c r="L3868" s="7">
        <v>7</v>
      </c>
      <c r="M3868" s="7">
        <f t="shared" si="372"/>
        <v>0</v>
      </c>
      <c r="N3868" s="8">
        <f t="shared" si="373"/>
        <v>0</v>
      </c>
      <c r="R3868" s="12">
        <v>1</v>
      </c>
    </row>
    <row r="3869" spans="1:18" ht="51" x14ac:dyDescent="0.2">
      <c r="A3869" s="1" t="s">
        <v>6959</v>
      </c>
      <c r="C3869" s="2" t="s">
        <v>6960</v>
      </c>
      <c r="D3869" s="3" t="s">
        <v>228</v>
      </c>
      <c r="E3869" s="4">
        <v>3</v>
      </c>
      <c r="F3869" s="4">
        <v>22</v>
      </c>
      <c r="I3869" s="7">
        <v>7059996</v>
      </c>
      <c r="J3869" s="7">
        <v>7059917</v>
      </c>
      <c r="K3869" s="7">
        <v>2</v>
      </c>
      <c r="L3869" s="7">
        <v>7</v>
      </c>
      <c r="M3869" s="7">
        <f t="shared" si="372"/>
        <v>0</v>
      </c>
      <c r="N3869" s="8">
        <f t="shared" si="373"/>
        <v>0</v>
      </c>
      <c r="R3869" s="12">
        <v>1</v>
      </c>
    </row>
    <row r="3870" spans="1:18" ht="51" x14ac:dyDescent="0.2">
      <c r="A3870" s="1" t="s">
        <v>6961</v>
      </c>
      <c r="C3870" s="2" t="s">
        <v>6962</v>
      </c>
      <c r="D3870" s="3" t="s">
        <v>228</v>
      </c>
      <c r="E3870" s="4">
        <v>2</v>
      </c>
      <c r="F3870" s="4">
        <v>22</v>
      </c>
      <c r="I3870" s="7">
        <v>7059997</v>
      </c>
      <c r="J3870" s="7">
        <v>7059917</v>
      </c>
      <c r="K3870" s="7">
        <v>2</v>
      </c>
      <c r="L3870" s="7">
        <v>7</v>
      </c>
      <c r="M3870" s="7">
        <f t="shared" si="372"/>
        <v>0</v>
      </c>
      <c r="N3870" s="8">
        <f t="shared" si="373"/>
        <v>0</v>
      </c>
      <c r="R3870" s="12">
        <v>1</v>
      </c>
    </row>
    <row r="3871" spans="1:18" ht="51" x14ac:dyDescent="0.2">
      <c r="A3871" s="1" t="s">
        <v>6963</v>
      </c>
      <c r="C3871" s="2" t="s">
        <v>6964</v>
      </c>
      <c r="D3871" s="3" t="s">
        <v>228</v>
      </c>
      <c r="E3871" s="4">
        <v>1</v>
      </c>
      <c r="F3871" s="4">
        <v>22</v>
      </c>
      <c r="I3871" s="7">
        <v>7059998</v>
      </c>
      <c r="J3871" s="7">
        <v>7059917</v>
      </c>
      <c r="K3871" s="7">
        <v>2</v>
      </c>
      <c r="L3871" s="7">
        <v>7</v>
      </c>
      <c r="M3871" s="7">
        <f t="shared" si="372"/>
        <v>0</v>
      </c>
      <c r="N3871" s="8">
        <f t="shared" si="373"/>
        <v>0</v>
      </c>
      <c r="R3871" s="12">
        <v>1</v>
      </c>
    </row>
    <row r="3872" spans="1:18" ht="51" x14ac:dyDescent="0.2">
      <c r="A3872" s="1" t="s">
        <v>6965</v>
      </c>
      <c r="C3872" s="2" t="s">
        <v>6966</v>
      </c>
      <c r="D3872" s="3" t="s">
        <v>228</v>
      </c>
      <c r="E3872" s="4">
        <v>1</v>
      </c>
      <c r="F3872" s="4">
        <v>22</v>
      </c>
      <c r="I3872" s="7">
        <v>7059999</v>
      </c>
      <c r="J3872" s="7">
        <v>7059917</v>
      </c>
      <c r="K3872" s="7">
        <v>2</v>
      </c>
      <c r="L3872" s="7">
        <v>7</v>
      </c>
      <c r="M3872" s="7">
        <f t="shared" si="372"/>
        <v>0</v>
      </c>
      <c r="N3872" s="8">
        <f t="shared" si="373"/>
        <v>0</v>
      </c>
      <c r="R3872" s="12">
        <v>1</v>
      </c>
    </row>
    <row r="3873" spans="1:18" ht="51" x14ac:dyDescent="0.2">
      <c r="A3873" s="1" t="s">
        <v>6967</v>
      </c>
      <c r="C3873" s="2" t="s">
        <v>6968</v>
      </c>
      <c r="D3873" s="3" t="s">
        <v>228</v>
      </c>
      <c r="E3873" s="4">
        <v>1</v>
      </c>
      <c r="F3873" s="4">
        <v>22</v>
      </c>
      <c r="I3873" s="7">
        <v>7060000</v>
      </c>
      <c r="J3873" s="7">
        <v>7059917</v>
      </c>
      <c r="K3873" s="7">
        <v>2</v>
      </c>
      <c r="L3873" s="7">
        <v>7</v>
      </c>
      <c r="M3873" s="7">
        <f t="shared" si="372"/>
        <v>0</v>
      </c>
      <c r="N3873" s="8">
        <f t="shared" si="373"/>
        <v>0</v>
      </c>
      <c r="R3873" s="12">
        <v>1</v>
      </c>
    </row>
    <row r="3874" spans="1:18" ht="51" x14ac:dyDescent="0.2">
      <c r="A3874" s="1" t="s">
        <v>6969</v>
      </c>
      <c r="C3874" s="2" t="s">
        <v>6970</v>
      </c>
      <c r="D3874" s="3" t="s">
        <v>228</v>
      </c>
      <c r="E3874" s="4">
        <v>2</v>
      </c>
      <c r="F3874" s="4">
        <v>22</v>
      </c>
      <c r="I3874" s="7">
        <v>7060001</v>
      </c>
      <c r="J3874" s="7">
        <v>7059917</v>
      </c>
      <c r="K3874" s="7">
        <v>2</v>
      </c>
      <c r="L3874" s="7">
        <v>7</v>
      </c>
      <c r="M3874" s="7">
        <f t="shared" si="372"/>
        <v>0</v>
      </c>
      <c r="N3874" s="8">
        <f t="shared" si="373"/>
        <v>0</v>
      </c>
      <c r="R3874" s="12">
        <v>1</v>
      </c>
    </row>
    <row r="3875" spans="1:18" ht="51" x14ac:dyDescent="0.2">
      <c r="A3875" s="1" t="s">
        <v>6971</v>
      </c>
      <c r="C3875" s="2" t="s">
        <v>6972</v>
      </c>
      <c r="D3875" s="3" t="s">
        <v>228</v>
      </c>
      <c r="E3875" s="4">
        <v>1</v>
      </c>
      <c r="F3875" s="4">
        <v>22</v>
      </c>
      <c r="I3875" s="7">
        <v>7060002</v>
      </c>
      <c r="J3875" s="7">
        <v>7059917</v>
      </c>
      <c r="K3875" s="7">
        <v>2</v>
      </c>
      <c r="L3875" s="7">
        <v>7</v>
      </c>
      <c r="M3875" s="7">
        <f t="shared" si="372"/>
        <v>0</v>
      </c>
      <c r="N3875" s="8">
        <f t="shared" si="373"/>
        <v>0</v>
      </c>
      <c r="R3875" s="12">
        <v>1</v>
      </c>
    </row>
    <row r="3876" spans="1:18" ht="51" x14ac:dyDescent="0.2">
      <c r="A3876" s="1" t="s">
        <v>6973</v>
      </c>
      <c r="C3876" s="2" t="s">
        <v>6974</v>
      </c>
      <c r="D3876" s="3" t="s">
        <v>228</v>
      </c>
      <c r="E3876" s="4">
        <v>1</v>
      </c>
      <c r="F3876" s="4">
        <v>22</v>
      </c>
      <c r="I3876" s="7">
        <v>7060003</v>
      </c>
      <c r="J3876" s="7">
        <v>7059917</v>
      </c>
      <c r="K3876" s="7">
        <v>2</v>
      </c>
      <c r="L3876" s="7">
        <v>7</v>
      </c>
      <c r="M3876" s="7">
        <f t="shared" si="372"/>
        <v>0</v>
      </c>
      <c r="N3876" s="8">
        <f t="shared" si="373"/>
        <v>0</v>
      </c>
      <c r="R3876" s="12">
        <v>1</v>
      </c>
    </row>
    <row r="3877" spans="1:18" ht="51" x14ac:dyDescent="0.2">
      <c r="A3877" s="1" t="s">
        <v>6975</v>
      </c>
      <c r="C3877" s="2" t="s">
        <v>6976</v>
      </c>
      <c r="D3877" s="3" t="s">
        <v>228</v>
      </c>
      <c r="E3877" s="4">
        <v>1</v>
      </c>
      <c r="F3877" s="4">
        <v>22</v>
      </c>
      <c r="I3877" s="7">
        <v>7060004</v>
      </c>
      <c r="J3877" s="7">
        <v>7059917</v>
      </c>
      <c r="K3877" s="7">
        <v>2</v>
      </c>
      <c r="L3877" s="7">
        <v>7</v>
      </c>
      <c r="M3877" s="7">
        <f t="shared" si="372"/>
        <v>0</v>
      </c>
      <c r="N3877" s="8">
        <f t="shared" si="373"/>
        <v>0</v>
      </c>
      <c r="R3877" s="12">
        <v>1</v>
      </c>
    </row>
    <row r="3878" spans="1:18" ht="38.25" x14ac:dyDescent="0.2">
      <c r="A3878" s="1" t="s">
        <v>6977</v>
      </c>
      <c r="B3878" s="1" t="s">
        <v>96</v>
      </c>
      <c r="C3878" s="2" t="s">
        <v>6978</v>
      </c>
      <c r="D3878" s="3" t="s">
        <v>35</v>
      </c>
      <c r="E3878" s="4">
        <v>0</v>
      </c>
      <c r="F3878" s="4">
        <v>22</v>
      </c>
      <c r="I3878" s="7">
        <v>7060005</v>
      </c>
      <c r="J3878" s="7">
        <v>7059917</v>
      </c>
      <c r="K3878" s="7">
        <v>2</v>
      </c>
      <c r="L3878" s="7">
        <v>7</v>
      </c>
      <c r="M3878" s="7">
        <f t="shared" si="372"/>
        <v>0</v>
      </c>
      <c r="N3878" s="8">
        <f t="shared" si="373"/>
        <v>0</v>
      </c>
      <c r="R3878" s="12">
        <v>1</v>
      </c>
    </row>
    <row r="3879" spans="1:18" ht="38.25" x14ac:dyDescent="0.2">
      <c r="A3879" s="1" t="s">
        <v>6979</v>
      </c>
      <c r="C3879" s="2" t="s">
        <v>6980</v>
      </c>
      <c r="D3879" s="3" t="s">
        <v>228</v>
      </c>
      <c r="E3879" s="4">
        <v>10</v>
      </c>
      <c r="F3879" s="4">
        <v>22</v>
      </c>
      <c r="I3879" s="7">
        <v>7060006</v>
      </c>
      <c r="J3879" s="7">
        <v>7059917</v>
      </c>
      <c r="K3879" s="7">
        <v>2</v>
      </c>
      <c r="L3879" s="7">
        <v>7</v>
      </c>
      <c r="M3879" s="7">
        <f t="shared" si="372"/>
        <v>0</v>
      </c>
      <c r="N3879" s="8">
        <f t="shared" si="373"/>
        <v>0</v>
      </c>
      <c r="R3879" s="12">
        <v>1</v>
      </c>
    </row>
    <row r="3880" spans="1:18" ht="38.25" x14ac:dyDescent="0.2">
      <c r="A3880" s="1" t="s">
        <v>6981</v>
      </c>
      <c r="B3880" s="1" t="s">
        <v>99</v>
      </c>
      <c r="C3880" s="2" t="s">
        <v>1929</v>
      </c>
      <c r="D3880" s="3" t="s">
        <v>35</v>
      </c>
      <c r="E3880" s="4">
        <v>0</v>
      </c>
      <c r="F3880" s="4">
        <v>22</v>
      </c>
      <c r="I3880" s="7">
        <v>7060007</v>
      </c>
      <c r="J3880" s="7">
        <v>7059917</v>
      </c>
      <c r="K3880" s="7">
        <v>2</v>
      </c>
      <c r="L3880" s="7">
        <v>7</v>
      </c>
      <c r="M3880" s="7">
        <f t="shared" si="372"/>
        <v>0</v>
      </c>
      <c r="N3880" s="8">
        <f t="shared" si="373"/>
        <v>0</v>
      </c>
      <c r="R3880" s="12">
        <v>1</v>
      </c>
    </row>
    <row r="3881" spans="1:18" ht="38.25" x14ac:dyDescent="0.2">
      <c r="A3881" s="1" t="s">
        <v>6982</v>
      </c>
      <c r="C3881" s="2" t="s">
        <v>6983</v>
      </c>
      <c r="D3881" s="3" t="s">
        <v>231</v>
      </c>
      <c r="E3881" s="4">
        <v>1</v>
      </c>
      <c r="F3881" s="4">
        <v>22</v>
      </c>
      <c r="I3881" s="7">
        <v>7060008</v>
      </c>
      <c r="J3881" s="7">
        <v>7059917</v>
      </c>
      <c r="K3881" s="7">
        <v>2</v>
      </c>
      <c r="L3881" s="7">
        <v>7</v>
      </c>
      <c r="M3881" s="7">
        <f t="shared" si="372"/>
        <v>0</v>
      </c>
      <c r="N3881" s="8">
        <f t="shared" si="373"/>
        <v>0</v>
      </c>
      <c r="R3881" s="12">
        <v>1</v>
      </c>
    </row>
    <row r="3882" spans="1:18" ht="38.25" x14ac:dyDescent="0.2">
      <c r="A3882" s="1" t="s">
        <v>6984</v>
      </c>
      <c r="C3882" s="2" t="s">
        <v>1931</v>
      </c>
      <c r="D3882" s="3" t="s">
        <v>231</v>
      </c>
      <c r="E3882" s="4">
        <v>7</v>
      </c>
      <c r="F3882" s="4">
        <v>22</v>
      </c>
      <c r="I3882" s="7">
        <v>7060009</v>
      </c>
      <c r="J3882" s="7">
        <v>7059917</v>
      </c>
      <c r="K3882" s="7">
        <v>2</v>
      </c>
      <c r="L3882" s="7">
        <v>7</v>
      </c>
      <c r="M3882" s="7">
        <f t="shared" si="372"/>
        <v>0</v>
      </c>
      <c r="N3882" s="8">
        <f t="shared" si="373"/>
        <v>0</v>
      </c>
      <c r="R3882" s="12">
        <v>1</v>
      </c>
    </row>
    <row r="3883" spans="1:18" ht="38.25" x14ac:dyDescent="0.2">
      <c r="A3883" s="1" t="s">
        <v>6985</v>
      </c>
      <c r="B3883" s="1" t="s">
        <v>102</v>
      </c>
      <c r="C3883" s="2" t="s">
        <v>1935</v>
      </c>
      <c r="D3883" s="3" t="s">
        <v>35</v>
      </c>
      <c r="E3883" s="4">
        <v>0</v>
      </c>
      <c r="F3883" s="4">
        <v>22</v>
      </c>
      <c r="I3883" s="7">
        <v>7060010</v>
      </c>
      <c r="J3883" s="7">
        <v>7059917</v>
      </c>
      <c r="K3883" s="7">
        <v>2</v>
      </c>
      <c r="L3883" s="7">
        <v>7</v>
      </c>
      <c r="M3883" s="7">
        <f t="shared" si="372"/>
        <v>0</v>
      </c>
      <c r="N3883" s="8">
        <f t="shared" si="373"/>
        <v>0</v>
      </c>
      <c r="R3883" s="12">
        <v>1</v>
      </c>
    </row>
    <row r="3884" spans="1:18" ht="38.25" x14ac:dyDescent="0.2">
      <c r="A3884" s="1" t="s">
        <v>6986</v>
      </c>
      <c r="C3884" s="2" t="s">
        <v>6987</v>
      </c>
      <c r="D3884" s="3" t="s">
        <v>231</v>
      </c>
      <c r="E3884" s="4">
        <v>9</v>
      </c>
      <c r="F3884" s="4">
        <v>22</v>
      </c>
      <c r="I3884" s="7">
        <v>7060011</v>
      </c>
      <c r="J3884" s="7">
        <v>7059917</v>
      </c>
      <c r="K3884" s="7">
        <v>2</v>
      </c>
      <c r="L3884" s="7">
        <v>7</v>
      </c>
      <c r="M3884" s="7">
        <f t="shared" si="372"/>
        <v>0</v>
      </c>
      <c r="N3884" s="8">
        <f t="shared" si="373"/>
        <v>0</v>
      </c>
      <c r="R3884" s="12">
        <v>1</v>
      </c>
    </row>
    <row r="3885" spans="1:18" ht="38.25" x14ac:dyDescent="0.2">
      <c r="A3885" s="1" t="s">
        <v>6988</v>
      </c>
      <c r="C3885" s="2" t="s">
        <v>1937</v>
      </c>
      <c r="D3885" s="3" t="s">
        <v>231</v>
      </c>
      <c r="E3885" s="4">
        <v>6</v>
      </c>
      <c r="F3885" s="4">
        <v>22</v>
      </c>
      <c r="I3885" s="7">
        <v>7060012</v>
      </c>
      <c r="J3885" s="7">
        <v>7059917</v>
      </c>
      <c r="K3885" s="7">
        <v>2</v>
      </c>
      <c r="L3885" s="7">
        <v>7</v>
      </c>
      <c r="M3885" s="7">
        <f t="shared" si="372"/>
        <v>0</v>
      </c>
      <c r="N3885" s="8">
        <f t="shared" si="373"/>
        <v>0</v>
      </c>
      <c r="R3885" s="12">
        <v>1</v>
      </c>
    </row>
    <row r="3886" spans="1:18" ht="38.25" x14ac:dyDescent="0.2">
      <c r="A3886" s="1" t="s">
        <v>6989</v>
      </c>
      <c r="B3886" s="1" t="s">
        <v>105</v>
      </c>
      <c r="C3886" s="2" t="s">
        <v>1939</v>
      </c>
      <c r="D3886" s="3" t="s">
        <v>35</v>
      </c>
      <c r="E3886" s="4">
        <v>0</v>
      </c>
      <c r="F3886" s="4">
        <v>22</v>
      </c>
      <c r="I3886" s="7">
        <v>7060013</v>
      </c>
      <c r="J3886" s="7">
        <v>7059917</v>
      </c>
      <c r="K3886" s="7">
        <v>2</v>
      </c>
      <c r="L3886" s="7">
        <v>7</v>
      </c>
      <c r="M3886" s="7">
        <f t="shared" si="372"/>
        <v>0</v>
      </c>
      <c r="N3886" s="8">
        <f t="shared" si="373"/>
        <v>0</v>
      </c>
      <c r="R3886" s="12">
        <v>1</v>
      </c>
    </row>
    <row r="3887" spans="1:18" ht="38.25" x14ac:dyDescent="0.2">
      <c r="A3887" s="1" t="s">
        <v>6990</v>
      </c>
      <c r="C3887" s="2" t="s">
        <v>1941</v>
      </c>
      <c r="D3887" s="3" t="s">
        <v>231</v>
      </c>
      <c r="E3887" s="4">
        <v>57</v>
      </c>
      <c r="F3887" s="4">
        <v>22</v>
      </c>
      <c r="I3887" s="7">
        <v>7060014</v>
      </c>
      <c r="J3887" s="7">
        <v>7059917</v>
      </c>
      <c r="K3887" s="7">
        <v>2</v>
      </c>
      <c r="L3887" s="7">
        <v>7</v>
      </c>
      <c r="M3887" s="7">
        <f t="shared" ref="M3887:M3918" si="374">ROUND(ROUND(H3887,2)*ROUND(E3887,2), 2)</f>
        <v>0</v>
      </c>
      <c r="N3887" s="8">
        <f t="shared" ref="N3887:N3918" si="375">H3887*E3887*(1+F3887/100)</f>
        <v>0</v>
      </c>
      <c r="R3887" s="12">
        <v>1</v>
      </c>
    </row>
    <row r="3888" spans="1:18" ht="38.25" x14ac:dyDescent="0.2">
      <c r="A3888" s="1" t="s">
        <v>6991</v>
      </c>
      <c r="B3888" s="1" t="s">
        <v>108</v>
      </c>
      <c r="C3888" s="2" t="s">
        <v>6992</v>
      </c>
      <c r="D3888" s="3" t="s">
        <v>35</v>
      </c>
      <c r="E3888" s="4">
        <v>0</v>
      </c>
      <c r="F3888" s="4">
        <v>22</v>
      </c>
      <c r="I3888" s="7">
        <v>7060015</v>
      </c>
      <c r="J3888" s="7">
        <v>7059917</v>
      </c>
      <c r="K3888" s="7">
        <v>2</v>
      </c>
      <c r="L3888" s="7">
        <v>7</v>
      </c>
      <c r="M3888" s="7">
        <f t="shared" si="374"/>
        <v>0</v>
      </c>
      <c r="N3888" s="8">
        <f t="shared" si="375"/>
        <v>0</v>
      </c>
      <c r="R3888" s="12">
        <v>1</v>
      </c>
    </row>
    <row r="3889" spans="1:18" ht="38.25" x14ac:dyDescent="0.2">
      <c r="A3889" s="1" t="s">
        <v>6993</v>
      </c>
      <c r="C3889" s="2" t="s">
        <v>6994</v>
      </c>
      <c r="D3889" s="3" t="s">
        <v>231</v>
      </c>
      <c r="E3889" s="4">
        <v>14</v>
      </c>
      <c r="F3889" s="4">
        <v>22</v>
      </c>
      <c r="I3889" s="7">
        <v>7060016</v>
      </c>
      <c r="J3889" s="7">
        <v>7059917</v>
      </c>
      <c r="K3889" s="7">
        <v>2</v>
      </c>
      <c r="L3889" s="7">
        <v>7</v>
      </c>
      <c r="M3889" s="7">
        <f t="shared" si="374"/>
        <v>0</v>
      </c>
      <c r="N3889" s="8">
        <f t="shared" si="375"/>
        <v>0</v>
      </c>
      <c r="R3889" s="12">
        <v>1</v>
      </c>
    </row>
    <row r="3890" spans="1:18" ht="38.25" x14ac:dyDescent="0.2">
      <c r="A3890" s="1" t="s">
        <v>6995</v>
      </c>
      <c r="C3890" s="2" t="s">
        <v>6996</v>
      </c>
      <c r="D3890" s="3" t="s">
        <v>231</v>
      </c>
      <c r="E3890" s="4">
        <v>1</v>
      </c>
      <c r="F3890" s="4">
        <v>22</v>
      </c>
      <c r="I3890" s="7">
        <v>7060017</v>
      </c>
      <c r="J3890" s="7">
        <v>7059917</v>
      </c>
      <c r="K3890" s="7">
        <v>2</v>
      </c>
      <c r="L3890" s="7">
        <v>7</v>
      </c>
      <c r="M3890" s="7">
        <f t="shared" si="374"/>
        <v>0</v>
      </c>
      <c r="N3890" s="8">
        <f t="shared" si="375"/>
        <v>0</v>
      </c>
      <c r="R3890" s="12">
        <v>1</v>
      </c>
    </row>
    <row r="3891" spans="1:18" ht="38.25" x14ac:dyDescent="0.2">
      <c r="A3891" s="1" t="s">
        <v>6997</v>
      </c>
      <c r="B3891" s="1" t="s">
        <v>111</v>
      </c>
      <c r="C3891" s="2" t="s">
        <v>6998</v>
      </c>
      <c r="D3891" s="3" t="s">
        <v>35</v>
      </c>
      <c r="E3891" s="4">
        <v>0</v>
      </c>
      <c r="F3891" s="4">
        <v>22</v>
      </c>
      <c r="I3891" s="7">
        <v>7060018</v>
      </c>
      <c r="J3891" s="7">
        <v>7059917</v>
      </c>
      <c r="K3891" s="7">
        <v>2</v>
      </c>
      <c r="L3891" s="7">
        <v>7</v>
      </c>
      <c r="M3891" s="7">
        <f t="shared" si="374"/>
        <v>0</v>
      </c>
      <c r="N3891" s="8">
        <f t="shared" si="375"/>
        <v>0</v>
      </c>
      <c r="R3891" s="12">
        <v>1</v>
      </c>
    </row>
    <row r="3892" spans="1:18" ht="38.25" x14ac:dyDescent="0.2">
      <c r="A3892" s="1" t="s">
        <v>6999</v>
      </c>
      <c r="C3892" s="2" t="s">
        <v>7000</v>
      </c>
      <c r="D3892" s="3" t="s">
        <v>231</v>
      </c>
      <c r="E3892" s="4">
        <v>16</v>
      </c>
      <c r="F3892" s="4">
        <v>22</v>
      </c>
      <c r="I3892" s="7">
        <v>7060019</v>
      </c>
      <c r="J3892" s="7">
        <v>7059917</v>
      </c>
      <c r="K3892" s="7">
        <v>2</v>
      </c>
      <c r="L3892" s="7">
        <v>7</v>
      </c>
      <c r="M3892" s="7">
        <f t="shared" si="374"/>
        <v>0</v>
      </c>
      <c r="N3892" s="8">
        <f t="shared" si="375"/>
        <v>0</v>
      </c>
      <c r="R3892" s="12">
        <v>1</v>
      </c>
    </row>
    <row r="3893" spans="1:18" ht="38.25" x14ac:dyDescent="0.2">
      <c r="A3893" s="1" t="s">
        <v>7001</v>
      </c>
      <c r="B3893" s="1" t="s">
        <v>114</v>
      </c>
      <c r="C3893" s="2" t="s">
        <v>7002</v>
      </c>
      <c r="D3893" s="3" t="s">
        <v>35</v>
      </c>
      <c r="E3893" s="4">
        <v>0</v>
      </c>
      <c r="F3893" s="4">
        <v>22</v>
      </c>
      <c r="I3893" s="7">
        <v>7060020</v>
      </c>
      <c r="J3893" s="7">
        <v>7059917</v>
      </c>
      <c r="K3893" s="7">
        <v>2</v>
      </c>
      <c r="L3893" s="7">
        <v>7</v>
      </c>
      <c r="M3893" s="7">
        <f t="shared" si="374"/>
        <v>0</v>
      </c>
      <c r="N3893" s="8">
        <f t="shared" si="375"/>
        <v>0</v>
      </c>
      <c r="R3893" s="12">
        <v>1</v>
      </c>
    </row>
    <row r="3894" spans="1:18" ht="38.25" x14ac:dyDescent="0.2">
      <c r="A3894" s="1" t="s">
        <v>7003</v>
      </c>
      <c r="C3894" s="2" t="s">
        <v>7000</v>
      </c>
      <c r="D3894" s="3" t="s">
        <v>231</v>
      </c>
      <c r="E3894" s="4">
        <v>19</v>
      </c>
      <c r="F3894" s="4">
        <v>22</v>
      </c>
      <c r="I3894" s="7">
        <v>7060021</v>
      </c>
      <c r="J3894" s="7">
        <v>7059917</v>
      </c>
      <c r="K3894" s="7">
        <v>2</v>
      </c>
      <c r="L3894" s="7">
        <v>7</v>
      </c>
      <c r="M3894" s="7">
        <f t="shared" si="374"/>
        <v>0</v>
      </c>
      <c r="N3894" s="8">
        <f t="shared" si="375"/>
        <v>0</v>
      </c>
      <c r="R3894" s="12">
        <v>1</v>
      </c>
    </row>
    <row r="3895" spans="1:18" ht="38.25" x14ac:dyDescent="0.2">
      <c r="A3895" s="1" t="s">
        <v>7004</v>
      </c>
      <c r="B3895" s="1" t="s">
        <v>117</v>
      </c>
      <c r="C3895" s="2" t="s">
        <v>7005</v>
      </c>
      <c r="D3895" s="3" t="s">
        <v>35</v>
      </c>
      <c r="E3895" s="4">
        <v>0</v>
      </c>
      <c r="F3895" s="4">
        <v>22</v>
      </c>
      <c r="I3895" s="7">
        <v>7060022</v>
      </c>
      <c r="J3895" s="7">
        <v>7059917</v>
      </c>
      <c r="K3895" s="7">
        <v>2</v>
      </c>
      <c r="L3895" s="7">
        <v>7</v>
      </c>
      <c r="M3895" s="7">
        <f t="shared" si="374"/>
        <v>0</v>
      </c>
      <c r="N3895" s="8">
        <f t="shared" si="375"/>
        <v>0</v>
      </c>
      <c r="R3895" s="12">
        <v>1</v>
      </c>
    </row>
    <row r="3896" spans="1:18" ht="38.25" x14ac:dyDescent="0.2">
      <c r="A3896" s="1" t="s">
        <v>7006</v>
      </c>
      <c r="C3896" s="2" t="s">
        <v>7007</v>
      </c>
      <c r="D3896" s="3" t="s">
        <v>231</v>
      </c>
      <c r="E3896" s="4">
        <v>2</v>
      </c>
      <c r="F3896" s="4">
        <v>22</v>
      </c>
      <c r="I3896" s="7">
        <v>7060023</v>
      </c>
      <c r="J3896" s="7">
        <v>7059917</v>
      </c>
      <c r="K3896" s="7">
        <v>2</v>
      </c>
      <c r="L3896" s="7">
        <v>7</v>
      </c>
      <c r="M3896" s="7">
        <f t="shared" si="374"/>
        <v>0</v>
      </c>
      <c r="N3896" s="8">
        <f t="shared" si="375"/>
        <v>0</v>
      </c>
      <c r="R3896" s="12">
        <v>1</v>
      </c>
    </row>
    <row r="3897" spans="1:18" ht="38.25" x14ac:dyDescent="0.2">
      <c r="A3897" s="1" t="s">
        <v>7008</v>
      </c>
      <c r="B3897" s="1" t="s">
        <v>120</v>
      </c>
      <c r="C3897" s="2" t="s">
        <v>7009</v>
      </c>
      <c r="D3897" s="3" t="s">
        <v>35</v>
      </c>
      <c r="E3897" s="4">
        <v>0</v>
      </c>
      <c r="F3897" s="4">
        <v>22</v>
      </c>
      <c r="I3897" s="7">
        <v>7060024</v>
      </c>
      <c r="J3897" s="7">
        <v>7059917</v>
      </c>
      <c r="K3897" s="7">
        <v>2</v>
      </c>
      <c r="L3897" s="7">
        <v>7</v>
      </c>
      <c r="M3897" s="7">
        <f t="shared" si="374"/>
        <v>0</v>
      </c>
      <c r="N3897" s="8">
        <f t="shared" si="375"/>
        <v>0</v>
      </c>
      <c r="R3897" s="12">
        <v>1</v>
      </c>
    </row>
    <row r="3898" spans="1:18" ht="38.25" x14ac:dyDescent="0.2">
      <c r="A3898" s="1" t="s">
        <v>7010</v>
      </c>
      <c r="C3898" s="2" t="s">
        <v>7011</v>
      </c>
      <c r="D3898" s="3" t="s">
        <v>231</v>
      </c>
      <c r="E3898" s="4">
        <v>11</v>
      </c>
      <c r="F3898" s="4">
        <v>22</v>
      </c>
      <c r="I3898" s="7">
        <v>7060025</v>
      </c>
      <c r="J3898" s="7">
        <v>7059917</v>
      </c>
      <c r="K3898" s="7">
        <v>2</v>
      </c>
      <c r="L3898" s="7">
        <v>7</v>
      </c>
      <c r="M3898" s="7">
        <f t="shared" si="374"/>
        <v>0</v>
      </c>
      <c r="N3898" s="8">
        <f t="shared" si="375"/>
        <v>0</v>
      </c>
      <c r="R3898" s="12">
        <v>1</v>
      </c>
    </row>
    <row r="3899" spans="1:18" ht="38.25" x14ac:dyDescent="0.2">
      <c r="A3899" s="1" t="s">
        <v>7012</v>
      </c>
      <c r="C3899" s="2" t="s">
        <v>7013</v>
      </c>
      <c r="D3899" s="3" t="s">
        <v>231</v>
      </c>
      <c r="E3899" s="4">
        <v>38</v>
      </c>
      <c r="F3899" s="4">
        <v>22</v>
      </c>
      <c r="I3899" s="7">
        <v>7060026</v>
      </c>
      <c r="J3899" s="7">
        <v>7059917</v>
      </c>
      <c r="K3899" s="7">
        <v>2</v>
      </c>
      <c r="L3899" s="7">
        <v>7</v>
      </c>
      <c r="M3899" s="7">
        <f t="shared" si="374"/>
        <v>0</v>
      </c>
      <c r="N3899" s="8">
        <f t="shared" si="375"/>
        <v>0</v>
      </c>
      <c r="R3899" s="12">
        <v>1</v>
      </c>
    </row>
    <row r="3900" spans="1:18" ht="38.25" x14ac:dyDescent="0.2">
      <c r="A3900" s="1" t="s">
        <v>7014</v>
      </c>
      <c r="B3900" s="1" t="s">
        <v>123</v>
      </c>
      <c r="C3900" s="2" t="s">
        <v>7015</v>
      </c>
      <c r="D3900" s="3" t="s">
        <v>35</v>
      </c>
      <c r="E3900" s="4">
        <v>0</v>
      </c>
      <c r="F3900" s="4">
        <v>22</v>
      </c>
      <c r="I3900" s="7">
        <v>7060027</v>
      </c>
      <c r="J3900" s="7">
        <v>7059917</v>
      </c>
      <c r="K3900" s="7">
        <v>2</v>
      </c>
      <c r="L3900" s="7">
        <v>7</v>
      </c>
      <c r="M3900" s="7">
        <f t="shared" si="374"/>
        <v>0</v>
      </c>
      <c r="N3900" s="8">
        <f t="shared" si="375"/>
        <v>0</v>
      </c>
      <c r="R3900" s="12">
        <v>1</v>
      </c>
    </row>
    <row r="3901" spans="1:18" ht="38.25" x14ac:dyDescent="0.2">
      <c r="A3901" s="1" t="s">
        <v>7016</v>
      </c>
      <c r="C3901" s="2" t="s">
        <v>7017</v>
      </c>
      <c r="D3901" s="3" t="s">
        <v>231</v>
      </c>
      <c r="E3901" s="4">
        <v>13</v>
      </c>
      <c r="F3901" s="4">
        <v>22</v>
      </c>
      <c r="I3901" s="7">
        <v>7060028</v>
      </c>
      <c r="J3901" s="7">
        <v>7059917</v>
      </c>
      <c r="K3901" s="7">
        <v>2</v>
      </c>
      <c r="L3901" s="7">
        <v>7</v>
      </c>
      <c r="M3901" s="7">
        <f t="shared" si="374"/>
        <v>0</v>
      </c>
      <c r="N3901" s="8">
        <f t="shared" si="375"/>
        <v>0</v>
      </c>
      <c r="R3901" s="12">
        <v>1</v>
      </c>
    </row>
    <row r="3902" spans="1:18" ht="38.25" x14ac:dyDescent="0.2">
      <c r="A3902" s="1" t="s">
        <v>7018</v>
      </c>
      <c r="C3902" s="2" t="s">
        <v>7019</v>
      </c>
      <c r="D3902" s="3" t="s">
        <v>231</v>
      </c>
      <c r="E3902" s="4">
        <v>27</v>
      </c>
      <c r="F3902" s="4">
        <v>22</v>
      </c>
      <c r="I3902" s="7">
        <v>7060029</v>
      </c>
      <c r="J3902" s="7">
        <v>7059917</v>
      </c>
      <c r="K3902" s="7">
        <v>2</v>
      </c>
      <c r="L3902" s="7">
        <v>7</v>
      </c>
      <c r="M3902" s="7">
        <f t="shared" si="374"/>
        <v>0</v>
      </c>
      <c r="N3902" s="8">
        <f t="shared" si="375"/>
        <v>0</v>
      </c>
      <c r="R3902" s="12">
        <v>1</v>
      </c>
    </row>
    <row r="3903" spans="1:18" ht="76.5" x14ac:dyDescent="0.2">
      <c r="A3903" s="1" t="s">
        <v>7020</v>
      </c>
      <c r="B3903" s="1" t="s">
        <v>126</v>
      </c>
      <c r="C3903" s="2" t="s">
        <v>1951</v>
      </c>
      <c r="D3903" s="3" t="s">
        <v>35</v>
      </c>
      <c r="E3903" s="4">
        <v>0</v>
      </c>
      <c r="F3903" s="4">
        <v>22</v>
      </c>
      <c r="I3903" s="7">
        <v>7060030</v>
      </c>
      <c r="J3903" s="7">
        <v>7059917</v>
      </c>
      <c r="K3903" s="7">
        <v>2</v>
      </c>
      <c r="L3903" s="7">
        <v>7</v>
      </c>
      <c r="M3903" s="7">
        <f t="shared" si="374"/>
        <v>0</v>
      </c>
      <c r="N3903" s="8">
        <f t="shared" si="375"/>
        <v>0</v>
      </c>
      <c r="R3903" s="12">
        <v>1</v>
      </c>
    </row>
    <row r="3904" spans="1:18" ht="51" x14ac:dyDescent="0.2">
      <c r="A3904" s="1" t="s">
        <v>7021</v>
      </c>
      <c r="C3904" s="2" t="s">
        <v>7022</v>
      </c>
      <c r="D3904" s="3" t="s">
        <v>231</v>
      </c>
      <c r="E3904" s="4">
        <v>2</v>
      </c>
      <c r="F3904" s="4">
        <v>22</v>
      </c>
      <c r="I3904" s="7">
        <v>7060031</v>
      </c>
      <c r="J3904" s="7">
        <v>7059917</v>
      </c>
      <c r="K3904" s="7">
        <v>2</v>
      </c>
      <c r="L3904" s="7">
        <v>7</v>
      </c>
      <c r="M3904" s="7">
        <f t="shared" si="374"/>
        <v>0</v>
      </c>
      <c r="N3904" s="8">
        <f t="shared" si="375"/>
        <v>0</v>
      </c>
      <c r="R3904" s="12">
        <v>1</v>
      </c>
    </row>
    <row r="3905" spans="1:18" ht="51" x14ac:dyDescent="0.2">
      <c r="A3905" s="1" t="s">
        <v>7023</v>
      </c>
      <c r="C3905" s="2" t="s">
        <v>7024</v>
      </c>
      <c r="D3905" s="3" t="s">
        <v>231</v>
      </c>
      <c r="E3905" s="4">
        <v>17</v>
      </c>
      <c r="F3905" s="4">
        <v>22</v>
      </c>
      <c r="I3905" s="7">
        <v>7060032</v>
      </c>
      <c r="J3905" s="7">
        <v>7059917</v>
      </c>
      <c r="K3905" s="7">
        <v>2</v>
      </c>
      <c r="L3905" s="7">
        <v>7</v>
      </c>
      <c r="M3905" s="7">
        <f t="shared" si="374"/>
        <v>0</v>
      </c>
      <c r="N3905" s="8">
        <f t="shared" si="375"/>
        <v>0</v>
      </c>
      <c r="R3905" s="12">
        <v>1</v>
      </c>
    </row>
    <row r="3906" spans="1:18" ht="76.5" x14ac:dyDescent="0.2">
      <c r="A3906" s="1" t="s">
        <v>7025</v>
      </c>
      <c r="B3906" s="1" t="s">
        <v>129</v>
      </c>
      <c r="C3906" s="2" t="s">
        <v>1957</v>
      </c>
      <c r="D3906" s="3" t="s">
        <v>35</v>
      </c>
      <c r="E3906" s="4">
        <v>0</v>
      </c>
      <c r="F3906" s="4">
        <v>22</v>
      </c>
      <c r="I3906" s="7">
        <v>7060033</v>
      </c>
      <c r="J3906" s="7">
        <v>7059917</v>
      </c>
      <c r="K3906" s="7">
        <v>2</v>
      </c>
      <c r="L3906" s="7">
        <v>7</v>
      </c>
      <c r="M3906" s="7">
        <f t="shared" si="374"/>
        <v>0</v>
      </c>
      <c r="N3906" s="8">
        <f t="shared" si="375"/>
        <v>0</v>
      </c>
      <c r="R3906" s="12">
        <v>1</v>
      </c>
    </row>
    <row r="3907" spans="1:18" ht="51" x14ac:dyDescent="0.2">
      <c r="A3907" s="1" t="s">
        <v>7026</v>
      </c>
      <c r="C3907" s="2" t="s">
        <v>7027</v>
      </c>
      <c r="D3907" s="3" t="s">
        <v>231</v>
      </c>
      <c r="E3907" s="4">
        <v>3</v>
      </c>
      <c r="F3907" s="4">
        <v>22</v>
      </c>
      <c r="I3907" s="7">
        <v>7060034</v>
      </c>
      <c r="J3907" s="7">
        <v>7059917</v>
      </c>
      <c r="K3907" s="7">
        <v>2</v>
      </c>
      <c r="L3907" s="7">
        <v>7</v>
      </c>
      <c r="M3907" s="7">
        <f t="shared" si="374"/>
        <v>0</v>
      </c>
      <c r="N3907" s="8">
        <f t="shared" si="375"/>
        <v>0</v>
      </c>
      <c r="R3907" s="12">
        <v>1</v>
      </c>
    </row>
    <row r="3908" spans="1:18" ht="51" x14ac:dyDescent="0.2">
      <c r="A3908" s="1" t="s">
        <v>7028</v>
      </c>
      <c r="C3908" s="2" t="s">
        <v>7029</v>
      </c>
      <c r="D3908" s="3" t="s">
        <v>231</v>
      </c>
      <c r="E3908" s="4">
        <v>2</v>
      </c>
      <c r="F3908" s="4">
        <v>22</v>
      </c>
      <c r="I3908" s="7">
        <v>7060035</v>
      </c>
      <c r="J3908" s="7">
        <v>7059917</v>
      </c>
      <c r="K3908" s="7">
        <v>2</v>
      </c>
      <c r="L3908" s="7">
        <v>7</v>
      </c>
      <c r="M3908" s="7">
        <f t="shared" si="374"/>
        <v>0</v>
      </c>
      <c r="N3908" s="8">
        <f t="shared" si="375"/>
        <v>0</v>
      </c>
      <c r="R3908" s="12">
        <v>1</v>
      </c>
    </row>
    <row r="3909" spans="1:18" ht="51" x14ac:dyDescent="0.2">
      <c r="A3909" s="1" t="s">
        <v>7030</v>
      </c>
      <c r="C3909" s="2" t="s">
        <v>7031</v>
      </c>
      <c r="D3909" s="3" t="s">
        <v>231</v>
      </c>
      <c r="E3909" s="4">
        <v>1</v>
      </c>
      <c r="F3909" s="4">
        <v>22</v>
      </c>
      <c r="I3909" s="7">
        <v>7060036</v>
      </c>
      <c r="J3909" s="7">
        <v>7059917</v>
      </c>
      <c r="K3909" s="7">
        <v>2</v>
      </c>
      <c r="L3909" s="7">
        <v>7</v>
      </c>
      <c r="M3909" s="7">
        <f t="shared" si="374"/>
        <v>0</v>
      </c>
      <c r="N3909" s="8">
        <f t="shared" si="375"/>
        <v>0</v>
      </c>
      <c r="R3909" s="12">
        <v>1</v>
      </c>
    </row>
    <row r="3910" spans="1:18" ht="102" x14ac:dyDescent="0.2">
      <c r="A3910" s="1" t="s">
        <v>7032</v>
      </c>
      <c r="B3910" s="1" t="s">
        <v>132</v>
      </c>
      <c r="C3910" s="2" t="s">
        <v>1961</v>
      </c>
      <c r="D3910" s="3" t="s">
        <v>35</v>
      </c>
      <c r="E3910" s="4">
        <v>0</v>
      </c>
      <c r="F3910" s="4">
        <v>22</v>
      </c>
      <c r="I3910" s="7">
        <v>7060037</v>
      </c>
      <c r="J3910" s="7">
        <v>7059917</v>
      </c>
      <c r="K3910" s="7">
        <v>2</v>
      </c>
      <c r="L3910" s="7">
        <v>7</v>
      </c>
      <c r="M3910" s="7">
        <f t="shared" si="374"/>
        <v>0</v>
      </c>
      <c r="N3910" s="8">
        <f t="shared" si="375"/>
        <v>0</v>
      </c>
      <c r="R3910" s="12">
        <v>1</v>
      </c>
    </row>
    <row r="3911" spans="1:18" ht="63.75" x14ac:dyDescent="0.2">
      <c r="A3911" s="1" t="s">
        <v>7033</v>
      </c>
      <c r="C3911" s="2" t="s">
        <v>7034</v>
      </c>
      <c r="D3911" s="3" t="s">
        <v>231</v>
      </c>
      <c r="E3911" s="4">
        <v>1</v>
      </c>
      <c r="F3911" s="4">
        <v>22</v>
      </c>
      <c r="I3911" s="7">
        <v>7060038</v>
      </c>
      <c r="J3911" s="7">
        <v>7059917</v>
      </c>
      <c r="K3911" s="7">
        <v>2</v>
      </c>
      <c r="L3911" s="7">
        <v>7</v>
      </c>
      <c r="M3911" s="7">
        <f t="shared" si="374"/>
        <v>0</v>
      </c>
      <c r="N3911" s="8">
        <f t="shared" si="375"/>
        <v>0</v>
      </c>
      <c r="R3911" s="12">
        <v>1</v>
      </c>
    </row>
    <row r="3912" spans="1:18" ht="63.75" x14ac:dyDescent="0.2">
      <c r="A3912" s="1" t="s">
        <v>7035</v>
      </c>
      <c r="C3912" s="2" t="s">
        <v>7036</v>
      </c>
      <c r="D3912" s="3" t="s">
        <v>231</v>
      </c>
      <c r="E3912" s="4">
        <v>25</v>
      </c>
      <c r="F3912" s="4">
        <v>22</v>
      </c>
      <c r="I3912" s="7">
        <v>7060039</v>
      </c>
      <c r="J3912" s="7">
        <v>7059917</v>
      </c>
      <c r="K3912" s="7">
        <v>2</v>
      </c>
      <c r="L3912" s="7">
        <v>7</v>
      </c>
      <c r="M3912" s="7">
        <f t="shared" si="374"/>
        <v>0</v>
      </c>
      <c r="N3912" s="8">
        <f t="shared" si="375"/>
        <v>0</v>
      </c>
      <c r="R3912" s="12">
        <v>1</v>
      </c>
    </row>
    <row r="3913" spans="1:18" ht="89.25" x14ac:dyDescent="0.2">
      <c r="A3913" s="1" t="s">
        <v>7037</v>
      </c>
      <c r="B3913" s="1" t="s">
        <v>135</v>
      </c>
      <c r="C3913" s="2" t="s">
        <v>7038</v>
      </c>
      <c r="D3913" s="3" t="s">
        <v>35</v>
      </c>
      <c r="E3913" s="4">
        <v>0</v>
      </c>
      <c r="F3913" s="4">
        <v>22</v>
      </c>
      <c r="I3913" s="7">
        <v>7060040</v>
      </c>
      <c r="J3913" s="7">
        <v>7059917</v>
      </c>
      <c r="K3913" s="7">
        <v>2</v>
      </c>
      <c r="L3913" s="7">
        <v>7</v>
      </c>
      <c r="M3913" s="7">
        <f t="shared" si="374"/>
        <v>0</v>
      </c>
      <c r="N3913" s="8">
        <f t="shared" si="375"/>
        <v>0</v>
      </c>
      <c r="R3913" s="12">
        <v>1</v>
      </c>
    </row>
    <row r="3914" spans="1:18" ht="63.75" x14ac:dyDescent="0.2">
      <c r="A3914" s="1" t="s">
        <v>7039</v>
      </c>
      <c r="C3914" s="2" t="s">
        <v>7040</v>
      </c>
      <c r="D3914" s="3" t="s">
        <v>231</v>
      </c>
      <c r="E3914" s="4">
        <v>6</v>
      </c>
      <c r="F3914" s="4">
        <v>22</v>
      </c>
      <c r="I3914" s="7">
        <v>7060041</v>
      </c>
      <c r="J3914" s="7">
        <v>7059917</v>
      </c>
      <c r="K3914" s="7">
        <v>2</v>
      </c>
      <c r="L3914" s="7">
        <v>7</v>
      </c>
      <c r="M3914" s="7">
        <f t="shared" si="374"/>
        <v>0</v>
      </c>
      <c r="N3914" s="8">
        <f t="shared" si="375"/>
        <v>0</v>
      </c>
      <c r="R3914" s="12">
        <v>1</v>
      </c>
    </row>
    <row r="3915" spans="1:18" ht="63.75" x14ac:dyDescent="0.2">
      <c r="A3915" s="1" t="s">
        <v>7041</v>
      </c>
      <c r="C3915" s="2" t="s">
        <v>7042</v>
      </c>
      <c r="D3915" s="3" t="s">
        <v>231</v>
      </c>
      <c r="E3915" s="4">
        <v>2</v>
      </c>
      <c r="F3915" s="4">
        <v>22</v>
      </c>
      <c r="I3915" s="7">
        <v>7060042</v>
      </c>
      <c r="J3915" s="7">
        <v>7059917</v>
      </c>
      <c r="K3915" s="7">
        <v>2</v>
      </c>
      <c r="L3915" s="7">
        <v>7</v>
      </c>
      <c r="M3915" s="7">
        <f t="shared" si="374"/>
        <v>0</v>
      </c>
      <c r="N3915" s="8">
        <f t="shared" si="375"/>
        <v>0</v>
      </c>
      <c r="R3915" s="12">
        <v>1</v>
      </c>
    </row>
    <row r="3916" spans="1:18" ht="63.75" x14ac:dyDescent="0.2">
      <c r="A3916" s="1" t="s">
        <v>7043</v>
      </c>
      <c r="C3916" s="2" t="s">
        <v>7044</v>
      </c>
      <c r="D3916" s="3" t="s">
        <v>231</v>
      </c>
      <c r="E3916" s="4">
        <v>4</v>
      </c>
      <c r="F3916" s="4">
        <v>22</v>
      </c>
      <c r="I3916" s="7">
        <v>7060043</v>
      </c>
      <c r="J3916" s="7">
        <v>7059917</v>
      </c>
      <c r="K3916" s="7">
        <v>2</v>
      </c>
      <c r="L3916" s="7">
        <v>7</v>
      </c>
      <c r="M3916" s="7">
        <f t="shared" si="374"/>
        <v>0</v>
      </c>
      <c r="N3916" s="8">
        <f t="shared" si="375"/>
        <v>0</v>
      </c>
      <c r="R3916" s="12">
        <v>1</v>
      </c>
    </row>
    <row r="3917" spans="1:18" ht="38.25" x14ac:dyDescent="0.2">
      <c r="A3917" s="1" t="s">
        <v>7045</v>
      </c>
      <c r="B3917" s="1" t="s">
        <v>138</v>
      </c>
      <c r="C3917" s="2" t="s">
        <v>7046</v>
      </c>
      <c r="D3917" s="3" t="s">
        <v>35</v>
      </c>
      <c r="E3917" s="4">
        <v>0</v>
      </c>
      <c r="F3917" s="4">
        <v>22</v>
      </c>
      <c r="I3917" s="7">
        <v>7060044</v>
      </c>
      <c r="J3917" s="7">
        <v>7059917</v>
      </c>
      <c r="K3917" s="7">
        <v>2</v>
      </c>
      <c r="L3917" s="7">
        <v>7</v>
      </c>
      <c r="M3917" s="7">
        <f t="shared" si="374"/>
        <v>0</v>
      </c>
      <c r="N3917" s="8">
        <f t="shared" si="375"/>
        <v>0</v>
      </c>
      <c r="R3917" s="12">
        <v>1</v>
      </c>
    </row>
    <row r="3918" spans="1:18" ht="38.25" x14ac:dyDescent="0.2">
      <c r="A3918" s="1" t="s">
        <v>7047</v>
      </c>
      <c r="C3918" s="2" t="s">
        <v>7048</v>
      </c>
      <c r="D3918" s="3" t="s">
        <v>231</v>
      </c>
      <c r="E3918" s="4">
        <v>2</v>
      </c>
      <c r="F3918" s="4">
        <v>22</v>
      </c>
      <c r="I3918" s="7">
        <v>7060045</v>
      </c>
      <c r="J3918" s="7">
        <v>7059917</v>
      </c>
      <c r="K3918" s="7">
        <v>2</v>
      </c>
      <c r="L3918" s="7">
        <v>7</v>
      </c>
      <c r="M3918" s="7">
        <f t="shared" si="374"/>
        <v>0</v>
      </c>
      <c r="N3918" s="8">
        <f t="shared" si="375"/>
        <v>0</v>
      </c>
      <c r="R3918" s="12">
        <v>1</v>
      </c>
    </row>
    <row r="3919" spans="1:18" ht="38.25" x14ac:dyDescent="0.2">
      <c r="A3919" s="1" t="s">
        <v>7049</v>
      </c>
      <c r="C3919" s="2" t="s">
        <v>7050</v>
      </c>
      <c r="D3919" s="3" t="s">
        <v>231</v>
      </c>
      <c r="E3919" s="4">
        <v>1</v>
      </c>
      <c r="F3919" s="4">
        <v>22</v>
      </c>
      <c r="I3919" s="7">
        <v>7060046</v>
      </c>
      <c r="J3919" s="7">
        <v>7059917</v>
      </c>
      <c r="K3919" s="7">
        <v>2</v>
      </c>
      <c r="L3919" s="7">
        <v>7</v>
      </c>
      <c r="M3919" s="7">
        <f t="shared" ref="M3919:M3950" si="376">ROUND(ROUND(H3919,2)*ROUND(E3919,2), 2)</f>
        <v>0</v>
      </c>
      <c r="N3919" s="8">
        <f t="shared" ref="N3919:N3950" si="377">H3919*E3919*(1+F3919/100)</f>
        <v>0</v>
      </c>
      <c r="R3919" s="12">
        <v>1</v>
      </c>
    </row>
    <row r="3920" spans="1:18" ht="38.25" x14ac:dyDescent="0.2">
      <c r="A3920" s="1" t="s">
        <v>7051</v>
      </c>
      <c r="B3920" s="1" t="s">
        <v>141</v>
      </c>
      <c r="C3920" s="2" t="s">
        <v>1965</v>
      </c>
      <c r="D3920" s="3" t="s">
        <v>35</v>
      </c>
      <c r="E3920" s="4">
        <v>0</v>
      </c>
      <c r="F3920" s="4">
        <v>22</v>
      </c>
      <c r="I3920" s="7">
        <v>7060047</v>
      </c>
      <c r="J3920" s="7">
        <v>7059917</v>
      </c>
      <c r="K3920" s="7">
        <v>2</v>
      </c>
      <c r="L3920" s="7">
        <v>7</v>
      </c>
      <c r="M3920" s="7">
        <f t="shared" si="376"/>
        <v>0</v>
      </c>
      <c r="N3920" s="8">
        <f t="shared" si="377"/>
        <v>0</v>
      </c>
      <c r="R3920" s="12">
        <v>1</v>
      </c>
    </row>
    <row r="3921" spans="1:18" ht="38.25" x14ac:dyDescent="0.2">
      <c r="A3921" s="1" t="s">
        <v>7052</v>
      </c>
      <c r="C3921" s="2" t="s">
        <v>7053</v>
      </c>
      <c r="D3921" s="3" t="s">
        <v>231</v>
      </c>
      <c r="E3921" s="4">
        <v>2</v>
      </c>
      <c r="F3921" s="4">
        <v>22</v>
      </c>
      <c r="I3921" s="7">
        <v>7060048</v>
      </c>
      <c r="J3921" s="7">
        <v>7059917</v>
      </c>
      <c r="K3921" s="7">
        <v>2</v>
      </c>
      <c r="L3921" s="7">
        <v>7</v>
      </c>
      <c r="M3921" s="7">
        <f t="shared" si="376"/>
        <v>0</v>
      </c>
      <c r="N3921" s="8">
        <f t="shared" si="377"/>
        <v>0</v>
      </c>
      <c r="R3921" s="12">
        <v>1</v>
      </c>
    </row>
    <row r="3922" spans="1:18" ht="38.25" x14ac:dyDescent="0.2">
      <c r="A3922" s="1" t="s">
        <v>7054</v>
      </c>
      <c r="C3922" s="2" t="s">
        <v>7055</v>
      </c>
      <c r="D3922" s="3" t="s">
        <v>231</v>
      </c>
      <c r="E3922" s="4">
        <v>1</v>
      </c>
      <c r="F3922" s="4">
        <v>22</v>
      </c>
      <c r="I3922" s="7">
        <v>7060049</v>
      </c>
      <c r="J3922" s="7">
        <v>7059917</v>
      </c>
      <c r="K3922" s="7">
        <v>2</v>
      </c>
      <c r="L3922" s="7">
        <v>7</v>
      </c>
      <c r="M3922" s="7">
        <f t="shared" si="376"/>
        <v>0</v>
      </c>
      <c r="N3922" s="8">
        <f t="shared" si="377"/>
        <v>0</v>
      </c>
      <c r="R3922" s="12">
        <v>1</v>
      </c>
    </row>
    <row r="3923" spans="1:18" ht="38.25" x14ac:dyDescent="0.2">
      <c r="A3923" s="1" t="s">
        <v>7056</v>
      </c>
      <c r="B3923" s="1" t="s">
        <v>144</v>
      </c>
      <c r="C3923" s="2" t="s">
        <v>7057</v>
      </c>
      <c r="D3923" s="3" t="s">
        <v>35</v>
      </c>
      <c r="E3923" s="4">
        <v>0</v>
      </c>
      <c r="F3923" s="4">
        <v>22</v>
      </c>
      <c r="I3923" s="7">
        <v>7060050</v>
      </c>
      <c r="J3923" s="7">
        <v>7059917</v>
      </c>
      <c r="K3923" s="7">
        <v>2</v>
      </c>
      <c r="L3923" s="7">
        <v>7</v>
      </c>
      <c r="M3923" s="7">
        <f t="shared" si="376"/>
        <v>0</v>
      </c>
      <c r="N3923" s="8">
        <f t="shared" si="377"/>
        <v>0</v>
      </c>
      <c r="R3923" s="12">
        <v>1</v>
      </c>
    </row>
    <row r="3924" spans="1:18" ht="38.25" x14ac:dyDescent="0.2">
      <c r="A3924" s="1" t="s">
        <v>7058</v>
      </c>
      <c r="C3924" s="2" t="s">
        <v>7059</v>
      </c>
      <c r="D3924" s="3" t="s">
        <v>231</v>
      </c>
      <c r="E3924" s="4">
        <v>4</v>
      </c>
      <c r="F3924" s="4">
        <v>22</v>
      </c>
      <c r="I3924" s="7">
        <v>7060051</v>
      </c>
      <c r="J3924" s="7">
        <v>7059917</v>
      </c>
      <c r="K3924" s="7">
        <v>2</v>
      </c>
      <c r="L3924" s="7">
        <v>7</v>
      </c>
      <c r="M3924" s="7">
        <f t="shared" si="376"/>
        <v>0</v>
      </c>
      <c r="N3924" s="8">
        <f t="shared" si="377"/>
        <v>0</v>
      </c>
      <c r="R3924" s="12">
        <v>1</v>
      </c>
    </row>
    <row r="3925" spans="1:18" ht="38.25" x14ac:dyDescent="0.2">
      <c r="A3925" s="1" t="s">
        <v>7060</v>
      </c>
      <c r="C3925" s="2" t="s">
        <v>7061</v>
      </c>
      <c r="D3925" s="3" t="s">
        <v>231</v>
      </c>
      <c r="E3925" s="4">
        <v>1</v>
      </c>
      <c r="F3925" s="4">
        <v>22</v>
      </c>
      <c r="I3925" s="7">
        <v>7060052</v>
      </c>
      <c r="J3925" s="7">
        <v>7059917</v>
      </c>
      <c r="K3925" s="7">
        <v>2</v>
      </c>
      <c r="L3925" s="7">
        <v>7</v>
      </c>
      <c r="M3925" s="7">
        <f t="shared" si="376"/>
        <v>0</v>
      </c>
      <c r="N3925" s="8">
        <f t="shared" si="377"/>
        <v>0</v>
      </c>
      <c r="R3925" s="12">
        <v>1</v>
      </c>
    </row>
    <row r="3926" spans="1:18" ht="38.25" x14ac:dyDescent="0.2">
      <c r="A3926" s="1" t="s">
        <v>7062</v>
      </c>
      <c r="C3926" s="2" t="s">
        <v>7063</v>
      </c>
      <c r="D3926" s="3" t="s">
        <v>231</v>
      </c>
      <c r="E3926" s="4">
        <v>4</v>
      </c>
      <c r="F3926" s="4">
        <v>22</v>
      </c>
      <c r="I3926" s="7">
        <v>7060053</v>
      </c>
      <c r="J3926" s="7">
        <v>7059917</v>
      </c>
      <c r="K3926" s="7">
        <v>2</v>
      </c>
      <c r="L3926" s="7">
        <v>7</v>
      </c>
      <c r="M3926" s="7">
        <f t="shared" si="376"/>
        <v>0</v>
      </c>
      <c r="N3926" s="8">
        <f t="shared" si="377"/>
        <v>0</v>
      </c>
      <c r="R3926" s="12">
        <v>1</v>
      </c>
    </row>
    <row r="3927" spans="1:18" ht="38.25" x14ac:dyDescent="0.2">
      <c r="A3927" s="1" t="s">
        <v>7064</v>
      </c>
      <c r="B3927" s="1" t="s">
        <v>147</v>
      </c>
      <c r="C3927" s="2" t="s">
        <v>1969</v>
      </c>
      <c r="D3927" s="3" t="s">
        <v>35</v>
      </c>
      <c r="E3927" s="4">
        <v>0</v>
      </c>
      <c r="F3927" s="4">
        <v>22</v>
      </c>
      <c r="I3927" s="7">
        <v>7060054</v>
      </c>
      <c r="J3927" s="7">
        <v>7059917</v>
      </c>
      <c r="K3927" s="7">
        <v>2</v>
      </c>
      <c r="L3927" s="7">
        <v>7</v>
      </c>
      <c r="M3927" s="7">
        <f t="shared" si="376"/>
        <v>0</v>
      </c>
      <c r="N3927" s="8">
        <f t="shared" si="377"/>
        <v>0</v>
      </c>
      <c r="R3927" s="12">
        <v>1</v>
      </c>
    </row>
    <row r="3928" spans="1:18" ht="51" x14ac:dyDescent="0.2">
      <c r="A3928" s="1" t="s">
        <v>7065</v>
      </c>
      <c r="C3928" s="2" t="s">
        <v>7066</v>
      </c>
      <c r="D3928" s="3" t="s">
        <v>231</v>
      </c>
      <c r="E3928" s="4">
        <v>6</v>
      </c>
      <c r="F3928" s="4">
        <v>22</v>
      </c>
      <c r="I3928" s="7">
        <v>7060055</v>
      </c>
      <c r="J3928" s="7">
        <v>7059917</v>
      </c>
      <c r="K3928" s="7">
        <v>2</v>
      </c>
      <c r="L3928" s="7">
        <v>7</v>
      </c>
      <c r="M3928" s="7">
        <f t="shared" si="376"/>
        <v>0</v>
      </c>
      <c r="N3928" s="8">
        <f t="shared" si="377"/>
        <v>0</v>
      </c>
      <c r="R3928" s="12">
        <v>1</v>
      </c>
    </row>
    <row r="3929" spans="1:18" ht="51" x14ac:dyDescent="0.2">
      <c r="A3929" s="1" t="s">
        <v>7067</v>
      </c>
      <c r="C3929" s="2" t="s">
        <v>7068</v>
      </c>
      <c r="D3929" s="3" t="s">
        <v>231</v>
      </c>
      <c r="E3929" s="4">
        <v>3</v>
      </c>
      <c r="F3929" s="4">
        <v>22</v>
      </c>
      <c r="I3929" s="7">
        <v>7060056</v>
      </c>
      <c r="J3929" s="7">
        <v>7059917</v>
      </c>
      <c r="K3929" s="7">
        <v>2</v>
      </c>
      <c r="L3929" s="7">
        <v>7</v>
      </c>
      <c r="M3929" s="7">
        <f t="shared" si="376"/>
        <v>0</v>
      </c>
      <c r="N3929" s="8">
        <f t="shared" si="377"/>
        <v>0</v>
      </c>
      <c r="R3929" s="12">
        <v>1</v>
      </c>
    </row>
    <row r="3930" spans="1:18" ht="51" x14ac:dyDescent="0.2">
      <c r="A3930" s="1" t="s">
        <v>7069</v>
      </c>
      <c r="C3930" s="2" t="s">
        <v>7070</v>
      </c>
      <c r="D3930" s="3" t="s">
        <v>231</v>
      </c>
      <c r="E3930" s="4">
        <v>2</v>
      </c>
      <c r="F3930" s="4">
        <v>22</v>
      </c>
      <c r="I3930" s="7">
        <v>7060057</v>
      </c>
      <c r="J3930" s="7">
        <v>7059917</v>
      </c>
      <c r="K3930" s="7">
        <v>2</v>
      </c>
      <c r="L3930" s="7">
        <v>7</v>
      </c>
      <c r="M3930" s="7">
        <f t="shared" si="376"/>
        <v>0</v>
      </c>
      <c r="N3930" s="8">
        <f t="shared" si="377"/>
        <v>0</v>
      </c>
      <c r="R3930" s="12">
        <v>1</v>
      </c>
    </row>
    <row r="3931" spans="1:18" ht="51" x14ac:dyDescent="0.2">
      <c r="A3931" s="1" t="s">
        <v>7071</v>
      </c>
      <c r="C3931" s="2" t="s">
        <v>1971</v>
      </c>
      <c r="D3931" s="3" t="s">
        <v>231</v>
      </c>
      <c r="E3931" s="4">
        <v>1</v>
      </c>
      <c r="F3931" s="4">
        <v>22</v>
      </c>
      <c r="I3931" s="7">
        <v>7060058</v>
      </c>
      <c r="J3931" s="7">
        <v>7059917</v>
      </c>
      <c r="K3931" s="7">
        <v>2</v>
      </c>
      <c r="L3931" s="7">
        <v>7</v>
      </c>
      <c r="M3931" s="7">
        <f t="shared" si="376"/>
        <v>0</v>
      </c>
      <c r="N3931" s="8">
        <f t="shared" si="377"/>
        <v>0</v>
      </c>
      <c r="R3931" s="12">
        <v>1</v>
      </c>
    </row>
    <row r="3932" spans="1:18" ht="127.5" x14ac:dyDescent="0.2">
      <c r="A3932" s="1" t="s">
        <v>7072</v>
      </c>
      <c r="B3932" s="1" t="s">
        <v>150</v>
      </c>
      <c r="C3932" s="2" t="s">
        <v>7073</v>
      </c>
      <c r="D3932" s="3" t="s">
        <v>228</v>
      </c>
      <c r="E3932" s="4">
        <v>1</v>
      </c>
      <c r="F3932" s="4">
        <v>22</v>
      </c>
      <c r="I3932" s="7">
        <v>7060059</v>
      </c>
      <c r="J3932" s="7">
        <v>7059917</v>
      </c>
      <c r="K3932" s="7">
        <v>2</v>
      </c>
      <c r="L3932" s="7">
        <v>7</v>
      </c>
      <c r="M3932" s="7">
        <f t="shared" si="376"/>
        <v>0</v>
      </c>
      <c r="N3932" s="8">
        <f t="shared" si="377"/>
        <v>0</v>
      </c>
      <c r="R3932" s="12">
        <v>1</v>
      </c>
    </row>
    <row r="3933" spans="1:18" ht="76.5" x14ac:dyDescent="0.2">
      <c r="A3933" s="1" t="s">
        <v>7074</v>
      </c>
      <c r="B3933" s="1" t="s">
        <v>153</v>
      </c>
      <c r="C3933" s="2" t="s">
        <v>7075</v>
      </c>
      <c r="D3933" s="3" t="s">
        <v>228</v>
      </c>
      <c r="E3933" s="4">
        <v>1</v>
      </c>
      <c r="F3933" s="4">
        <v>22</v>
      </c>
      <c r="I3933" s="7">
        <v>7060060</v>
      </c>
      <c r="J3933" s="7">
        <v>7059917</v>
      </c>
      <c r="K3933" s="7">
        <v>2</v>
      </c>
      <c r="L3933" s="7">
        <v>7</v>
      </c>
      <c r="M3933" s="7">
        <f t="shared" si="376"/>
        <v>0</v>
      </c>
      <c r="N3933" s="8">
        <f t="shared" si="377"/>
        <v>0</v>
      </c>
      <c r="R3933" s="12">
        <v>1</v>
      </c>
    </row>
    <row r="3934" spans="1:18" ht="38.25" x14ac:dyDescent="0.2">
      <c r="A3934" s="1" t="s">
        <v>7076</v>
      </c>
      <c r="B3934" s="1" t="s">
        <v>156</v>
      </c>
      <c r="C3934" s="2" t="s">
        <v>7077</v>
      </c>
      <c r="D3934" s="3" t="s">
        <v>35</v>
      </c>
      <c r="E3934" s="4">
        <v>0</v>
      </c>
      <c r="F3934" s="4">
        <v>22</v>
      </c>
      <c r="I3934" s="7">
        <v>7060061</v>
      </c>
      <c r="J3934" s="7">
        <v>7059917</v>
      </c>
      <c r="K3934" s="7">
        <v>2</v>
      </c>
      <c r="L3934" s="7">
        <v>7</v>
      </c>
      <c r="M3934" s="7">
        <f t="shared" si="376"/>
        <v>0</v>
      </c>
      <c r="N3934" s="8">
        <f t="shared" si="377"/>
        <v>0</v>
      </c>
      <c r="R3934" s="12">
        <v>1</v>
      </c>
    </row>
    <row r="3935" spans="1:18" ht="38.25" x14ac:dyDescent="0.2">
      <c r="A3935" s="1" t="s">
        <v>7078</v>
      </c>
      <c r="C3935" s="2" t="s">
        <v>7079</v>
      </c>
      <c r="D3935" s="3" t="s">
        <v>228</v>
      </c>
      <c r="E3935" s="4">
        <v>1</v>
      </c>
      <c r="F3935" s="4">
        <v>22</v>
      </c>
      <c r="I3935" s="7">
        <v>7060062</v>
      </c>
      <c r="J3935" s="7">
        <v>7059917</v>
      </c>
      <c r="K3935" s="7">
        <v>2</v>
      </c>
      <c r="L3935" s="7">
        <v>7</v>
      </c>
      <c r="M3935" s="7">
        <f t="shared" si="376"/>
        <v>0</v>
      </c>
      <c r="N3935" s="8">
        <f t="shared" si="377"/>
        <v>0</v>
      </c>
      <c r="R3935" s="12">
        <v>1</v>
      </c>
    </row>
    <row r="3936" spans="1:18" ht="63.75" x14ac:dyDescent="0.2">
      <c r="A3936" s="1" t="s">
        <v>7080</v>
      </c>
      <c r="B3936" s="1" t="s">
        <v>159</v>
      </c>
      <c r="C3936" s="2" t="s">
        <v>7081</v>
      </c>
      <c r="D3936" s="3" t="s">
        <v>35</v>
      </c>
      <c r="E3936" s="4">
        <v>0</v>
      </c>
      <c r="F3936" s="4">
        <v>22</v>
      </c>
      <c r="I3936" s="7">
        <v>7060063</v>
      </c>
      <c r="J3936" s="7">
        <v>7059917</v>
      </c>
      <c r="K3936" s="7">
        <v>2</v>
      </c>
      <c r="L3936" s="7">
        <v>7</v>
      </c>
      <c r="M3936" s="7">
        <f t="shared" si="376"/>
        <v>0</v>
      </c>
      <c r="N3936" s="8">
        <f t="shared" si="377"/>
        <v>0</v>
      </c>
      <c r="R3936" s="12">
        <v>1</v>
      </c>
    </row>
    <row r="3937" spans="1:18" ht="38.25" x14ac:dyDescent="0.2">
      <c r="A3937" s="1" t="s">
        <v>7082</v>
      </c>
      <c r="C3937" s="2" t="s">
        <v>7083</v>
      </c>
      <c r="D3937" s="3" t="s">
        <v>228</v>
      </c>
      <c r="E3937" s="4">
        <v>1</v>
      </c>
      <c r="F3937" s="4">
        <v>22</v>
      </c>
      <c r="I3937" s="7">
        <v>7060064</v>
      </c>
      <c r="J3937" s="7">
        <v>7059917</v>
      </c>
      <c r="K3937" s="7">
        <v>2</v>
      </c>
      <c r="L3937" s="7">
        <v>7</v>
      </c>
      <c r="M3937" s="7">
        <f t="shared" si="376"/>
        <v>0</v>
      </c>
      <c r="N3937" s="8">
        <f t="shared" si="377"/>
        <v>0</v>
      </c>
      <c r="R3937" s="12">
        <v>1</v>
      </c>
    </row>
    <row r="3938" spans="1:18" ht="38.25" x14ac:dyDescent="0.2">
      <c r="A3938" s="1" t="s">
        <v>7084</v>
      </c>
      <c r="C3938" s="2" t="s">
        <v>7085</v>
      </c>
      <c r="D3938" s="3" t="s">
        <v>228</v>
      </c>
      <c r="E3938" s="4">
        <v>1</v>
      </c>
      <c r="F3938" s="4">
        <v>22</v>
      </c>
      <c r="I3938" s="7">
        <v>7060065</v>
      </c>
      <c r="J3938" s="7">
        <v>7059917</v>
      </c>
      <c r="K3938" s="7">
        <v>2</v>
      </c>
      <c r="L3938" s="7">
        <v>7</v>
      </c>
      <c r="M3938" s="7">
        <f t="shared" si="376"/>
        <v>0</v>
      </c>
      <c r="N3938" s="8">
        <f t="shared" si="377"/>
        <v>0</v>
      </c>
      <c r="R3938" s="12">
        <v>1</v>
      </c>
    </row>
    <row r="3939" spans="1:18" ht="38.25" x14ac:dyDescent="0.2">
      <c r="A3939" s="1" t="s">
        <v>7086</v>
      </c>
      <c r="B3939" s="1" t="s">
        <v>162</v>
      </c>
      <c r="C3939" s="2" t="s">
        <v>7087</v>
      </c>
      <c r="D3939" s="3" t="s">
        <v>35</v>
      </c>
      <c r="E3939" s="4">
        <v>0</v>
      </c>
      <c r="F3939" s="4">
        <v>22</v>
      </c>
      <c r="I3939" s="7">
        <v>7060066</v>
      </c>
      <c r="J3939" s="7">
        <v>7059917</v>
      </c>
      <c r="K3939" s="7">
        <v>2</v>
      </c>
      <c r="L3939" s="7">
        <v>7</v>
      </c>
      <c r="M3939" s="7">
        <f t="shared" si="376"/>
        <v>0</v>
      </c>
      <c r="N3939" s="8">
        <f t="shared" si="377"/>
        <v>0</v>
      </c>
      <c r="R3939" s="12">
        <v>1</v>
      </c>
    </row>
    <row r="3940" spans="1:18" ht="38.25" x14ac:dyDescent="0.2">
      <c r="A3940" s="1" t="s">
        <v>7088</v>
      </c>
      <c r="C3940" s="2" t="s">
        <v>7089</v>
      </c>
      <c r="D3940" s="3" t="s">
        <v>228</v>
      </c>
      <c r="E3940" s="4">
        <v>1</v>
      </c>
      <c r="F3940" s="4">
        <v>22</v>
      </c>
      <c r="I3940" s="7">
        <v>7060067</v>
      </c>
      <c r="J3940" s="7">
        <v>7059917</v>
      </c>
      <c r="K3940" s="7">
        <v>2</v>
      </c>
      <c r="L3940" s="7">
        <v>7</v>
      </c>
      <c r="M3940" s="7">
        <f t="shared" si="376"/>
        <v>0</v>
      </c>
      <c r="N3940" s="8">
        <f t="shared" si="377"/>
        <v>0</v>
      </c>
      <c r="R3940" s="12">
        <v>1</v>
      </c>
    </row>
    <row r="3941" spans="1:18" ht="38.25" x14ac:dyDescent="0.2">
      <c r="A3941" s="1" t="s">
        <v>7090</v>
      </c>
      <c r="C3941" s="2" t="s">
        <v>7091</v>
      </c>
      <c r="D3941" s="3" t="s">
        <v>228</v>
      </c>
      <c r="E3941" s="4">
        <v>1</v>
      </c>
      <c r="F3941" s="4">
        <v>22</v>
      </c>
      <c r="I3941" s="7">
        <v>7060068</v>
      </c>
      <c r="J3941" s="7">
        <v>7059917</v>
      </c>
      <c r="K3941" s="7">
        <v>2</v>
      </c>
      <c r="L3941" s="7">
        <v>7</v>
      </c>
      <c r="M3941" s="7">
        <f t="shared" si="376"/>
        <v>0</v>
      </c>
      <c r="N3941" s="8">
        <f t="shared" si="377"/>
        <v>0</v>
      </c>
      <c r="R3941" s="12">
        <v>1</v>
      </c>
    </row>
    <row r="3942" spans="1:18" ht="38.25" x14ac:dyDescent="0.2">
      <c r="A3942" s="1" t="s">
        <v>7092</v>
      </c>
      <c r="C3942" s="2" t="s">
        <v>7093</v>
      </c>
      <c r="D3942" s="3" t="s">
        <v>228</v>
      </c>
      <c r="E3942" s="4">
        <v>1</v>
      </c>
      <c r="F3942" s="4">
        <v>22</v>
      </c>
      <c r="I3942" s="7">
        <v>7060069</v>
      </c>
      <c r="J3942" s="7">
        <v>7059917</v>
      </c>
      <c r="K3942" s="7">
        <v>2</v>
      </c>
      <c r="L3942" s="7">
        <v>7</v>
      </c>
      <c r="M3942" s="7">
        <f t="shared" si="376"/>
        <v>0</v>
      </c>
      <c r="N3942" s="8">
        <f t="shared" si="377"/>
        <v>0</v>
      </c>
      <c r="R3942" s="12">
        <v>1</v>
      </c>
    </row>
    <row r="3943" spans="1:18" ht="38.25" x14ac:dyDescent="0.2">
      <c r="A3943" s="1" t="s">
        <v>7094</v>
      </c>
      <c r="C3943" s="2" t="s">
        <v>7095</v>
      </c>
      <c r="D3943" s="3" t="s">
        <v>228</v>
      </c>
      <c r="E3943" s="4">
        <v>1</v>
      </c>
      <c r="F3943" s="4">
        <v>22</v>
      </c>
      <c r="I3943" s="7">
        <v>7060070</v>
      </c>
      <c r="J3943" s="7">
        <v>7059917</v>
      </c>
      <c r="K3943" s="7">
        <v>2</v>
      </c>
      <c r="L3943" s="7">
        <v>7</v>
      </c>
      <c r="M3943" s="7">
        <f t="shared" si="376"/>
        <v>0</v>
      </c>
      <c r="N3943" s="8">
        <f t="shared" si="377"/>
        <v>0</v>
      </c>
      <c r="R3943" s="12">
        <v>1</v>
      </c>
    </row>
    <row r="3944" spans="1:18" ht="38.25" x14ac:dyDescent="0.2">
      <c r="A3944" s="1" t="s">
        <v>7096</v>
      </c>
      <c r="C3944" s="2" t="s">
        <v>7097</v>
      </c>
      <c r="D3944" s="3" t="s">
        <v>228</v>
      </c>
      <c r="E3944" s="4">
        <v>1</v>
      </c>
      <c r="F3944" s="4">
        <v>22</v>
      </c>
      <c r="I3944" s="7">
        <v>7060071</v>
      </c>
      <c r="J3944" s="7">
        <v>7059917</v>
      </c>
      <c r="K3944" s="7">
        <v>2</v>
      </c>
      <c r="L3944" s="7">
        <v>7</v>
      </c>
      <c r="M3944" s="7">
        <f t="shared" si="376"/>
        <v>0</v>
      </c>
      <c r="N3944" s="8">
        <f t="shared" si="377"/>
        <v>0</v>
      </c>
      <c r="R3944" s="12">
        <v>1</v>
      </c>
    </row>
    <row r="3945" spans="1:18" ht="63.75" x14ac:dyDescent="0.2">
      <c r="A3945" s="1" t="s">
        <v>7098</v>
      </c>
      <c r="B3945" s="1" t="s">
        <v>165</v>
      </c>
      <c r="C3945" s="2" t="s">
        <v>7099</v>
      </c>
      <c r="D3945" s="3" t="s">
        <v>35</v>
      </c>
      <c r="E3945" s="4">
        <v>0</v>
      </c>
      <c r="F3945" s="4">
        <v>22</v>
      </c>
      <c r="I3945" s="7">
        <v>7060072</v>
      </c>
      <c r="J3945" s="7">
        <v>7059917</v>
      </c>
      <c r="K3945" s="7">
        <v>2</v>
      </c>
      <c r="L3945" s="7">
        <v>7</v>
      </c>
      <c r="M3945" s="7">
        <f t="shared" si="376"/>
        <v>0</v>
      </c>
      <c r="N3945" s="8">
        <f t="shared" si="377"/>
        <v>0</v>
      </c>
      <c r="R3945" s="12">
        <v>1</v>
      </c>
    </row>
    <row r="3946" spans="1:18" ht="38.25" x14ac:dyDescent="0.2">
      <c r="A3946" s="1" t="s">
        <v>7100</v>
      </c>
      <c r="C3946" s="2" t="s">
        <v>7101</v>
      </c>
      <c r="D3946" s="3" t="s">
        <v>228</v>
      </c>
      <c r="E3946" s="4">
        <v>1</v>
      </c>
      <c r="F3946" s="4">
        <v>22</v>
      </c>
      <c r="I3946" s="7">
        <v>7060073</v>
      </c>
      <c r="J3946" s="7">
        <v>7059917</v>
      </c>
      <c r="K3946" s="7">
        <v>2</v>
      </c>
      <c r="L3946" s="7">
        <v>7</v>
      </c>
      <c r="M3946" s="7">
        <f t="shared" si="376"/>
        <v>0</v>
      </c>
      <c r="N3946" s="8">
        <f t="shared" si="377"/>
        <v>0</v>
      </c>
      <c r="R3946" s="12">
        <v>1</v>
      </c>
    </row>
    <row r="3947" spans="1:18" ht="38.25" x14ac:dyDescent="0.2">
      <c r="A3947" s="1" t="s">
        <v>7102</v>
      </c>
      <c r="C3947" s="2" t="s">
        <v>7103</v>
      </c>
      <c r="D3947" s="3" t="s">
        <v>228</v>
      </c>
      <c r="E3947" s="4">
        <v>1</v>
      </c>
      <c r="F3947" s="4">
        <v>22</v>
      </c>
      <c r="I3947" s="7">
        <v>7060074</v>
      </c>
      <c r="J3947" s="7">
        <v>7059917</v>
      </c>
      <c r="K3947" s="7">
        <v>2</v>
      </c>
      <c r="L3947" s="7">
        <v>7</v>
      </c>
      <c r="M3947" s="7">
        <f t="shared" si="376"/>
        <v>0</v>
      </c>
      <c r="N3947" s="8">
        <f t="shared" si="377"/>
        <v>0</v>
      </c>
      <c r="R3947" s="12">
        <v>1</v>
      </c>
    </row>
    <row r="3948" spans="1:18" ht="38.25" x14ac:dyDescent="0.2">
      <c r="A3948" s="1" t="s">
        <v>7104</v>
      </c>
      <c r="C3948" s="2" t="s">
        <v>7105</v>
      </c>
      <c r="D3948" s="3" t="s">
        <v>228</v>
      </c>
      <c r="E3948" s="4">
        <v>1</v>
      </c>
      <c r="F3948" s="4">
        <v>22</v>
      </c>
      <c r="I3948" s="7">
        <v>7060075</v>
      </c>
      <c r="J3948" s="7">
        <v>7059917</v>
      </c>
      <c r="K3948" s="7">
        <v>2</v>
      </c>
      <c r="L3948" s="7">
        <v>7</v>
      </c>
      <c r="M3948" s="7">
        <f t="shared" si="376"/>
        <v>0</v>
      </c>
      <c r="N3948" s="8">
        <f t="shared" si="377"/>
        <v>0</v>
      </c>
      <c r="R3948" s="12">
        <v>1</v>
      </c>
    </row>
    <row r="3949" spans="1:18" ht="38.25" x14ac:dyDescent="0.2">
      <c r="A3949" s="1" t="s">
        <v>7106</v>
      </c>
      <c r="C3949" s="2" t="s">
        <v>7107</v>
      </c>
      <c r="D3949" s="3" t="s">
        <v>228</v>
      </c>
      <c r="E3949" s="4">
        <v>1</v>
      </c>
      <c r="F3949" s="4">
        <v>22</v>
      </c>
      <c r="I3949" s="7">
        <v>7060076</v>
      </c>
      <c r="J3949" s="7">
        <v>7059917</v>
      </c>
      <c r="K3949" s="7">
        <v>2</v>
      </c>
      <c r="L3949" s="7">
        <v>7</v>
      </c>
      <c r="M3949" s="7">
        <f t="shared" si="376"/>
        <v>0</v>
      </c>
      <c r="N3949" s="8">
        <f t="shared" si="377"/>
        <v>0</v>
      </c>
      <c r="R3949" s="12">
        <v>1</v>
      </c>
    </row>
    <row r="3950" spans="1:18" ht="38.25" x14ac:dyDescent="0.2">
      <c r="A3950" s="1" t="s">
        <v>7108</v>
      </c>
      <c r="C3950" s="2" t="s">
        <v>7109</v>
      </c>
      <c r="D3950" s="3" t="s">
        <v>228</v>
      </c>
      <c r="E3950" s="4">
        <v>1</v>
      </c>
      <c r="F3950" s="4">
        <v>22</v>
      </c>
      <c r="I3950" s="7">
        <v>7060077</v>
      </c>
      <c r="J3950" s="7">
        <v>7059917</v>
      </c>
      <c r="K3950" s="7">
        <v>2</v>
      </c>
      <c r="L3950" s="7">
        <v>7</v>
      </c>
      <c r="M3950" s="7">
        <f t="shared" si="376"/>
        <v>0</v>
      </c>
      <c r="N3950" s="8">
        <f t="shared" si="377"/>
        <v>0</v>
      </c>
      <c r="R3950" s="12">
        <v>1</v>
      </c>
    </row>
    <row r="3951" spans="1:18" ht="38.25" x14ac:dyDescent="0.2">
      <c r="A3951" s="1" t="s">
        <v>7110</v>
      </c>
      <c r="C3951" s="2" t="s">
        <v>7111</v>
      </c>
      <c r="D3951" s="3" t="s">
        <v>228</v>
      </c>
      <c r="E3951" s="4">
        <v>1</v>
      </c>
      <c r="F3951" s="4">
        <v>22</v>
      </c>
      <c r="I3951" s="7">
        <v>7060078</v>
      </c>
      <c r="J3951" s="7">
        <v>7059917</v>
      </c>
      <c r="K3951" s="7">
        <v>2</v>
      </c>
      <c r="L3951" s="7">
        <v>7</v>
      </c>
      <c r="M3951" s="7">
        <f t="shared" ref="M3951:M3959" si="378">ROUND(ROUND(H3951,2)*ROUND(E3951,2), 2)</f>
        <v>0</v>
      </c>
      <c r="N3951" s="8">
        <f t="shared" ref="N3951:N3959" si="379">H3951*E3951*(1+F3951/100)</f>
        <v>0</v>
      </c>
      <c r="R3951" s="12">
        <v>1</v>
      </c>
    </row>
    <row r="3952" spans="1:18" ht="38.25" x14ac:dyDescent="0.2">
      <c r="A3952" s="1" t="s">
        <v>7112</v>
      </c>
      <c r="C3952" s="2" t="s">
        <v>7113</v>
      </c>
      <c r="D3952" s="3" t="s">
        <v>228</v>
      </c>
      <c r="E3952" s="4">
        <v>1</v>
      </c>
      <c r="F3952" s="4">
        <v>22</v>
      </c>
      <c r="I3952" s="7">
        <v>7060079</v>
      </c>
      <c r="J3952" s="7">
        <v>7059917</v>
      </c>
      <c r="K3952" s="7">
        <v>2</v>
      </c>
      <c r="L3952" s="7">
        <v>7</v>
      </c>
      <c r="M3952" s="7">
        <f t="shared" si="378"/>
        <v>0</v>
      </c>
      <c r="N3952" s="8">
        <f t="shared" si="379"/>
        <v>0</v>
      </c>
      <c r="R3952" s="12">
        <v>1</v>
      </c>
    </row>
    <row r="3953" spans="1:18" ht="114.75" x14ac:dyDescent="0.2">
      <c r="A3953" s="1" t="s">
        <v>7114</v>
      </c>
      <c r="B3953" s="1" t="s">
        <v>168</v>
      </c>
      <c r="C3953" s="2" t="s">
        <v>7115</v>
      </c>
      <c r="D3953" s="3" t="s">
        <v>231</v>
      </c>
      <c r="E3953" s="4">
        <v>1</v>
      </c>
      <c r="F3953" s="4">
        <v>22</v>
      </c>
      <c r="I3953" s="7">
        <v>7060080</v>
      </c>
      <c r="J3953" s="7">
        <v>7059917</v>
      </c>
      <c r="K3953" s="7">
        <v>2</v>
      </c>
      <c r="L3953" s="7">
        <v>7</v>
      </c>
      <c r="M3953" s="7">
        <f t="shared" si="378"/>
        <v>0</v>
      </c>
      <c r="N3953" s="8">
        <f t="shared" si="379"/>
        <v>0</v>
      </c>
      <c r="R3953" s="12">
        <v>1</v>
      </c>
    </row>
    <row r="3954" spans="1:18" ht="25.5" x14ac:dyDescent="0.2">
      <c r="A3954" s="1" t="s">
        <v>7116</v>
      </c>
      <c r="B3954" s="1" t="s">
        <v>171</v>
      </c>
      <c r="C3954" s="2" t="s">
        <v>1979</v>
      </c>
      <c r="D3954" s="3" t="s">
        <v>241</v>
      </c>
      <c r="E3954" s="4">
        <v>8</v>
      </c>
      <c r="F3954" s="4">
        <v>22</v>
      </c>
      <c r="I3954" s="7">
        <v>7060081</v>
      </c>
      <c r="J3954" s="7">
        <v>7059917</v>
      </c>
      <c r="K3954" s="7">
        <v>2</v>
      </c>
      <c r="L3954" s="7">
        <v>7</v>
      </c>
      <c r="M3954" s="7">
        <f t="shared" si="378"/>
        <v>0</v>
      </c>
      <c r="N3954" s="8">
        <f t="shared" si="379"/>
        <v>0</v>
      </c>
      <c r="R3954" s="12">
        <v>1</v>
      </c>
    </row>
    <row r="3955" spans="1:18" ht="25.5" x14ac:dyDescent="0.2">
      <c r="A3955" s="1" t="s">
        <v>7117</v>
      </c>
      <c r="B3955" s="1" t="s">
        <v>174</v>
      </c>
      <c r="C3955" s="2" t="s">
        <v>1981</v>
      </c>
      <c r="D3955" s="3" t="s">
        <v>241</v>
      </c>
      <c r="E3955" s="4">
        <v>8</v>
      </c>
      <c r="F3955" s="4">
        <v>22</v>
      </c>
      <c r="I3955" s="7">
        <v>7060082</v>
      </c>
      <c r="J3955" s="7">
        <v>7059917</v>
      </c>
      <c r="K3955" s="7">
        <v>2</v>
      </c>
      <c r="L3955" s="7">
        <v>7</v>
      </c>
      <c r="M3955" s="7">
        <f t="shared" si="378"/>
        <v>0</v>
      </c>
      <c r="N3955" s="8">
        <f t="shared" si="379"/>
        <v>0</v>
      </c>
      <c r="R3955" s="12">
        <v>1</v>
      </c>
    </row>
    <row r="3956" spans="1:18" ht="63.75" x14ac:dyDescent="0.2">
      <c r="A3956" s="1" t="s">
        <v>7118</v>
      </c>
      <c r="B3956" s="1" t="s">
        <v>177</v>
      </c>
      <c r="C3956" s="2" t="s">
        <v>1983</v>
      </c>
      <c r="D3956" s="3" t="s">
        <v>241</v>
      </c>
      <c r="E3956" s="4">
        <v>745</v>
      </c>
      <c r="F3956" s="4">
        <v>22</v>
      </c>
      <c r="I3956" s="7">
        <v>7060083</v>
      </c>
      <c r="J3956" s="7">
        <v>7059917</v>
      </c>
      <c r="K3956" s="7">
        <v>2</v>
      </c>
      <c r="L3956" s="7">
        <v>7</v>
      </c>
      <c r="M3956" s="7">
        <f t="shared" si="378"/>
        <v>0</v>
      </c>
      <c r="N3956" s="8">
        <f t="shared" si="379"/>
        <v>0</v>
      </c>
      <c r="R3956" s="12">
        <v>1</v>
      </c>
    </row>
    <row r="3957" spans="1:18" ht="51" x14ac:dyDescent="0.2">
      <c r="A3957" s="1" t="s">
        <v>7119</v>
      </c>
      <c r="B3957" s="1" t="s">
        <v>180</v>
      </c>
      <c r="C3957" s="2" t="s">
        <v>7120</v>
      </c>
      <c r="D3957" s="3" t="s">
        <v>241</v>
      </c>
      <c r="E3957" s="4">
        <v>9</v>
      </c>
      <c r="F3957" s="4">
        <v>22</v>
      </c>
      <c r="I3957" s="7">
        <v>7060084</v>
      </c>
      <c r="J3957" s="7">
        <v>7059917</v>
      </c>
      <c r="K3957" s="7">
        <v>2</v>
      </c>
      <c r="L3957" s="7">
        <v>7</v>
      </c>
      <c r="M3957" s="7">
        <f t="shared" si="378"/>
        <v>0</v>
      </c>
      <c r="N3957" s="8">
        <f t="shared" si="379"/>
        <v>0</v>
      </c>
      <c r="R3957" s="12">
        <v>1</v>
      </c>
    </row>
    <row r="3958" spans="1:18" ht="51" x14ac:dyDescent="0.2">
      <c r="A3958" s="1" t="s">
        <v>7121</v>
      </c>
      <c r="B3958" s="1" t="s">
        <v>183</v>
      </c>
      <c r="C3958" s="2" t="s">
        <v>1985</v>
      </c>
      <c r="D3958" s="3" t="s">
        <v>231</v>
      </c>
      <c r="E3958" s="4">
        <v>38</v>
      </c>
      <c r="F3958" s="4">
        <v>22</v>
      </c>
      <c r="I3958" s="7">
        <v>7060085</v>
      </c>
      <c r="J3958" s="7">
        <v>7059917</v>
      </c>
      <c r="K3958" s="7">
        <v>2</v>
      </c>
      <c r="L3958" s="7">
        <v>7</v>
      </c>
      <c r="M3958" s="7">
        <f t="shared" si="378"/>
        <v>0</v>
      </c>
      <c r="N3958" s="8">
        <f t="shared" si="379"/>
        <v>0</v>
      </c>
      <c r="R3958" s="12">
        <v>1</v>
      </c>
    </row>
    <row r="3959" spans="1:18" ht="38.25" x14ac:dyDescent="0.2">
      <c r="A3959" s="1" t="s">
        <v>7122</v>
      </c>
      <c r="B3959" s="1" t="s">
        <v>186</v>
      </c>
      <c r="C3959" s="2" t="s">
        <v>1987</v>
      </c>
      <c r="D3959" s="3" t="s">
        <v>397</v>
      </c>
      <c r="E3959" s="4">
        <v>10</v>
      </c>
      <c r="F3959" s="4">
        <v>22</v>
      </c>
      <c r="I3959" s="7">
        <v>7060086</v>
      </c>
      <c r="J3959" s="7">
        <v>7059917</v>
      </c>
      <c r="K3959" s="7">
        <v>2</v>
      </c>
      <c r="L3959" s="7">
        <v>7</v>
      </c>
      <c r="M3959" s="7">
        <f t="shared" si="378"/>
        <v>0</v>
      </c>
      <c r="N3959" s="8">
        <f t="shared" si="379"/>
        <v>0</v>
      </c>
      <c r="R3959" s="12">
        <v>1</v>
      </c>
    </row>
    <row r="3960" spans="1:18" x14ac:dyDescent="0.2">
      <c r="A3960" s="1" t="s">
        <v>7123</v>
      </c>
      <c r="B3960" s="1" t="s">
        <v>416</v>
      </c>
      <c r="C3960" s="2" t="s">
        <v>7124</v>
      </c>
      <c r="E3960" s="4">
        <v>0</v>
      </c>
      <c r="F3960" s="4">
        <v>22</v>
      </c>
      <c r="H3960" s="167"/>
      <c r="I3960" s="7">
        <v>7058732</v>
      </c>
      <c r="J3960" s="7">
        <v>7058377</v>
      </c>
      <c r="K3960" s="7">
        <v>1</v>
      </c>
      <c r="L3960" s="7">
        <v>6</v>
      </c>
      <c r="M3960" s="7">
        <f>M3961+M3962+M3963+M3964+M3965+M3966+M3967+M3968+M3969+M3970+M3971+M3972+M3973+M3974+M3975+M3976+M3977+M3978+M3979+M3980+M3981+M3982+M3983+M3984+M3985</f>
        <v>0</v>
      </c>
      <c r="N3960" s="8">
        <f>N3961+N3962+N3963+N3964+N3965+N3966+N3967+N3968+N3969+N3970+N3971+N3972+N3973+N3974+N3975+N3976+N3977+N3978+N3979+N3980+N3981+N3982+N3983+N3984+N3985</f>
        <v>0</v>
      </c>
      <c r="R3960" s="12">
        <v>1</v>
      </c>
    </row>
    <row r="3961" spans="1:18" ht="76.5" x14ac:dyDescent="0.2">
      <c r="A3961" s="1" t="s">
        <v>7125</v>
      </c>
      <c r="B3961" s="1" t="s">
        <v>30</v>
      </c>
      <c r="C3961" s="2" t="s">
        <v>7126</v>
      </c>
      <c r="D3961" s="3" t="s">
        <v>228</v>
      </c>
      <c r="E3961" s="4">
        <v>1</v>
      </c>
      <c r="F3961" s="4">
        <v>22</v>
      </c>
      <c r="I3961" s="7">
        <v>7058733</v>
      </c>
      <c r="J3961" s="7">
        <v>7058732</v>
      </c>
      <c r="K3961" s="7">
        <v>2</v>
      </c>
      <c r="L3961" s="7">
        <v>7</v>
      </c>
      <c r="M3961" s="7">
        <f t="shared" ref="M3961:M3985" si="380">ROUND(ROUND(H3961,2)*ROUND(E3961,2), 2)</f>
        <v>0</v>
      </c>
      <c r="N3961" s="8">
        <f t="shared" ref="N3961:N3985" si="381">H3961*E3961*(1+F3961/100)</f>
        <v>0</v>
      </c>
      <c r="R3961" s="12">
        <v>1</v>
      </c>
    </row>
    <row r="3962" spans="1:18" ht="102" x14ac:dyDescent="0.2">
      <c r="A3962" s="1" t="s">
        <v>7127</v>
      </c>
      <c r="B3962" s="1" t="s">
        <v>188</v>
      </c>
      <c r="C3962" s="2" t="s">
        <v>7128</v>
      </c>
      <c r="D3962" s="3" t="s">
        <v>228</v>
      </c>
      <c r="E3962" s="4">
        <v>1</v>
      </c>
      <c r="F3962" s="4">
        <v>22</v>
      </c>
      <c r="I3962" s="7">
        <v>7058734</v>
      </c>
      <c r="J3962" s="7">
        <v>7058732</v>
      </c>
      <c r="K3962" s="7">
        <v>2</v>
      </c>
      <c r="L3962" s="7">
        <v>7</v>
      </c>
      <c r="M3962" s="7">
        <f t="shared" si="380"/>
        <v>0</v>
      </c>
      <c r="N3962" s="8">
        <f t="shared" si="381"/>
        <v>0</v>
      </c>
      <c r="R3962" s="12">
        <v>1</v>
      </c>
    </row>
    <row r="3963" spans="1:18" ht="102" x14ac:dyDescent="0.2">
      <c r="A3963" s="1" t="s">
        <v>7129</v>
      </c>
      <c r="B3963" s="1" t="s">
        <v>233</v>
      </c>
      <c r="C3963" s="2" t="s">
        <v>7130</v>
      </c>
      <c r="D3963" s="3" t="s">
        <v>228</v>
      </c>
      <c r="E3963" s="4">
        <v>1</v>
      </c>
      <c r="F3963" s="4">
        <v>22</v>
      </c>
      <c r="I3963" s="7">
        <v>7058735</v>
      </c>
      <c r="J3963" s="7">
        <v>7058732</v>
      </c>
      <c r="K3963" s="7">
        <v>2</v>
      </c>
      <c r="L3963" s="7">
        <v>7</v>
      </c>
      <c r="M3963" s="7">
        <f t="shared" si="380"/>
        <v>0</v>
      </c>
      <c r="N3963" s="8">
        <f t="shared" si="381"/>
        <v>0</v>
      </c>
      <c r="R3963" s="12">
        <v>1</v>
      </c>
    </row>
    <row r="3964" spans="1:18" ht="89.25" x14ac:dyDescent="0.2">
      <c r="A3964" s="1" t="s">
        <v>7131</v>
      </c>
      <c r="B3964" s="1" t="s">
        <v>236</v>
      </c>
      <c r="C3964" s="2" t="s">
        <v>7132</v>
      </c>
      <c r="D3964" s="3" t="s">
        <v>228</v>
      </c>
      <c r="E3964" s="4">
        <v>1</v>
      </c>
      <c r="F3964" s="4">
        <v>22</v>
      </c>
      <c r="I3964" s="7">
        <v>7058736</v>
      </c>
      <c r="J3964" s="7">
        <v>7058732</v>
      </c>
      <c r="K3964" s="7">
        <v>2</v>
      </c>
      <c r="L3964" s="7">
        <v>7</v>
      </c>
      <c r="M3964" s="7">
        <f t="shared" si="380"/>
        <v>0</v>
      </c>
      <c r="N3964" s="8">
        <f t="shared" si="381"/>
        <v>0</v>
      </c>
      <c r="R3964" s="12">
        <v>1</v>
      </c>
    </row>
    <row r="3965" spans="1:18" ht="89.25" x14ac:dyDescent="0.2">
      <c r="A3965" s="1" t="s">
        <v>7133</v>
      </c>
      <c r="B3965" s="1" t="s">
        <v>239</v>
      </c>
      <c r="C3965" s="2" t="s">
        <v>7134</v>
      </c>
      <c r="D3965" s="3" t="s">
        <v>228</v>
      </c>
      <c r="E3965" s="4">
        <v>1</v>
      </c>
      <c r="F3965" s="4">
        <v>22</v>
      </c>
      <c r="I3965" s="7">
        <v>7058737</v>
      </c>
      <c r="J3965" s="7">
        <v>7058732</v>
      </c>
      <c r="K3965" s="7">
        <v>2</v>
      </c>
      <c r="L3965" s="7">
        <v>7</v>
      </c>
      <c r="M3965" s="7">
        <f t="shared" si="380"/>
        <v>0</v>
      </c>
      <c r="N3965" s="8">
        <f t="shared" si="381"/>
        <v>0</v>
      </c>
      <c r="R3965" s="12">
        <v>1</v>
      </c>
    </row>
    <row r="3966" spans="1:18" ht="63.75" x14ac:dyDescent="0.2">
      <c r="A3966" s="1" t="s">
        <v>7135</v>
      </c>
      <c r="B3966" s="1" t="s">
        <v>243</v>
      </c>
      <c r="C3966" s="2" t="s">
        <v>7136</v>
      </c>
      <c r="D3966" s="3" t="s">
        <v>228</v>
      </c>
      <c r="E3966" s="4">
        <v>1</v>
      </c>
      <c r="F3966" s="4">
        <v>22</v>
      </c>
      <c r="I3966" s="7">
        <v>7058738</v>
      </c>
      <c r="J3966" s="7">
        <v>7058732</v>
      </c>
      <c r="K3966" s="7">
        <v>2</v>
      </c>
      <c r="L3966" s="7">
        <v>7</v>
      </c>
      <c r="M3966" s="7">
        <f t="shared" si="380"/>
        <v>0</v>
      </c>
      <c r="N3966" s="8">
        <f t="shared" si="381"/>
        <v>0</v>
      </c>
      <c r="R3966" s="12">
        <v>1</v>
      </c>
    </row>
    <row r="3967" spans="1:18" ht="38.25" x14ac:dyDescent="0.2">
      <c r="A3967" s="1" t="s">
        <v>7137</v>
      </c>
      <c r="B3967" s="1" t="s">
        <v>247</v>
      </c>
      <c r="C3967" s="2" t="s">
        <v>7138</v>
      </c>
      <c r="D3967" s="3" t="s">
        <v>35</v>
      </c>
      <c r="E3967" s="4">
        <v>0</v>
      </c>
      <c r="F3967" s="4">
        <v>22</v>
      </c>
      <c r="I3967" s="7">
        <v>7058739</v>
      </c>
      <c r="J3967" s="7">
        <v>7058732</v>
      </c>
      <c r="K3967" s="7">
        <v>2</v>
      </c>
      <c r="L3967" s="7">
        <v>7</v>
      </c>
      <c r="M3967" s="7">
        <f t="shared" si="380"/>
        <v>0</v>
      </c>
      <c r="N3967" s="8">
        <f t="shared" si="381"/>
        <v>0</v>
      </c>
      <c r="R3967" s="12">
        <v>1</v>
      </c>
    </row>
    <row r="3968" spans="1:18" ht="51" x14ac:dyDescent="0.2">
      <c r="A3968" s="1" t="s">
        <v>7139</v>
      </c>
      <c r="C3968" s="2" t="s">
        <v>7140</v>
      </c>
      <c r="D3968" s="3" t="s">
        <v>231</v>
      </c>
      <c r="E3968" s="4">
        <v>1</v>
      </c>
      <c r="F3968" s="4">
        <v>22</v>
      </c>
      <c r="I3968" s="7">
        <v>7058740</v>
      </c>
      <c r="J3968" s="7">
        <v>7058732</v>
      </c>
      <c r="K3968" s="7">
        <v>2</v>
      </c>
      <c r="L3968" s="7">
        <v>7</v>
      </c>
      <c r="M3968" s="7">
        <f t="shared" si="380"/>
        <v>0</v>
      </c>
      <c r="N3968" s="8">
        <f t="shared" si="381"/>
        <v>0</v>
      </c>
      <c r="R3968" s="12">
        <v>1</v>
      </c>
    </row>
    <row r="3969" spans="1:18" ht="63.75" x14ac:dyDescent="0.2">
      <c r="A3969" s="1" t="s">
        <v>7141</v>
      </c>
      <c r="B3969" s="1" t="s">
        <v>266</v>
      </c>
      <c r="C3969" s="2" t="s">
        <v>7142</v>
      </c>
      <c r="D3969" s="3" t="s">
        <v>35</v>
      </c>
      <c r="E3969" s="4">
        <v>0</v>
      </c>
      <c r="F3969" s="4">
        <v>22</v>
      </c>
      <c r="I3969" s="7">
        <v>7058741</v>
      </c>
      <c r="J3969" s="7">
        <v>7058732</v>
      </c>
      <c r="K3969" s="7">
        <v>2</v>
      </c>
      <c r="L3969" s="7">
        <v>7</v>
      </c>
      <c r="M3969" s="7">
        <f t="shared" si="380"/>
        <v>0</v>
      </c>
      <c r="N3969" s="8">
        <f t="shared" si="381"/>
        <v>0</v>
      </c>
      <c r="R3969" s="12">
        <v>1</v>
      </c>
    </row>
    <row r="3970" spans="1:18" ht="63.75" x14ac:dyDescent="0.2">
      <c r="A3970" s="1" t="s">
        <v>7143</v>
      </c>
      <c r="C3970" s="2" t="s">
        <v>7144</v>
      </c>
      <c r="D3970" s="3" t="s">
        <v>231</v>
      </c>
      <c r="E3970" s="4">
        <v>3</v>
      </c>
      <c r="F3970" s="4">
        <v>22</v>
      </c>
      <c r="I3970" s="7">
        <v>7058742</v>
      </c>
      <c r="J3970" s="7">
        <v>7058732</v>
      </c>
      <c r="K3970" s="7">
        <v>2</v>
      </c>
      <c r="L3970" s="7">
        <v>7</v>
      </c>
      <c r="M3970" s="7">
        <f t="shared" si="380"/>
        <v>0</v>
      </c>
      <c r="N3970" s="8">
        <f t="shared" si="381"/>
        <v>0</v>
      </c>
      <c r="R3970" s="12">
        <v>1</v>
      </c>
    </row>
    <row r="3971" spans="1:18" ht="63.75" x14ac:dyDescent="0.2">
      <c r="A3971" s="1" t="s">
        <v>7145</v>
      </c>
      <c r="C3971" s="2" t="s">
        <v>7146</v>
      </c>
      <c r="D3971" s="3" t="s">
        <v>231</v>
      </c>
      <c r="E3971" s="4">
        <v>2</v>
      </c>
      <c r="F3971" s="4">
        <v>22</v>
      </c>
      <c r="I3971" s="7">
        <v>7058743</v>
      </c>
      <c r="J3971" s="7">
        <v>7058732</v>
      </c>
      <c r="K3971" s="7">
        <v>2</v>
      </c>
      <c r="L3971" s="7">
        <v>7</v>
      </c>
      <c r="M3971" s="7">
        <f t="shared" si="380"/>
        <v>0</v>
      </c>
      <c r="N3971" s="8">
        <f t="shared" si="381"/>
        <v>0</v>
      </c>
      <c r="R3971" s="12">
        <v>1</v>
      </c>
    </row>
    <row r="3972" spans="1:18" ht="114.75" x14ac:dyDescent="0.2">
      <c r="A3972" s="1" t="s">
        <v>7147</v>
      </c>
      <c r="B3972" s="1" t="s">
        <v>270</v>
      </c>
      <c r="C3972" s="2" t="s">
        <v>7148</v>
      </c>
      <c r="D3972" s="3" t="s">
        <v>228</v>
      </c>
      <c r="E3972" s="4">
        <v>1</v>
      </c>
      <c r="F3972" s="4">
        <v>22</v>
      </c>
      <c r="I3972" s="7">
        <v>7058744</v>
      </c>
      <c r="J3972" s="7">
        <v>7058732</v>
      </c>
      <c r="K3972" s="7">
        <v>2</v>
      </c>
      <c r="L3972" s="7">
        <v>7</v>
      </c>
      <c r="M3972" s="7">
        <f t="shared" si="380"/>
        <v>0</v>
      </c>
      <c r="N3972" s="8">
        <f t="shared" si="381"/>
        <v>0</v>
      </c>
      <c r="R3972" s="12">
        <v>1</v>
      </c>
    </row>
    <row r="3973" spans="1:18" ht="76.5" x14ac:dyDescent="0.2">
      <c r="A3973" s="1" t="s">
        <v>7149</v>
      </c>
      <c r="B3973" s="1" t="s">
        <v>66</v>
      </c>
      <c r="C3973" s="2" t="s">
        <v>7150</v>
      </c>
      <c r="D3973" s="3" t="s">
        <v>35</v>
      </c>
      <c r="E3973" s="4">
        <v>0</v>
      </c>
      <c r="F3973" s="4">
        <v>22</v>
      </c>
      <c r="I3973" s="7">
        <v>7058745</v>
      </c>
      <c r="J3973" s="7">
        <v>7058732</v>
      </c>
      <c r="K3973" s="7">
        <v>2</v>
      </c>
      <c r="L3973" s="7">
        <v>7</v>
      </c>
      <c r="M3973" s="7">
        <f t="shared" si="380"/>
        <v>0</v>
      </c>
      <c r="N3973" s="8">
        <f t="shared" si="381"/>
        <v>0</v>
      </c>
      <c r="R3973" s="12">
        <v>1</v>
      </c>
    </row>
    <row r="3974" spans="1:18" ht="76.5" x14ac:dyDescent="0.2">
      <c r="A3974" s="1" t="s">
        <v>7151</v>
      </c>
      <c r="C3974" s="2" t="s">
        <v>7152</v>
      </c>
      <c r="D3974" s="3" t="s">
        <v>245</v>
      </c>
      <c r="E3974" s="4">
        <v>2</v>
      </c>
      <c r="F3974" s="4">
        <v>22</v>
      </c>
      <c r="I3974" s="7">
        <v>7058746</v>
      </c>
      <c r="J3974" s="7">
        <v>7058732</v>
      </c>
      <c r="K3974" s="7">
        <v>2</v>
      </c>
      <c r="L3974" s="7">
        <v>7</v>
      </c>
      <c r="M3974" s="7">
        <f t="shared" si="380"/>
        <v>0</v>
      </c>
      <c r="N3974" s="8">
        <f t="shared" si="381"/>
        <v>0</v>
      </c>
      <c r="R3974" s="12">
        <v>1</v>
      </c>
    </row>
    <row r="3975" spans="1:18" ht="76.5" x14ac:dyDescent="0.2">
      <c r="A3975" s="1" t="s">
        <v>7153</v>
      </c>
      <c r="C3975" s="2" t="s">
        <v>7154</v>
      </c>
      <c r="D3975" s="3" t="s">
        <v>245</v>
      </c>
      <c r="E3975" s="4">
        <v>19</v>
      </c>
      <c r="F3975" s="4">
        <v>22</v>
      </c>
      <c r="I3975" s="7">
        <v>7058747</v>
      </c>
      <c r="J3975" s="7">
        <v>7058732</v>
      </c>
      <c r="K3975" s="7">
        <v>2</v>
      </c>
      <c r="L3975" s="7">
        <v>7</v>
      </c>
      <c r="M3975" s="7">
        <f t="shared" si="380"/>
        <v>0</v>
      </c>
      <c r="N3975" s="8">
        <f t="shared" si="381"/>
        <v>0</v>
      </c>
      <c r="R3975" s="12">
        <v>1</v>
      </c>
    </row>
    <row r="3976" spans="1:18" ht="76.5" x14ac:dyDescent="0.2">
      <c r="A3976" s="1" t="s">
        <v>7155</v>
      </c>
      <c r="C3976" s="2" t="s">
        <v>7156</v>
      </c>
      <c r="D3976" s="3" t="s">
        <v>245</v>
      </c>
      <c r="E3976" s="4">
        <v>1</v>
      </c>
      <c r="F3976" s="4">
        <v>22</v>
      </c>
      <c r="I3976" s="7">
        <v>7058748</v>
      </c>
      <c r="J3976" s="7">
        <v>7058732</v>
      </c>
      <c r="K3976" s="7">
        <v>2</v>
      </c>
      <c r="L3976" s="7">
        <v>7</v>
      </c>
      <c r="M3976" s="7">
        <f t="shared" si="380"/>
        <v>0</v>
      </c>
      <c r="N3976" s="8">
        <f t="shared" si="381"/>
        <v>0</v>
      </c>
      <c r="R3976" s="12">
        <v>1</v>
      </c>
    </row>
    <row r="3977" spans="1:18" ht="76.5" x14ac:dyDescent="0.2">
      <c r="A3977" s="1" t="s">
        <v>7157</v>
      </c>
      <c r="C3977" s="2" t="s">
        <v>7158</v>
      </c>
      <c r="D3977" s="3" t="s">
        <v>245</v>
      </c>
      <c r="E3977" s="4">
        <v>1</v>
      </c>
      <c r="F3977" s="4">
        <v>22</v>
      </c>
      <c r="I3977" s="7">
        <v>7058749</v>
      </c>
      <c r="J3977" s="7">
        <v>7058732</v>
      </c>
      <c r="K3977" s="7">
        <v>2</v>
      </c>
      <c r="L3977" s="7">
        <v>7</v>
      </c>
      <c r="M3977" s="7">
        <f t="shared" si="380"/>
        <v>0</v>
      </c>
      <c r="N3977" s="8">
        <f t="shared" si="381"/>
        <v>0</v>
      </c>
      <c r="R3977" s="12">
        <v>1</v>
      </c>
    </row>
    <row r="3978" spans="1:18" ht="76.5" x14ac:dyDescent="0.2">
      <c r="A3978" s="1" t="s">
        <v>7159</v>
      </c>
      <c r="C3978" s="2" t="s">
        <v>7160</v>
      </c>
      <c r="D3978" s="3" t="s">
        <v>245</v>
      </c>
      <c r="E3978" s="4">
        <v>1</v>
      </c>
      <c r="F3978" s="4">
        <v>22</v>
      </c>
      <c r="I3978" s="7">
        <v>7058750</v>
      </c>
      <c r="J3978" s="7">
        <v>7058732</v>
      </c>
      <c r="K3978" s="7">
        <v>2</v>
      </c>
      <c r="L3978" s="7">
        <v>7</v>
      </c>
      <c r="M3978" s="7">
        <f t="shared" si="380"/>
        <v>0</v>
      </c>
      <c r="N3978" s="8">
        <f t="shared" si="381"/>
        <v>0</v>
      </c>
      <c r="R3978" s="12">
        <v>1</v>
      </c>
    </row>
    <row r="3979" spans="1:18" ht="38.25" x14ac:dyDescent="0.2">
      <c r="A3979" s="1" t="s">
        <v>7161</v>
      </c>
      <c r="B3979" s="1" t="s">
        <v>69</v>
      </c>
      <c r="C3979" s="2" t="s">
        <v>7162</v>
      </c>
      <c r="D3979" s="3" t="s">
        <v>35</v>
      </c>
      <c r="E3979" s="4">
        <v>0</v>
      </c>
      <c r="F3979" s="4">
        <v>22</v>
      </c>
      <c r="I3979" s="7">
        <v>7058751</v>
      </c>
      <c r="J3979" s="7">
        <v>7058732</v>
      </c>
      <c r="K3979" s="7">
        <v>2</v>
      </c>
      <c r="L3979" s="7">
        <v>7</v>
      </c>
      <c r="M3979" s="7">
        <f t="shared" si="380"/>
        <v>0</v>
      </c>
      <c r="N3979" s="8">
        <f t="shared" si="381"/>
        <v>0</v>
      </c>
      <c r="R3979" s="12">
        <v>1</v>
      </c>
    </row>
    <row r="3980" spans="1:18" ht="51" x14ac:dyDescent="0.2">
      <c r="A3980" s="1" t="s">
        <v>7163</v>
      </c>
      <c r="C3980" s="2" t="s">
        <v>7164</v>
      </c>
      <c r="D3980" s="3" t="s">
        <v>231</v>
      </c>
      <c r="E3980" s="4">
        <v>1</v>
      </c>
      <c r="F3980" s="4">
        <v>22</v>
      </c>
      <c r="I3980" s="7">
        <v>7058752</v>
      </c>
      <c r="J3980" s="7">
        <v>7058732</v>
      </c>
      <c r="K3980" s="7">
        <v>2</v>
      </c>
      <c r="L3980" s="7">
        <v>7</v>
      </c>
      <c r="M3980" s="7">
        <f t="shared" si="380"/>
        <v>0</v>
      </c>
      <c r="N3980" s="8">
        <f t="shared" si="381"/>
        <v>0</v>
      </c>
      <c r="R3980" s="12">
        <v>1</v>
      </c>
    </row>
    <row r="3981" spans="1:18" ht="51" x14ac:dyDescent="0.2">
      <c r="A3981" s="1" t="s">
        <v>7165</v>
      </c>
      <c r="C3981" s="2" t="s">
        <v>7166</v>
      </c>
      <c r="D3981" s="3" t="s">
        <v>231</v>
      </c>
      <c r="E3981" s="4">
        <v>1</v>
      </c>
      <c r="F3981" s="4">
        <v>22</v>
      </c>
      <c r="I3981" s="7">
        <v>7058753</v>
      </c>
      <c r="J3981" s="7">
        <v>7058732</v>
      </c>
      <c r="K3981" s="7">
        <v>2</v>
      </c>
      <c r="L3981" s="7">
        <v>7</v>
      </c>
      <c r="M3981" s="7">
        <f t="shared" si="380"/>
        <v>0</v>
      </c>
      <c r="N3981" s="8">
        <f t="shared" si="381"/>
        <v>0</v>
      </c>
      <c r="R3981" s="12">
        <v>1</v>
      </c>
    </row>
    <row r="3982" spans="1:18" ht="51" x14ac:dyDescent="0.2">
      <c r="A3982" s="1" t="s">
        <v>7167</v>
      </c>
      <c r="C3982" s="2" t="s">
        <v>7168</v>
      </c>
      <c r="D3982" s="3" t="s">
        <v>231</v>
      </c>
      <c r="E3982" s="4">
        <v>1</v>
      </c>
      <c r="F3982" s="4">
        <v>22</v>
      </c>
      <c r="I3982" s="7">
        <v>7058754</v>
      </c>
      <c r="J3982" s="7">
        <v>7058732</v>
      </c>
      <c r="K3982" s="7">
        <v>2</v>
      </c>
      <c r="L3982" s="7">
        <v>7</v>
      </c>
      <c r="M3982" s="7">
        <f t="shared" si="380"/>
        <v>0</v>
      </c>
      <c r="N3982" s="8">
        <f t="shared" si="381"/>
        <v>0</v>
      </c>
      <c r="R3982" s="12">
        <v>1</v>
      </c>
    </row>
    <row r="3983" spans="1:18" ht="51" x14ac:dyDescent="0.2">
      <c r="A3983" s="1" t="s">
        <v>7169</v>
      </c>
      <c r="C3983" s="2" t="s">
        <v>7170</v>
      </c>
      <c r="D3983" s="3" t="s">
        <v>231</v>
      </c>
      <c r="E3983" s="4">
        <v>1</v>
      </c>
      <c r="F3983" s="4">
        <v>22</v>
      </c>
      <c r="I3983" s="7">
        <v>7058755</v>
      </c>
      <c r="J3983" s="7">
        <v>7058732</v>
      </c>
      <c r="K3983" s="7">
        <v>2</v>
      </c>
      <c r="L3983" s="7">
        <v>7</v>
      </c>
      <c r="M3983" s="7">
        <f t="shared" si="380"/>
        <v>0</v>
      </c>
      <c r="N3983" s="8">
        <f t="shared" si="381"/>
        <v>0</v>
      </c>
      <c r="R3983" s="12">
        <v>1</v>
      </c>
    </row>
    <row r="3984" spans="1:18" ht="25.5" x14ac:dyDescent="0.2">
      <c r="A3984" s="1" t="s">
        <v>7171</v>
      </c>
      <c r="B3984" s="1" t="s">
        <v>72</v>
      </c>
      <c r="C3984" s="2" t="s">
        <v>7172</v>
      </c>
      <c r="D3984" s="3" t="s">
        <v>231</v>
      </c>
      <c r="E3984" s="4">
        <v>5</v>
      </c>
      <c r="F3984" s="4">
        <v>22</v>
      </c>
      <c r="I3984" s="7">
        <v>7058756</v>
      </c>
      <c r="J3984" s="7">
        <v>7058732</v>
      </c>
      <c r="K3984" s="7">
        <v>2</v>
      </c>
      <c r="L3984" s="7">
        <v>7</v>
      </c>
      <c r="M3984" s="7">
        <f t="shared" si="380"/>
        <v>0</v>
      </c>
      <c r="N3984" s="8">
        <f t="shared" si="381"/>
        <v>0</v>
      </c>
      <c r="R3984" s="12">
        <v>1</v>
      </c>
    </row>
    <row r="3985" spans="1:18" ht="38.25" x14ac:dyDescent="0.2">
      <c r="A3985" s="1" t="s">
        <v>7173</v>
      </c>
      <c r="B3985" s="1" t="s">
        <v>84</v>
      </c>
      <c r="C3985" s="2" t="s">
        <v>7174</v>
      </c>
      <c r="D3985" s="3" t="s">
        <v>228</v>
      </c>
      <c r="E3985" s="4">
        <v>1</v>
      </c>
      <c r="F3985" s="4">
        <v>22</v>
      </c>
      <c r="I3985" s="7">
        <v>7058757</v>
      </c>
      <c r="J3985" s="7">
        <v>7058732</v>
      </c>
      <c r="K3985" s="7">
        <v>2</v>
      </c>
      <c r="L3985" s="7">
        <v>7</v>
      </c>
      <c r="M3985" s="7">
        <f t="shared" si="380"/>
        <v>0</v>
      </c>
      <c r="N3985" s="8">
        <f t="shared" si="381"/>
        <v>0</v>
      </c>
      <c r="R3985" s="12">
        <v>1</v>
      </c>
    </row>
    <row r="3986" spans="1:18" x14ac:dyDescent="0.2">
      <c r="A3986" s="1" t="s">
        <v>7175</v>
      </c>
      <c r="C3986" s="2" t="s">
        <v>4668</v>
      </c>
      <c r="E3986" s="4">
        <v>0</v>
      </c>
      <c r="F3986" s="4">
        <v>22</v>
      </c>
      <c r="H3986" s="167"/>
      <c r="I3986" s="7">
        <v>7058758</v>
      </c>
      <c r="J3986" s="7">
        <v>7058376</v>
      </c>
      <c r="K3986" s="7">
        <v>1</v>
      </c>
      <c r="L3986" s="7">
        <v>5</v>
      </c>
      <c r="M3986" s="7">
        <f>M3987</f>
        <v>0</v>
      </c>
      <c r="N3986" s="8">
        <f>N3987</f>
        <v>0</v>
      </c>
      <c r="R3986" s="12">
        <v>1</v>
      </c>
    </row>
    <row r="3987" spans="1:18" x14ac:dyDescent="0.2">
      <c r="A3987" s="1" t="s">
        <v>7176</v>
      </c>
      <c r="B3987" s="1" t="s">
        <v>202</v>
      </c>
      <c r="C3987" s="2" t="s">
        <v>7177</v>
      </c>
      <c r="E3987" s="4">
        <v>0</v>
      </c>
      <c r="F3987" s="4">
        <v>22</v>
      </c>
      <c r="H3987" s="167"/>
      <c r="I3987" s="7">
        <v>7058759</v>
      </c>
      <c r="J3987" s="7">
        <v>7058758</v>
      </c>
      <c r="K3987" s="7">
        <v>1</v>
      </c>
      <c r="L3987" s="7">
        <v>6</v>
      </c>
      <c r="M3987" s="7">
        <f>M3988+M3989+M3990+M3991+M3992+M3993+M3994+M3995+M3996+M3997+M3998+M3999+M4000+M4001+M4002+M4003+M4004+M4005+M4006+M4007+M4008+M4009+M4010+M4011+M4012+M4013</f>
        <v>0</v>
      </c>
      <c r="N3987" s="8">
        <f>N3988+N3989+N3990+N3991+N3992+N3993+N3994+N3995+N3996+N3997+N3998+N3999+N4000+N4001+N4002+N4003+N4004+N4005+N4006+N4007+N4008+N4009+N4010+N4011+N4012+N4013</f>
        <v>0</v>
      </c>
      <c r="R3987" s="12">
        <v>1</v>
      </c>
    </row>
    <row r="3988" spans="1:18" ht="102" x14ac:dyDescent="0.2">
      <c r="A3988" s="1" t="s">
        <v>7178</v>
      </c>
      <c r="B3988" s="1" t="s">
        <v>30</v>
      </c>
      <c r="C3988" s="2" t="s">
        <v>6674</v>
      </c>
      <c r="D3988" s="3" t="s">
        <v>35</v>
      </c>
      <c r="E3988" s="4">
        <v>0</v>
      </c>
      <c r="F3988" s="4">
        <v>22</v>
      </c>
      <c r="I3988" s="7">
        <v>7058760</v>
      </c>
      <c r="J3988" s="7">
        <v>7058759</v>
      </c>
      <c r="K3988" s="7">
        <v>2</v>
      </c>
      <c r="L3988" s="7">
        <v>7</v>
      </c>
      <c r="M3988" s="7">
        <f t="shared" ref="M3988:M4013" si="382">ROUND(ROUND(H3988,2)*ROUND(E3988,2), 2)</f>
        <v>0</v>
      </c>
      <c r="N3988" s="8">
        <f t="shared" ref="N3988:N4013" si="383">H3988*E3988*(1+F3988/100)</f>
        <v>0</v>
      </c>
      <c r="R3988" s="12">
        <v>1</v>
      </c>
    </row>
    <row r="3989" spans="1:18" ht="102" x14ac:dyDescent="0.2">
      <c r="A3989" s="1" t="s">
        <v>7179</v>
      </c>
      <c r="C3989" s="2" t="s">
        <v>7180</v>
      </c>
      <c r="D3989" s="3" t="s">
        <v>228</v>
      </c>
      <c r="E3989" s="4">
        <v>1</v>
      </c>
      <c r="F3989" s="4">
        <v>22</v>
      </c>
      <c r="I3989" s="7">
        <v>7058761</v>
      </c>
      <c r="J3989" s="7">
        <v>7058759</v>
      </c>
      <c r="K3989" s="7">
        <v>2</v>
      </c>
      <c r="L3989" s="7">
        <v>7</v>
      </c>
      <c r="M3989" s="7">
        <f t="shared" si="382"/>
        <v>0</v>
      </c>
      <c r="N3989" s="8">
        <f t="shared" si="383"/>
        <v>0</v>
      </c>
      <c r="R3989" s="12">
        <v>1</v>
      </c>
    </row>
    <row r="3990" spans="1:18" ht="102" x14ac:dyDescent="0.2">
      <c r="A3990" s="1" t="s">
        <v>7181</v>
      </c>
      <c r="C3990" s="2" t="s">
        <v>6676</v>
      </c>
      <c r="D3990" s="3" t="s">
        <v>228</v>
      </c>
      <c r="E3990" s="4">
        <v>1</v>
      </c>
      <c r="F3990" s="4">
        <v>22</v>
      </c>
      <c r="I3990" s="7">
        <v>7058762</v>
      </c>
      <c r="J3990" s="7">
        <v>7058759</v>
      </c>
      <c r="K3990" s="7">
        <v>2</v>
      </c>
      <c r="L3990" s="7">
        <v>7</v>
      </c>
      <c r="M3990" s="7">
        <f t="shared" si="382"/>
        <v>0</v>
      </c>
      <c r="N3990" s="8">
        <f t="shared" si="383"/>
        <v>0</v>
      </c>
      <c r="R3990" s="12">
        <v>1</v>
      </c>
    </row>
    <row r="3991" spans="1:18" ht="51" x14ac:dyDescent="0.2">
      <c r="A3991" s="1" t="s">
        <v>7182</v>
      </c>
      <c r="B3991" s="1" t="s">
        <v>188</v>
      </c>
      <c r="C3991" s="2" t="s">
        <v>6690</v>
      </c>
      <c r="D3991" s="3" t="s">
        <v>35</v>
      </c>
      <c r="E3991" s="4">
        <v>0</v>
      </c>
      <c r="F3991" s="4">
        <v>22</v>
      </c>
      <c r="I3991" s="7">
        <v>7058763</v>
      </c>
      <c r="J3991" s="7">
        <v>7058759</v>
      </c>
      <c r="K3991" s="7">
        <v>2</v>
      </c>
      <c r="L3991" s="7">
        <v>7</v>
      </c>
      <c r="M3991" s="7">
        <f t="shared" si="382"/>
        <v>0</v>
      </c>
      <c r="N3991" s="8">
        <f t="shared" si="383"/>
        <v>0</v>
      </c>
      <c r="R3991" s="12">
        <v>1</v>
      </c>
    </row>
    <row r="3992" spans="1:18" ht="51" x14ac:dyDescent="0.2">
      <c r="A3992" s="1" t="s">
        <v>7183</v>
      </c>
      <c r="C3992" s="2" t="s">
        <v>7184</v>
      </c>
      <c r="D3992" s="3" t="s">
        <v>228</v>
      </c>
      <c r="E3992" s="4">
        <v>1</v>
      </c>
      <c r="F3992" s="4">
        <v>22</v>
      </c>
      <c r="I3992" s="7">
        <v>7058764</v>
      </c>
      <c r="J3992" s="7">
        <v>7058759</v>
      </c>
      <c r="K3992" s="7">
        <v>2</v>
      </c>
      <c r="L3992" s="7">
        <v>7</v>
      </c>
      <c r="M3992" s="7">
        <f t="shared" si="382"/>
        <v>0</v>
      </c>
      <c r="N3992" s="8">
        <f t="shared" si="383"/>
        <v>0</v>
      </c>
      <c r="R3992" s="12">
        <v>1</v>
      </c>
    </row>
    <row r="3993" spans="1:18" ht="51" x14ac:dyDescent="0.2">
      <c r="A3993" s="1" t="s">
        <v>7185</v>
      </c>
      <c r="C3993" s="2" t="s">
        <v>6692</v>
      </c>
      <c r="D3993" s="3" t="s">
        <v>228</v>
      </c>
      <c r="E3993" s="4">
        <v>1</v>
      </c>
      <c r="F3993" s="4">
        <v>22</v>
      </c>
      <c r="I3993" s="7">
        <v>7058765</v>
      </c>
      <c r="J3993" s="7">
        <v>7058759</v>
      </c>
      <c r="K3993" s="7">
        <v>2</v>
      </c>
      <c r="L3993" s="7">
        <v>7</v>
      </c>
      <c r="M3993" s="7">
        <f t="shared" si="382"/>
        <v>0</v>
      </c>
      <c r="N3993" s="8">
        <f t="shared" si="383"/>
        <v>0</v>
      </c>
      <c r="R3993" s="12">
        <v>1</v>
      </c>
    </row>
    <row r="3994" spans="1:18" ht="51" x14ac:dyDescent="0.2">
      <c r="A3994" s="1" t="s">
        <v>7186</v>
      </c>
      <c r="B3994" s="1" t="s">
        <v>233</v>
      </c>
      <c r="C3994" s="2" t="s">
        <v>6698</v>
      </c>
      <c r="D3994" s="3" t="s">
        <v>35</v>
      </c>
      <c r="E3994" s="4">
        <v>0</v>
      </c>
      <c r="F3994" s="4">
        <v>22</v>
      </c>
      <c r="I3994" s="7">
        <v>7058766</v>
      </c>
      <c r="J3994" s="7">
        <v>7058759</v>
      </c>
      <c r="K3994" s="7">
        <v>2</v>
      </c>
      <c r="L3994" s="7">
        <v>7</v>
      </c>
      <c r="M3994" s="7">
        <f t="shared" si="382"/>
        <v>0</v>
      </c>
      <c r="N3994" s="8">
        <f t="shared" si="383"/>
        <v>0</v>
      </c>
      <c r="R3994" s="12">
        <v>1</v>
      </c>
    </row>
    <row r="3995" spans="1:18" ht="51" x14ac:dyDescent="0.2">
      <c r="A3995" s="1" t="s">
        <v>7187</v>
      </c>
      <c r="C3995" s="2" t="s">
        <v>6700</v>
      </c>
      <c r="D3995" s="3" t="s">
        <v>245</v>
      </c>
      <c r="E3995" s="4">
        <v>889</v>
      </c>
      <c r="F3995" s="4">
        <v>22</v>
      </c>
      <c r="I3995" s="7">
        <v>7058767</v>
      </c>
      <c r="J3995" s="7">
        <v>7058759</v>
      </c>
      <c r="K3995" s="7">
        <v>2</v>
      </c>
      <c r="L3995" s="7">
        <v>7</v>
      </c>
      <c r="M3995" s="7">
        <f t="shared" si="382"/>
        <v>0</v>
      </c>
      <c r="N3995" s="8">
        <f t="shared" si="383"/>
        <v>0</v>
      </c>
      <c r="R3995" s="12">
        <v>1</v>
      </c>
    </row>
    <row r="3996" spans="1:18" ht="63.75" x14ac:dyDescent="0.2">
      <c r="A3996" s="1" t="s">
        <v>7188</v>
      </c>
      <c r="B3996" s="1" t="s">
        <v>236</v>
      </c>
      <c r="C3996" s="2" t="s">
        <v>6702</v>
      </c>
      <c r="D3996" s="3" t="s">
        <v>35</v>
      </c>
      <c r="E3996" s="4">
        <v>0</v>
      </c>
      <c r="F3996" s="4">
        <v>22</v>
      </c>
      <c r="I3996" s="7">
        <v>7058768</v>
      </c>
      <c r="J3996" s="7">
        <v>7058759</v>
      </c>
      <c r="K3996" s="7">
        <v>2</v>
      </c>
      <c r="L3996" s="7">
        <v>7</v>
      </c>
      <c r="M3996" s="7">
        <f t="shared" si="382"/>
        <v>0</v>
      </c>
      <c r="N3996" s="8">
        <f t="shared" si="383"/>
        <v>0</v>
      </c>
      <c r="R3996" s="12">
        <v>1</v>
      </c>
    </row>
    <row r="3997" spans="1:18" ht="63.75" x14ac:dyDescent="0.2">
      <c r="A3997" s="1" t="s">
        <v>7189</v>
      </c>
      <c r="C3997" s="2" t="s">
        <v>6704</v>
      </c>
      <c r="D3997" s="3" t="s">
        <v>245</v>
      </c>
      <c r="E3997" s="4">
        <v>15</v>
      </c>
      <c r="F3997" s="4">
        <v>22</v>
      </c>
      <c r="I3997" s="7">
        <v>7058769</v>
      </c>
      <c r="J3997" s="7">
        <v>7058759</v>
      </c>
      <c r="K3997" s="7">
        <v>2</v>
      </c>
      <c r="L3997" s="7">
        <v>7</v>
      </c>
      <c r="M3997" s="7">
        <f t="shared" si="382"/>
        <v>0</v>
      </c>
      <c r="N3997" s="8">
        <f t="shared" si="383"/>
        <v>0</v>
      </c>
      <c r="R3997" s="12">
        <v>1</v>
      </c>
    </row>
    <row r="3998" spans="1:18" ht="63.75" x14ac:dyDescent="0.2">
      <c r="A3998" s="1" t="s">
        <v>7190</v>
      </c>
      <c r="B3998" s="1" t="s">
        <v>239</v>
      </c>
      <c r="C3998" s="2" t="s">
        <v>6706</v>
      </c>
      <c r="D3998" s="3" t="s">
        <v>228</v>
      </c>
      <c r="E3998" s="4">
        <v>136</v>
      </c>
      <c r="F3998" s="4">
        <v>22</v>
      </c>
      <c r="I3998" s="7">
        <v>7058770</v>
      </c>
      <c r="J3998" s="7">
        <v>7058759</v>
      </c>
      <c r="K3998" s="7">
        <v>2</v>
      </c>
      <c r="L3998" s="7">
        <v>7</v>
      </c>
      <c r="M3998" s="7">
        <f t="shared" si="382"/>
        <v>0</v>
      </c>
      <c r="N3998" s="8">
        <f t="shared" si="383"/>
        <v>0</v>
      </c>
      <c r="R3998" s="12">
        <v>1</v>
      </c>
    </row>
    <row r="3999" spans="1:18" ht="51" x14ac:dyDescent="0.2">
      <c r="A3999" s="1" t="s">
        <v>7191</v>
      </c>
      <c r="B3999" s="1" t="s">
        <v>243</v>
      </c>
      <c r="C3999" s="2" t="s">
        <v>6708</v>
      </c>
      <c r="D3999" s="3" t="s">
        <v>245</v>
      </c>
      <c r="E3999" s="4">
        <v>86</v>
      </c>
      <c r="F3999" s="4">
        <v>22</v>
      </c>
      <c r="I3999" s="7">
        <v>7058771</v>
      </c>
      <c r="J3999" s="7">
        <v>7058759</v>
      </c>
      <c r="K3999" s="7">
        <v>2</v>
      </c>
      <c r="L3999" s="7">
        <v>7</v>
      </c>
      <c r="M3999" s="7">
        <f t="shared" si="382"/>
        <v>0</v>
      </c>
      <c r="N3999" s="8">
        <f t="shared" si="383"/>
        <v>0</v>
      </c>
      <c r="R3999" s="12">
        <v>1</v>
      </c>
    </row>
    <row r="4000" spans="1:18" ht="25.5" x14ac:dyDescent="0.2">
      <c r="A4000" s="1" t="s">
        <v>7192</v>
      </c>
      <c r="B4000" s="1" t="s">
        <v>247</v>
      </c>
      <c r="C4000" s="2" t="s">
        <v>6710</v>
      </c>
      <c r="D4000" s="3" t="s">
        <v>6711</v>
      </c>
      <c r="E4000" s="4">
        <v>14</v>
      </c>
      <c r="F4000" s="4">
        <v>22</v>
      </c>
      <c r="I4000" s="7">
        <v>7058772</v>
      </c>
      <c r="J4000" s="7">
        <v>7058759</v>
      </c>
      <c r="K4000" s="7">
        <v>2</v>
      </c>
      <c r="L4000" s="7">
        <v>7</v>
      </c>
      <c r="M4000" s="7">
        <f t="shared" si="382"/>
        <v>0</v>
      </c>
      <c r="N4000" s="8">
        <f t="shared" si="383"/>
        <v>0</v>
      </c>
      <c r="R4000" s="12">
        <v>1</v>
      </c>
    </row>
    <row r="4001" spans="1:18" ht="63.75" x14ac:dyDescent="0.2">
      <c r="A4001" s="1" t="s">
        <v>7193</v>
      </c>
      <c r="B4001" s="1" t="s">
        <v>266</v>
      </c>
      <c r="C4001" s="2" t="s">
        <v>6713</v>
      </c>
      <c r="D4001" s="3" t="s">
        <v>228</v>
      </c>
      <c r="E4001" s="4">
        <v>2</v>
      </c>
      <c r="F4001" s="4">
        <v>22</v>
      </c>
      <c r="I4001" s="7">
        <v>7058773</v>
      </c>
      <c r="J4001" s="7">
        <v>7058759</v>
      </c>
      <c r="K4001" s="7">
        <v>2</v>
      </c>
      <c r="L4001" s="7">
        <v>7</v>
      </c>
      <c r="M4001" s="7">
        <f t="shared" si="382"/>
        <v>0</v>
      </c>
      <c r="N4001" s="8">
        <f t="shared" si="383"/>
        <v>0</v>
      </c>
      <c r="R4001" s="12">
        <v>1</v>
      </c>
    </row>
    <row r="4002" spans="1:18" ht="25.5" x14ac:dyDescent="0.2">
      <c r="A4002" s="1" t="s">
        <v>7194</v>
      </c>
      <c r="B4002" s="1" t="s">
        <v>270</v>
      </c>
      <c r="C4002" s="2" t="s">
        <v>6715</v>
      </c>
      <c r="D4002" s="3" t="s">
        <v>228</v>
      </c>
      <c r="E4002" s="4">
        <v>1</v>
      </c>
      <c r="F4002" s="4">
        <v>22</v>
      </c>
      <c r="I4002" s="7">
        <v>7058774</v>
      </c>
      <c r="J4002" s="7">
        <v>7058759</v>
      </c>
      <c r="K4002" s="7">
        <v>2</v>
      </c>
      <c r="L4002" s="7">
        <v>7</v>
      </c>
      <c r="M4002" s="7">
        <f t="shared" si="382"/>
        <v>0</v>
      </c>
      <c r="N4002" s="8">
        <f t="shared" si="383"/>
        <v>0</v>
      </c>
      <c r="R4002" s="12">
        <v>1</v>
      </c>
    </row>
    <row r="4003" spans="1:18" ht="51" x14ac:dyDescent="0.2">
      <c r="A4003" s="1" t="s">
        <v>7195</v>
      </c>
      <c r="B4003" s="1" t="s">
        <v>66</v>
      </c>
      <c r="C4003" s="2" t="s">
        <v>1803</v>
      </c>
      <c r="D4003" s="3" t="s">
        <v>35</v>
      </c>
      <c r="E4003" s="4">
        <v>0</v>
      </c>
      <c r="F4003" s="4">
        <v>22</v>
      </c>
      <c r="I4003" s="7">
        <v>7058775</v>
      </c>
      <c r="J4003" s="7">
        <v>7058759</v>
      </c>
      <c r="K4003" s="7">
        <v>2</v>
      </c>
      <c r="L4003" s="7">
        <v>7</v>
      </c>
      <c r="M4003" s="7">
        <f t="shared" si="382"/>
        <v>0</v>
      </c>
      <c r="N4003" s="8">
        <f t="shared" si="383"/>
        <v>0</v>
      </c>
      <c r="R4003" s="12">
        <v>1</v>
      </c>
    </row>
    <row r="4004" spans="1:18" ht="63.75" x14ac:dyDescent="0.2">
      <c r="A4004" s="1" t="s">
        <v>7196</v>
      </c>
      <c r="C4004" s="2" t="s">
        <v>2073</v>
      </c>
      <c r="D4004" s="3" t="s">
        <v>245</v>
      </c>
      <c r="E4004" s="4">
        <v>46</v>
      </c>
      <c r="F4004" s="4">
        <v>22</v>
      </c>
      <c r="I4004" s="7">
        <v>7058776</v>
      </c>
      <c r="J4004" s="7">
        <v>7058759</v>
      </c>
      <c r="K4004" s="7">
        <v>2</v>
      </c>
      <c r="L4004" s="7">
        <v>7</v>
      </c>
      <c r="M4004" s="7">
        <f t="shared" si="382"/>
        <v>0</v>
      </c>
      <c r="N4004" s="8">
        <f t="shared" si="383"/>
        <v>0</v>
      </c>
      <c r="R4004" s="12">
        <v>1</v>
      </c>
    </row>
    <row r="4005" spans="1:18" ht="63.75" x14ac:dyDescent="0.2">
      <c r="A4005" s="1" t="s">
        <v>7197</v>
      </c>
      <c r="C4005" s="2" t="s">
        <v>2075</v>
      </c>
      <c r="D4005" s="3" t="s">
        <v>245</v>
      </c>
      <c r="E4005" s="4">
        <v>7</v>
      </c>
      <c r="F4005" s="4">
        <v>22</v>
      </c>
      <c r="I4005" s="7">
        <v>7058777</v>
      </c>
      <c r="J4005" s="7">
        <v>7058759</v>
      </c>
      <c r="K4005" s="7">
        <v>2</v>
      </c>
      <c r="L4005" s="7">
        <v>7</v>
      </c>
      <c r="M4005" s="7">
        <f t="shared" si="382"/>
        <v>0</v>
      </c>
      <c r="N4005" s="8">
        <f t="shared" si="383"/>
        <v>0</v>
      </c>
      <c r="R4005" s="12">
        <v>1</v>
      </c>
    </row>
    <row r="4006" spans="1:18" ht="63.75" x14ac:dyDescent="0.2">
      <c r="A4006" s="1" t="s">
        <v>7198</v>
      </c>
      <c r="C4006" s="2" t="s">
        <v>6561</v>
      </c>
      <c r="D4006" s="3" t="s">
        <v>245</v>
      </c>
      <c r="E4006" s="4">
        <v>43</v>
      </c>
      <c r="F4006" s="4">
        <v>22</v>
      </c>
      <c r="I4006" s="7">
        <v>7058778</v>
      </c>
      <c r="J4006" s="7">
        <v>7058759</v>
      </c>
      <c r="K4006" s="7">
        <v>2</v>
      </c>
      <c r="L4006" s="7">
        <v>7</v>
      </c>
      <c r="M4006" s="7">
        <f t="shared" si="382"/>
        <v>0</v>
      </c>
      <c r="N4006" s="8">
        <f t="shared" si="383"/>
        <v>0</v>
      </c>
      <c r="R4006" s="12">
        <v>1</v>
      </c>
    </row>
    <row r="4007" spans="1:18" ht="63.75" x14ac:dyDescent="0.2">
      <c r="A4007" s="1" t="s">
        <v>7199</v>
      </c>
      <c r="B4007" s="1" t="s">
        <v>69</v>
      </c>
      <c r="C4007" s="2" t="s">
        <v>1807</v>
      </c>
      <c r="D4007" s="3" t="s">
        <v>35</v>
      </c>
      <c r="E4007" s="4">
        <v>0</v>
      </c>
      <c r="F4007" s="4">
        <v>22</v>
      </c>
      <c r="I4007" s="7">
        <v>7058779</v>
      </c>
      <c r="J4007" s="7">
        <v>7058759</v>
      </c>
      <c r="K4007" s="7">
        <v>2</v>
      </c>
      <c r="L4007" s="7">
        <v>7</v>
      </c>
      <c r="M4007" s="7">
        <f t="shared" si="382"/>
        <v>0</v>
      </c>
      <c r="N4007" s="8">
        <f t="shared" si="383"/>
        <v>0</v>
      </c>
      <c r="R4007" s="12">
        <v>1</v>
      </c>
    </row>
    <row r="4008" spans="1:18" ht="63.75" x14ac:dyDescent="0.2">
      <c r="A4008" s="1" t="s">
        <v>7200</v>
      </c>
      <c r="C4008" s="2" t="s">
        <v>6732</v>
      </c>
      <c r="D4008" s="3" t="s">
        <v>245</v>
      </c>
      <c r="E4008" s="4">
        <v>46</v>
      </c>
      <c r="F4008" s="4">
        <v>22</v>
      </c>
      <c r="I4008" s="7">
        <v>7058780</v>
      </c>
      <c r="J4008" s="7">
        <v>7058759</v>
      </c>
      <c r="K4008" s="7">
        <v>2</v>
      </c>
      <c r="L4008" s="7">
        <v>7</v>
      </c>
      <c r="M4008" s="7">
        <f t="shared" si="382"/>
        <v>0</v>
      </c>
      <c r="N4008" s="8">
        <f t="shared" si="383"/>
        <v>0</v>
      </c>
      <c r="R4008" s="12">
        <v>1</v>
      </c>
    </row>
    <row r="4009" spans="1:18" ht="63.75" x14ac:dyDescent="0.2">
      <c r="A4009" s="1" t="s">
        <v>7201</v>
      </c>
      <c r="C4009" s="2" t="s">
        <v>6734</v>
      </c>
      <c r="D4009" s="3" t="s">
        <v>245</v>
      </c>
      <c r="E4009" s="4">
        <v>7</v>
      </c>
      <c r="F4009" s="4">
        <v>22</v>
      </c>
      <c r="I4009" s="7">
        <v>7058781</v>
      </c>
      <c r="J4009" s="7">
        <v>7058759</v>
      </c>
      <c r="K4009" s="7">
        <v>2</v>
      </c>
      <c r="L4009" s="7">
        <v>7</v>
      </c>
      <c r="M4009" s="7">
        <f t="shared" si="382"/>
        <v>0</v>
      </c>
      <c r="N4009" s="8">
        <f t="shared" si="383"/>
        <v>0</v>
      </c>
      <c r="R4009" s="12">
        <v>1</v>
      </c>
    </row>
    <row r="4010" spans="1:18" ht="63.75" x14ac:dyDescent="0.2">
      <c r="A4010" s="1" t="s">
        <v>7202</v>
      </c>
      <c r="C4010" s="2" t="s">
        <v>6736</v>
      </c>
      <c r="D4010" s="3" t="s">
        <v>245</v>
      </c>
      <c r="E4010" s="4">
        <v>43</v>
      </c>
      <c r="F4010" s="4">
        <v>22</v>
      </c>
      <c r="I4010" s="7">
        <v>7058782</v>
      </c>
      <c r="J4010" s="7">
        <v>7058759</v>
      </c>
      <c r="K4010" s="7">
        <v>2</v>
      </c>
      <c r="L4010" s="7">
        <v>7</v>
      </c>
      <c r="M4010" s="7">
        <f t="shared" si="382"/>
        <v>0</v>
      </c>
      <c r="N4010" s="8">
        <f t="shared" si="383"/>
        <v>0</v>
      </c>
      <c r="R4010" s="12">
        <v>1</v>
      </c>
    </row>
    <row r="4011" spans="1:18" ht="25.5" x14ac:dyDescent="0.2">
      <c r="A4011" s="1" t="s">
        <v>7203</v>
      </c>
      <c r="B4011" s="1" t="s">
        <v>72</v>
      </c>
      <c r="C4011" s="2" t="s">
        <v>1849</v>
      </c>
      <c r="D4011" s="3" t="s">
        <v>241</v>
      </c>
      <c r="E4011" s="4">
        <v>9</v>
      </c>
      <c r="F4011" s="4">
        <v>22</v>
      </c>
      <c r="I4011" s="7">
        <v>7058783</v>
      </c>
      <c r="J4011" s="7">
        <v>7058759</v>
      </c>
      <c r="K4011" s="7">
        <v>2</v>
      </c>
      <c r="L4011" s="7">
        <v>7</v>
      </c>
      <c r="M4011" s="7">
        <f t="shared" si="382"/>
        <v>0</v>
      </c>
      <c r="N4011" s="8">
        <f t="shared" si="383"/>
        <v>0</v>
      </c>
      <c r="R4011" s="12">
        <v>1</v>
      </c>
    </row>
    <row r="4012" spans="1:18" ht="38.25" x14ac:dyDescent="0.2">
      <c r="A4012" s="1" t="s">
        <v>7204</v>
      </c>
      <c r="B4012" s="1" t="s">
        <v>75</v>
      </c>
      <c r="C4012" s="2" t="s">
        <v>6766</v>
      </c>
      <c r="D4012" s="3" t="s">
        <v>228</v>
      </c>
      <c r="E4012" s="4">
        <v>1</v>
      </c>
      <c r="F4012" s="4">
        <v>22</v>
      </c>
      <c r="I4012" s="7">
        <v>7058784</v>
      </c>
      <c r="J4012" s="7">
        <v>7058759</v>
      </c>
      <c r="K4012" s="7">
        <v>2</v>
      </c>
      <c r="L4012" s="7">
        <v>7</v>
      </c>
      <c r="M4012" s="7">
        <f t="shared" si="382"/>
        <v>0</v>
      </c>
      <c r="N4012" s="8">
        <f t="shared" si="383"/>
        <v>0</v>
      </c>
      <c r="R4012" s="12">
        <v>1</v>
      </c>
    </row>
    <row r="4013" spans="1:18" ht="25.5" x14ac:dyDescent="0.2">
      <c r="A4013" s="1" t="s">
        <v>7205</v>
      </c>
      <c r="B4013" s="1" t="s">
        <v>81</v>
      </c>
      <c r="C4013" s="2" t="s">
        <v>6770</v>
      </c>
      <c r="D4013" s="3" t="s">
        <v>228</v>
      </c>
      <c r="E4013" s="4">
        <v>1</v>
      </c>
      <c r="F4013" s="4">
        <v>22</v>
      </c>
      <c r="I4013" s="7">
        <v>7058785</v>
      </c>
      <c r="J4013" s="7">
        <v>7058759</v>
      </c>
      <c r="K4013" s="7">
        <v>2</v>
      </c>
      <c r="L4013" s="7">
        <v>7</v>
      </c>
      <c r="M4013" s="7">
        <f t="shared" si="382"/>
        <v>0</v>
      </c>
      <c r="N4013" s="8">
        <f t="shared" si="383"/>
        <v>0</v>
      </c>
      <c r="R4013" s="12">
        <v>1</v>
      </c>
    </row>
    <row r="4014" spans="1:18" x14ac:dyDescent="0.2">
      <c r="A4014" s="1" t="s">
        <v>7206</v>
      </c>
      <c r="B4014" s="1" t="s">
        <v>485</v>
      </c>
      <c r="C4014" s="2" t="s">
        <v>7207</v>
      </c>
      <c r="E4014" s="4">
        <v>0</v>
      </c>
      <c r="F4014" s="4">
        <v>22</v>
      </c>
      <c r="H4014" s="167"/>
      <c r="I4014" s="7">
        <v>7060088</v>
      </c>
      <c r="J4014" s="7">
        <v>7058884</v>
      </c>
      <c r="K4014" s="7">
        <v>1</v>
      </c>
      <c r="L4014" s="7">
        <v>2</v>
      </c>
      <c r="M4014" s="7">
        <f>M4015</f>
        <v>0</v>
      </c>
      <c r="N4014" s="8">
        <f>N4015</f>
        <v>0</v>
      </c>
      <c r="R4014" s="12">
        <v>1</v>
      </c>
    </row>
    <row r="4015" spans="1:18" x14ac:dyDescent="0.2">
      <c r="A4015" s="1" t="s">
        <v>7208</v>
      </c>
      <c r="B4015" s="1" t="s">
        <v>30</v>
      </c>
      <c r="C4015" s="2" t="s">
        <v>7209</v>
      </c>
      <c r="D4015" s="154" t="s">
        <v>10</v>
      </c>
      <c r="E4015" s="4">
        <f>ROUND((M67+M1083)*0.05,2)</f>
        <v>0</v>
      </c>
      <c r="F4015" s="4">
        <v>22</v>
      </c>
      <c r="H4015" s="167">
        <v>1</v>
      </c>
      <c r="I4015" s="7">
        <v>7060089</v>
      </c>
      <c r="J4015" s="7">
        <v>7060088</v>
      </c>
      <c r="K4015" s="7">
        <v>2</v>
      </c>
      <c r="L4015" s="7">
        <v>3</v>
      </c>
      <c r="M4015" s="7">
        <f>ROUND(ROUND(H4015,2)*ROUND(E4015,2), 2)</f>
        <v>0</v>
      </c>
      <c r="N4015" s="8">
        <f>H4015*E4015*(1+F4015/100)</f>
        <v>0</v>
      </c>
      <c r="Q4015" s="11">
        <v>4</v>
      </c>
      <c r="R4015" s="12">
        <v>1</v>
      </c>
    </row>
    <row r="4016" spans="1:18" x14ac:dyDescent="0.2">
      <c r="A4016" s="1" t="s">
        <v>233</v>
      </c>
      <c r="B4016" s="1" t="s">
        <v>196</v>
      </c>
      <c r="C4016" s="2" t="s">
        <v>7210</v>
      </c>
      <c r="E4016" s="4">
        <v>0</v>
      </c>
      <c r="F4016" s="4">
        <v>22</v>
      </c>
      <c r="H4016" s="167"/>
      <c r="I4016" s="7">
        <v>7060170</v>
      </c>
      <c r="J4016" s="7">
        <v>-1</v>
      </c>
      <c r="K4016" s="7">
        <v>1</v>
      </c>
      <c r="L4016" s="7">
        <v>1</v>
      </c>
      <c r="M4016" s="7">
        <f>M4017+M4029</f>
        <v>0</v>
      </c>
      <c r="N4016" s="8">
        <f>N4017+N4029</f>
        <v>0</v>
      </c>
      <c r="R4016" s="12">
        <v>1</v>
      </c>
    </row>
    <row r="4017" spans="1:18" x14ac:dyDescent="0.2">
      <c r="A4017" s="1" t="s">
        <v>7211</v>
      </c>
      <c r="B4017" s="1" t="s">
        <v>189</v>
      </c>
      <c r="C4017" s="2" t="s">
        <v>7212</v>
      </c>
      <c r="E4017" s="4">
        <v>0</v>
      </c>
      <c r="F4017" s="4">
        <v>22</v>
      </c>
      <c r="H4017" s="167"/>
      <c r="I4017" s="7">
        <v>7060159</v>
      </c>
      <c r="J4017" s="7">
        <v>7060170</v>
      </c>
      <c r="K4017" s="7">
        <v>1</v>
      </c>
      <c r="L4017" s="7">
        <v>2</v>
      </c>
      <c r="M4017" s="7">
        <f>M4018+M4020+M4026</f>
        <v>0</v>
      </c>
      <c r="N4017" s="8">
        <f>N4018+N4020+N4026</f>
        <v>0</v>
      </c>
      <c r="R4017" s="12">
        <v>1</v>
      </c>
    </row>
    <row r="4018" spans="1:18" x14ac:dyDescent="0.2">
      <c r="A4018" s="1" t="s">
        <v>7213</v>
      </c>
      <c r="C4018" s="2" t="s">
        <v>286</v>
      </c>
      <c r="E4018" s="4">
        <v>0</v>
      </c>
      <c r="F4018" s="4">
        <v>22</v>
      </c>
      <c r="H4018" s="167"/>
      <c r="I4018" s="7">
        <v>7060160</v>
      </c>
      <c r="J4018" s="7">
        <v>7060159</v>
      </c>
      <c r="K4018" s="7">
        <v>1</v>
      </c>
      <c r="L4018" s="7">
        <v>3</v>
      </c>
      <c r="M4018" s="7">
        <f>M4019</f>
        <v>0</v>
      </c>
      <c r="N4018" s="8">
        <f>N4019</f>
        <v>0</v>
      </c>
      <c r="R4018" s="12">
        <v>1</v>
      </c>
    </row>
    <row r="4019" spans="1:18" ht="25.5" x14ac:dyDescent="0.2">
      <c r="A4019" s="1" t="s">
        <v>7214</v>
      </c>
      <c r="C4019" s="2" t="s">
        <v>884</v>
      </c>
      <c r="D4019" s="3" t="s">
        <v>35</v>
      </c>
      <c r="E4019" s="4">
        <v>0</v>
      </c>
      <c r="F4019" s="4">
        <v>22</v>
      </c>
      <c r="I4019" s="7">
        <v>7060161</v>
      </c>
      <c r="J4019" s="7">
        <v>7060160</v>
      </c>
      <c r="K4019" s="7">
        <v>2</v>
      </c>
      <c r="L4019" s="7">
        <v>4</v>
      </c>
      <c r="M4019" s="7">
        <f>ROUND(ROUND(H4019,2)*ROUND(E4019,2), 2)</f>
        <v>0</v>
      </c>
      <c r="N4019" s="8">
        <f>H4019*E4019*(1+F4019/100)</f>
        <v>0</v>
      </c>
      <c r="R4019" s="12">
        <v>1</v>
      </c>
    </row>
    <row r="4020" spans="1:18" x14ac:dyDescent="0.2">
      <c r="A4020" s="1" t="s">
        <v>7215</v>
      </c>
      <c r="B4020" s="1" t="s">
        <v>976</v>
      </c>
      <c r="C4020" s="2" t="s">
        <v>4360</v>
      </c>
      <c r="E4020" s="4">
        <v>0</v>
      </c>
      <c r="F4020" s="4">
        <v>22</v>
      </c>
      <c r="H4020" s="167"/>
      <c r="I4020" s="7">
        <v>7060162</v>
      </c>
      <c r="J4020" s="7">
        <v>7060159</v>
      </c>
      <c r="K4020" s="7">
        <v>1</v>
      </c>
      <c r="L4020" s="7">
        <v>3</v>
      </c>
      <c r="M4020" s="7">
        <f>M4021+M4022+M4023+M4024+M4025</f>
        <v>0</v>
      </c>
      <c r="N4020" s="8">
        <f>N4021+N4022+N4023+N4024+N4025</f>
        <v>0</v>
      </c>
      <c r="R4020" s="12">
        <v>1</v>
      </c>
    </row>
    <row r="4021" spans="1:18" x14ac:dyDescent="0.2">
      <c r="A4021" s="1" t="s">
        <v>7216</v>
      </c>
      <c r="C4021" s="2" t="s">
        <v>7217</v>
      </c>
      <c r="D4021" s="3" t="s">
        <v>245</v>
      </c>
      <c r="E4021" s="4">
        <v>20</v>
      </c>
      <c r="F4021" s="4">
        <v>22</v>
      </c>
      <c r="I4021" s="7">
        <v>7060173</v>
      </c>
      <c r="J4021" s="7">
        <v>7060162</v>
      </c>
      <c r="K4021" s="7">
        <v>2</v>
      </c>
      <c r="L4021" s="7">
        <v>4</v>
      </c>
      <c r="M4021" s="7">
        <f>ROUND(ROUND(H4021,2)*ROUND(E4021,2), 2)</f>
        <v>0</v>
      </c>
      <c r="N4021" s="8">
        <f>H4021*E4021*(1+F4021/100)</f>
        <v>0</v>
      </c>
      <c r="R4021" s="12">
        <v>1</v>
      </c>
    </row>
    <row r="4022" spans="1:18" ht="25.5" x14ac:dyDescent="0.2">
      <c r="A4022" s="1" t="s">
        <v>7218</v>
      </c>
      <c r="B4022" s="1" t="s">
        <v>30</v>
      </c>
      <c r="C4022" s="2" t="s">
        <v>7219</v>
      </c>
      <c r="D4022" s="3" t="s">
        <v>35</v>
      </c>
      <c r="E4022" s="4">
        <v>0</v>
      </c>
      <c r="F4022" s="4">
        <v>22</v>
      </c>
      <c r="I4022" s="7">
        <v>7060163</v>
      </c>
      <c r="J4022" s="7">
        <v>7060162</v>
      </c>
      <c r="K4022" s="7">
        <v>2</v>
      </c>
      <c r="L4022" s="7">
        <v>4</v>
      </c>
      <c r="M4022" s="7">
        <f>ROUND(ROUND(H4022,2)*ROUND(E4022,2), 2)</f>
        <v>0</v>
      </c>
      <c r="N4022" s="8">
        <f>H4022*E4022*(1+F4022/100)</f>
        <v>0</v>
      </c>
      <c r="R4022" s="12">
        <v>1</v>
      </c>
    </row>
    <row r="4023" spans="1:18" ht="38.25" x14ac:dyDescent="0.2">
      <c r="A4023" s="1" t="s">
        <v>7220</v>
      </c>
      <c r="C4023" s="2" t="s">
        <v>7221</v>
      </c>
      <c r="D4023" s="3" t="s">
        <v>245</v>
      </c>
      <c r="E4023" s="4">
        <v>30</v>
      </c>
      <c r="F4023" s="4">
        <v>22</v>
      </c>
      <c r="I4023" s="7">
        <v>7060164</v>
      </c>
      <c r="J4023" s="7">
        <v>7060162</v>
      </c>
      <c r="K4023" s="7">
        <v>2</v>
      </c>
      <c r="L4023" s="7">
        <v>4</v>
      </c>
      <c r="M4023" s="7">
        <f>ROUND(ROUND(H4023,2)*ROUND(E4023,2), 2)</f>
        <v>0</v>
      </c>
      <c r="N4023" s="8">
        <f>H4023*E4023*(1+F4023/100)</f>
        <v>0</v>
      </c>
      <c r="R4023" s="12">
        <v>1</v>
      </c>
    </row>
    <row r="4024" spans="1:18" ht="38.25" x14ac:dyDescent="0.2">
      <c r="A4024" s="1" t="s">
        <v>7222</v>
      </c>
      <c r="C4024" s="2" t="s">
        <v>7223</v>
      </c>
      <c r="D4024" s="3" t="s">
        <v>228</v>
      </c>
      <c r="E4024" s="4">
        <v>1</v>
      </c>
      <c r="F4024" s="4">
        <v>22</v>
      </c>
      <c r="I4024" s="7">
        <v>7060165</v>
      </c>
      <c r="J4024" s="7">
        <v>7060162</v>
      </c>
      <c r="K4024" s="7">
        <v>2</v>
      </c>
      <c r="L4024" s="7">
        <v>4</v>
      </c>
      <c r="M4024" s="7">
        <f>ROUND(ROUND(H4024,2)*ROUND(E4024,2), 2)</f>
        <v>0</v>
      </c>
      <c r="N4024" s="8">
        <f>H4024*E4024*(1+F4024/100)</f>
        <v>0</v>
      </c>
      <c r="R4024" s="12">
        <v>1</v>
      </c>
    </row>
    <row r="4025" spans="1:18" ht="51" x14ac:dyDescent="0.2">
      <c r="A4025" s="1" t="s">
        <v>7224</v>
      </c>
      <c r="C4025" s="2" t="s">
        <v>7225</v>
      </c>
      <c r="D4025" s="3" t="s">
        <v>228</v>
      </c>
      <c r="E4025" s="4">
        <v>1</v>
      </c>
      <c r="F4025" s="4">
        <v>22</v>
      </c>
      <c r="I4025" s="7">
        <v>7060166</v>
      </c>
      <c r="J4025" s="7">
        <v>7060162</v>
      </c>
      <c r="K4025" s="7">
        <v>2</v>
      </c>
      <c r="L4025" s="7">
        <v>4</v>
      </c>
      <c r="M4025" s="7">
        <f>ROUND(ROUND(H4025,2)*ROUND(E4025,2), 2)</f>
        <v>0</v>
      </c>
      <c r="N4025" s="8">
        <f>H4025*E4025*(1+F4025/100)</f>
        <v>0</v>
      </c>
      <c r="R4025" s="12">
        <v>1</v>
      </c>
    </row>
    <row r="4026" spans="1:18" x14ac:dyDescent="0.2">
      <c r="A4026" s="1" t="s">
        <v>7226</v>
      </c>
      <c r="B4026" s="1" t="s">
        <v>991</v>
      </c>
      <c r="C4026" s="2" t="s">
        <v>4384</v>
      </c>
      <c r="E4026" s="4">
        <v>0</v>
      </c>
      <c r="F4026" s="4">
        <v>22</v>
      </c>
      <c r="H4026" s="167"/>
      <c r="I4026" s="7">
        <v>7060167</v>
      </c>
      <c r="J4026" s="7">
        <v>7060159</v>
      </c>
      <c r="K4026" s="7">
        <v>1</v>
      </c>
      <c r="L4026" s="7">
        <v>3</v>
      </c>
      <c r="M4026" s="7">
        <f>M4027+M4028</f>
        <v>0</v>
      </c>
      <c r="N4026" s="8">
        <f>N4027+N4028</f>
        <v>0</v>
      </c>
      <c r="R4026" s="12">
        <v>1</v>
      </c>
    </row>
    <row r="4027" spans="1:18" ht="25.5" x14ac:dyDescent="0.2">
      <c r="A4027" s="1" t="s">
        <v>7227</v>
      </c>
      <c r="B4027" s="1" t="s">
        <v>233</v>
      </c>
      <c r="C4027" s="2" t="s">
        <v>3878</v>
      </c>
      <c r="D4027" s="3" t="s">
        <v>231</v>
      </c>
      <c r="E4027" s="4">
        <v>3</v>
      </c>
      <c r="F4027" s="4">
        <v>22</v>
      </c>
      <c r="I4027" s="7">
        <v>7060168</v>
      </c>
      <c r="J4027" s="7">
        <v>7060167</v>
      </c>
      <c r="K4027" s="7">
        <v>2</v>
      </c>
      <c r="L4027" s="7">
        <v>4</v>
      </c>
      <c r="M4027" s="7">
        <f>ROUND(ROUND(H4027,2)*ROUND(E4027,2), 2)</f>
        <v>0</v>
      </c>
      <c r="N4027" s="8">
        <f>H4027*E4027*(1+F4027/100)</f>
        <v>0</v>
      </c>
      <c r="R4027" s="12">
        <v>1</v>
      </c>
    </row>
    <row r="4028" spans="1:18" ht="51" x14ac:dyDescent="0.2">
      <c r="A4028" s="1" t="s">
        <v>7228</v>
      </c>
      <c r="B4028" s="1" t="s">
        <v>236</v>
      </c>
      <c r="C4028" s="2" t="s">
        <v>7229</v>
      </c>
      <c r="D4028" s="3" t="s">
        <v>231</v>
      </c>
      <c r="E4028" s="4">
        <v>5</v>
      </c>
      <c r="F4028" s="4">
        <v>22</v>
      </c>
      <c r="I4028" s="7">
        <v>7060169</v>
      </c>
      <c r="J4028" s="7">
        <v>7060167</v>
      </c>
      <c r="K4028" s="7">
        <v>2</v>
      </c>
      <c r="L4028" s="7">
        <v>4</v>
      </c>
      <c r="M4028" s="7">
        <f>ROUND(ROUND(H4028,2)*ROUND(E4028,2), 2)</f>
        <v>0</v>
      </c>
      <c r="N4028" s="8">
        <f>H4028*E4028*(1+F4028/100)</f>
        <v>0</v>
      </c>
      <c r="R4028" s="12">
        <v>1</v>
      </c>
    </row>
    <row r="4029" spans="1:18" x14ac:dyDescent="0.2">
      <c r="A4029" s="1" t="s">
        <v>7230</v>
      </c>
      <c r="B4029" s="1" t="s">
        <v>196</v>
      </c>
      <c r="C4029" s="2" t="s">
        <v>7207</v>
      </c>
      <c r="E4029" s="4">
        <v>0</v>
      </c>
      <c r="F4029" s="4">
        <v>22</v>
      </c>
      <c r="H4029" s="167"/>
      <c r="I4029" s="7">
        <v>7060171</v>
      </c>
      <c r="J4029" s="7">
        <v>7060170</v>
      </c>
      <c r="K4029" s="7">
        <v>1</v>
      </c>
      <c r="L4029" s="7">
        <v>2</v>
      </c>
      <c r="M4029" s="7">
        <f>M4030</f>
        <v>0</v>
      </c>
      <c r="N4029" s="8">
        <f>N4030</f>
        <v>0</v>
      </c>
      <c r="R4029" s="12">
        <v>1</v>
      </c>
    </row>
    <row r="4030" spans="1:18" x14ac:dyDescent="0.2">
      <c r="A4030" s="1" t="s">
        <v>7231</v>
      </c>
      <c r="B4030" s="1" t="s">
        <v>30</v>
      </c>
      <c r="C4030" s="2" t="s">
        <v>7209</v>
      </c>
      <c r="D4030" s="154" t="s">
        <v>10</v>
      </c>
      <c r="E4030" s="4">
        <f>ROUND((M4017)*0.05,2)</f>
        <v>0</v>
      </c>
      <c r="F4030" s="4">
        <v>22</v>
      </c>
      <c r="H4030" s="167">
        <v>1</v>
      </c>
      <c r="I4030" s="7">
        <v>7060172</v>
      </c>
      <c r="J4030" s="7">
        <v>7060171</v>
      </c>
      <c r="K4030" s="7">
        <v>2</v>
      </c>
      <c r="L4030" s="7">
        <v>3</v>
      </c>
      <c r="M4030" s="7">
        <f>ROUND(ROUND(H4030,2)*ROUND(E4030,2), 2)</f>
        <v>0</v>
      </c>
      <c r="N4030" s="8">
        <f>H4030*E4030*(1+F4030/100)</f>
        <v>0</v>
      </c>
      <c r="O4030" s="168"/>
      <c r="Q4030" s="11">
        <v>4</v>
      </c>
      <c r="R4030" s="12">
        <v>1</v>
      </c>
    </row>
  </sheetData>
  <sheetProtection algorithmName="SHA-512" hashValue="vSLfAqJg9mj3jv5wC0P9+FGXG+DugOeGbRq0RGkR/jQQF6Ur1v5y7Io/yA3cgHJebs/LfnxjI8x+qSv9AvI0rA==" saltValue="VhUl48Zmqp0DqnjuY20dag==" spinCount="100000" sheet="1" objects="1" scenarios="1" formatColumns="0" formatRows="0"/>
  <conditionalFormatting sqref="M5">
    <cfRule type="expression" dxfId="55" priority="8" stopIfTrue="1">
      <formula>$Q5&gt;0</formula>
    </cfRule>
    <cfRule type="expression" dxfId="54" priority="9" stopIfTrue="1">
      <formula>$K5=1</formula>
    </cfRule>
    <cfRule type="expression" dxfId="53" priority="10" stopIfTrue="1">
      <formula>$D5="op"</formula>
    </cfRule>
  </conditionalFormatting>
  <conditionalFormatting sqref="F1:G10 I1:L10 N1:N10 P1:P10 O4 N12:P65536 F12:G65536 I12:L65536 O6:O10">
    <cfRule type="expression" dxfId="52" priority="11" stopIfTrue="1">
      <formula>$Q1&gt;0</formula>
    </cfRule>
  </conditionalFormatting>
  <conditionalFormatting sqref="O1">
    <cfRule type="expression" dxfId="51" priority="12" stopIfTrue="1">
      <formula>$Q1&gt;0</formula>
    </cfRule>
    <cfRule type="expression" dxfId="50" priority="13" stopIfTrue="1">
      <formula>$K1=1</formula>
    </cfRule>
    <cfRule type="expression" dxfId="49" priority="28" stopIfTrue="1">
      <formula>$Q3&gt;0</formula>
    </cfRule>
  </conditionalFormatting>
  <conditionalFormatting sqref="Q1:Q1048576 S1:IV1048576 R1:R10 R12:R65536">
    <cfRule type="expression" dxfId="48" priority="14" stopIfTrue="1">
      <formula>$K:$K=1</formula>
    </cfRule>
  </conditionalFormatting>
  <conditionalFormatting sqref="D13:E65536 H1:H10 D1:E10 H13:H65536">
    <cfRule type="expression" dxfId="47" priority="15" stopIfTrue="1">
      <formula>$Q1&gt;0</formula>
    </cfRule>
    <cfRule type="expression" dxfId="46" priority="20" stopIfTrue="1">
      <formula>$K1=1</formula>
    </cfRule>
  </conditionalFormatting>
  <conditionalFormatting sqref="A1:C6 A13:C65536 A9:C10 A7:B8">
    <cfRule type="expression" dxfId="45" priority="16" stopIfTrue="1">
      <formula>$Q1&gt;0</formula>
    </cfRule>
    <cfRule type="expression" dxfId="44" priority="17" stopIfTrue="1">
      <formula>$K1=1</formula>
    </cfRule>
  </conditionalFormatting>
  <conditionalFormatting sqref="A12">
    <cfRule type="expression" dxfId="43" priority="18" stopIfTrue="1">
      <formula>$Q12&gt;0</formula>
    </cfRule>
    <cfRule type="expression" dxfId="42" priority="19" stopIfTrue="1">
      <formula>$K12=-1</formula>
    </cfRule>
  </conditionalFormatting>
  <conditionalFormatting sqref="H12 D12:E12">
    <cfRule type="expression" dxfId="41" priority="21" stopIfTrue="1">
      <formula>$Q12&gt;0</formula>
    </cfRule>
    <cfRule type="expression" dxfId="40" priority="22" stopIfTrue="1">
      <formula>$K12=-1</formula>
    </cfRule>
  </conditionalFormatting>
  <conditionalFormatting sqref="M13:M65536">
    <cfRule type="expression" dxfId="39" priority="23" stopIfTrue="1">
      <formula>Q13&gt;0</formula>
    </cfRule>
    <cfRule type="expression" dxfId="38" priority="24" stopIfTrue="1">
      <formula>K13=1</formula>
    </cfRule>
  </conditionalFormatting>
  <conditionalFormatting sqref="M12">
    <cfRule type="expression" dxfId="37" priority="25" stopIfTrue="1">
      <formula>Q12&gt;0</formula>
    </cfRule>
    <cfRule type="expression" dxfId="36" priority="26" stopIfTrue="1">
      <formula>K12=-1</formula>
    </cfRule>
  </conditionalFormatting>
  <conditionalFormatting sqref="D13:E65536 H1:H10 D1:E10 H13:M65536">
    <cfRule type="expression" dxfId="35" priority="27" stopIfTrue="1">
      <formula>$D1="op"</formula>
    </cfRule>
  </conditionalFormatting>
  <conditionalFormatting sqref="C7">
    <cfRule type="expression" dxfId="34" priority="6" stopIfTrue="1">
      <formula>$Q7&gt;0</formula>
    </cfRule>
    <cfRule type="expression" dxfId="33" priority="7" stopIfTrue="1">
      <formula>$K7=1</formula>
    </cfRule>
  </conditionalFormatting>
  <conditionalFormatting sqref="C8">
    <cfRule type="expression" dxfId="32" priority="4" stopIfTrue="1">
      <formula>$Q8&gt;0</formula>
    </cfRule>
    <cfRule type="expression" dxfId="31" priority="5" stopIfTrue="1">
      <formula>$K8=1</formula>
    </cfRule>
  </conditionalFormatting>
  <conditionalFormatting sqref="B12:C12">
    <cfRule type="expression" dxfId="30" priority="2" stopIfTrue="1">
      <formula>$Q12&gt;0</formula>
    </cfRule>
    <cfRule type="expression" dxfId="29" priority="3" stopIfTrue="1">
      <formula>$K12=-1</formula>
    </cfRule>
  </conditionalFormatting>
  <pageMargins left="0.74803149606299213" right="0.74803149606299213" top="0.98425196850393704" bottom="0.98425196850393704" header="0.51181102362204722" footer="0.51181102362204722"/>
  <pageSetup paperSize="9" scale="61" fitToHeight="0" orientation="landscape" cellComments="atEnd" verticalDpi="200" r:id="rId1"/>
  <headerFooter scaleWithDoc="0">
    <oddHeader>&amp;L&amp;G&amp;R&amp;G</oddHeader>
    <oddFooter xml:space="preserve">&amp;R&amp;P od &amp; &amp;N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2"/>
  <sheetViews>
    <sheetView zoomScaleNormal="100" workbookViewId="0">
      <selection activeCell="R15" sqref="R15"/>
    </sheetView>
  </sheetViews>
  <sheetFormatPr defaultRowHeight="12.75" x14ac:dyDescent="0.2"/>
  <cols>
    <col min="2" max="2" width="9.7109375" customWidth="1"/>
    <col min="3" max="3" width="37.42578125" customWidth="1"/>
    <col min="4" max="4" width="17.140625" customWidth="1"/>
    <col min="5" max="7" width="17.5703125" customWidth="1"/>
    <col min="8" max="8" width="22.42578125" customWidth="1"/>
    <col min="9" max="10" width="14.140625" customWidth="1"/>
    <col min="11" max="11" width="15.7109375" customWidth="1"/>
    <col min="12" max="12" width="16.42578125" customWidth="1"/>
    <col min="13" max="14" width="11.7109375" style="47" customWidth="1"/>
    <col min="15" max="15" width="13.140625" style="48" customWidth="1"/>
  </cols>
  <sheetData>
    <row r="1" spans="1:18" x14ac:dyDescent="0.2">
      <c r="B1" s="47" t="s">
        <v>7232</v>
      </c>
      <c r="E1" s="47" t="s">
        <v>1</v>
      </c>
      <c r="M1" s="48"/>
      <c r="N1" s="48"/>
    </row>
    <row r="2" spans="1:18" x14ac:dyDescent="0.2">
      <c r="B2" s="48"/>
      <c r="C2" t="s">
        <v>7233</v>
      </c>
      <c r="E2" s="48"/>
      <c r="M2" s="48"/>
      <c r="N2" s="48"/>
    </row>
    <row r="3" spans="1:18" x14ac:dyDescent="0.2">
      <c r="C3" t="s">
        <v>7234</v>
      </c>
      <c r="E3" t="s">
        <v>7235</v>
      </c>
      <c r="M3" s="48"/>
      <c r="N3" s="48"/>
    </row>
    <row r="4" spans="1:18" x14ac:dyDescent="0.2">
      <c r="C4" t="s">
        <v>14</v>
      </c>
      <c r="M4" s="48"/>
      <c r="N4" s="48"/>
    </row>
    <row r="5" spans="1:18" x14ac:dyDescent="0.2">
      <c r="B5" s="47" t="s">
        <v>7236</v>
      </c>
      <c r="E5" s="47" t="s">
        <v>8</v>
      </c>
      <c r="M5" s="48"/>
      <c r="N5" s="48"/>
    </row>
    <row r="6" spans="1:18" x14ac:dyDescent="0.2">
      <c r="C6" t="s">
        <v>7237</v>
      </c>
      <c r="E6" t="s">
        <v>7238</v>
      </c>
      <c r="M6" s="48"/>
      <c r="N6" s="48"/>
    </row>
    <row r="7" spans="1:18" x14ac:dyDescent="0.2">
      <c r="C7" t="s">
        <v>7239</v>
      </c>
      <c r="M7" s="48"/>
      <c r="N7" s="48"/>
    </row>
    <row r="8" spans="1:18" x14ac:dyDescent="0.2">
      <c r="C8" t="s">
        <v>7234</v>
      </c>
      <c r="M8" s="48"/>
      <c r="N8" s="48"/>
    </row>
    <row r="9" spans="1:18" x14ac:dyDescent="0.2">
      <c r="C9" t="s">
        <v>14</v>
      </c>
      <c r="M9" s="48"/>
      <c r="N9" s="48"/>
    </row>
    <row r="10" spans="1:18" x14ac:dyDescent="0.2">
      <c r="M10" s="48"/>
      <c r="N10" s="48"/>
    </row>
    <row r="11" spans="1:18" ht="14.25" customHeight="1" x14ac:dyDescent="0.2">
      <c r="A11" t="s">
        <v>7240</v>
      </c>
      <c r="B11" t="s">
        <v>7234</v>
      </c>
      <c r="C11" s="49" t="s">
        <v>14</v>
      </c>
      <c r="D11" t="s">
        <v>7241</v>
      </c>
      <c r="E11" s="49" t="s">
        <v>7242</v>
      </c>
      <c r="F11" s="49" t="s">
        <v>17</v>
      </c>
      <c r="G11" s="49" t="s">
        <v>18</v>
      </c>
      <c r="H11" s="50" t="s">
        <v>7243</v>
      </c>
      <c r="I11" t="s">
        <v>20</v>
      </c>
      <c r="J11" t="s">
        <v>21</v>
      </c>
      <c r="K11" s="49" t="s">
        <v>22</v>
      </c>
      <c r="L11" t="s">
        <v>23</v>
      </c>
      <c r="M11" s="51" t="s">
        <v>7244</v>
      </c>
      <c r="N11" s="51" t="s">
        <v>25</v>
      </c>
      <c r="O11" s="52" t="s">
        <v>26</v>
      </c>
      <c r="P11" t="s">
        <v>27</v>
      </c>
      <c r="Q11" t="s">
        <v>28</v>
      </c>
      <c r="R11" t="s">
        <v>29</v>
      </c>
    </row>
    <row r="12" spans="1:18" x14ac:dyDescent="0.2">
      <c r="F12" t="s">
        <v>7245</v>
      </c>
      <c r="G12" t="s">
        <v>7245</v>
      </c>
      <c r="I12" t="s">
        <v>7245</v>
      </c>
      <c r="J12" t="s">
        <v>7245</v>
      </c>
      <c r="K12" t="s">
        <v>7245</v>
      </c>
      <c r="L12" t="s">
        <v>7245</v>
      </c>
      <c r="N12" t="s">
        <v>7245</v>
      </c>
      <c r="Q12" t="s">
        <v>7245</v>
      </c>
      <c r="R12" t="s">
        <v>7245</v>
      </c>
    </row>
  </sheetData>
  <pageMargins left="0.75" right="0.75" top="1" bottom="1" header="0.5" footer="0.5"/>
  <pageSetup paperSize="9"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4:M57"/>
  <sheetViews>
    <sheetView topLeftCell="C1" zoomScaleNormal="100" workbookViewId="0">
      <selection activeCell="M5" sqref="M5"/>
    </sheetView>
  </sheetViews>
  <sheetFormatPr defaultRowHeight="12.75" x14ac:dyDescent="0.2"/>
  <cols>
    <col min="1" max="1" width="15.85546875" style="53" customWidth="1"/>
    <col min="2" max="2" width="62.28515625" style="49" customWidth="1"/>
    <col min="3" max="3" width="17.42578125" style="49" customWidth="1"/>
    <col min="4" max="4" width="13.28515625" style="49" customWidth="1"/>
    <col min="6" max="6" width="14.7109375" style="54" customWidth="1"/>
    <col min="7" max="7" width="34.42578125" style="55" customWidth="1"/>
    <col min="12" max="12" width="6.140625" customWidth="1"/>
    <col min="13" max="13" width="13.7109375" customWidth="1"/>
  </cols>
  <sheetData>
    <row r="4" spans="1:13" x14ac:dyDescent="0.2">
      <c r="A4" s="56" t="s">
        <v>7240</v>
      </c>
      <c r="B4" s="57" t="s">
        <v>14</v>
      </c>
      <c r="C4" s="57" t="s">
        <v>7242</v>
      </c>
      <c r="D4" s="57" t="s">
        <v>7241</v>
      </c>
      <c r="E4" s="58" t="s">
        <v>20</v>
      </c>
      <c r="F4" s="59" t="s">
        <v>7246</v>
      </c>
      <c r="G4" s="60" t="s">
        <v>2</v>
      </c>
      <c r="L4" s="61" t="s">
        <v>7247</v>
      </c>
      <c r="M4" s="61" t="s">
        <v>7248</v>
      </c>
    </row>
    <row r="5" spans="1:13" x14ac:dyDescent="0.2">
      <c r="L5" s="62" t="s">
        <v>241</v>
      </c>
      <c r="M5" s="62" t="s">
        <v>7249</v>
      </c>
    </row>
    <row r="6" spans="1:13" x14ac:dyDescent="0.2">
      <c r="D6" s="49" t="s">
        <v>7250</v>
      </c>
      <c r="L6" s="61" t="s">
        <v>268</v>
      </c>
      <c r="M6" s="61" t="s">
        <v>7251</v>
      </c>
    </row>
    <row r="7" spans="1:13" x14ac:dyDescent="0.2">
      <c r="L7" s="62" t="s">
        <v>343</v>
      </c>
      <c r="M7" s="62" t="s">
        <v>7252</v>
      </c>
    </row>
    <row r="8" spans="1:13" x14ac:dyDescent="0.2">
      <c r="L8" s="61" t="s">
        <v>7253</v>
      </c>
      <c r="M8" s="61" t="s">
        <v>7254</v>
      </c>
    </row>
    <row r="9" spans="1:13" x14ac:dyDescent="0.2">
      <c r="L9" s="62" t="s">
        <v>6711</v>
      </c>
      <c r="M9" s="62" t="s">
        <v>7255</v>
      </c>
    </row>
    <row r="10" spans="1:13" x14ac:dyDescent="0.2">
      <c r="L10" s="61" t="s">
        <v>231</v>
      </c>
      <c r="M10" s="61" t="s">
        <v>7256</v>
      </c>
    </row>
    <row r="11" spans="1:13" x14ac:dyDescent="0.2">
      <c r="L11" s="62" t="s">
        <v>7257</v>
      </c>
      <c r="M11" s="62" t="s">
        <v>7258</v>
      </c>
    </row>
    <row r="12" spans="1:13" x14ac:dyDescent="0.2">
      <c r="L12" s="61" t="s">
        <v>7259</v>
      </c>
      <c r="M12" s="61" t="s">
        <v>7260</v>
      </c>
    </row>
    <row r="13" spans="1:13" x14ac:dyDescent="0.2">
      <c r="L13" s="62" t="s">
        <v>7261</v>
      </c>
      <c r="M13" s="62" t="s">
        <v>7262</v>
      </c>
    </row>
    <row r="14" spans="1:13" x14ac:dyDescent="0.2">
      <c r="L14" s="61" t="s">
        <v>7263</v>
      </c>
      <c r="M14" s="61" t="s">
        <v>7264</v>
      </c>
    </row>
    <row r="15" spans="1:13" x14ac:dyDescent="0.2">
      <c r="L15" s="62" t="s">
        <v>7265</v>
      </c>
      <c r="M15" s="62" t="s">
        <v>7266</v>
      </c>
    </row>
    <row r="16" spans="1:13" x14ac:dyDescent="0.2">
      <c r="L16" s="61" t="s">
        <v>7267</v>
      </c>
      <c r="M16" s="61" t="s">
        <v>7268</v>
      </c>
    </row>
    <row r="17" spans="12:13" x14ac:dyDescent="0.2">
      <c r="L17" s="62" t="s">
        <v>7269</v>
      </c>
      <c r="M17" s="62" t="s">
        <v>7269</v>
      </c>
    </row>
    <row r="18" spans="12:13" x14ac:dyDescent="0.2">
      <c r="L18" s="61" t="s">
        <v>7270</v>
      </c>
      <c r="M18" s="61" t="s">
        <v>7271</v>
      </c>
    </row>
    <row r="19" spans="12:13" x14ac:dyDescent="0.2">
      <c r="L19" s="62" t="s">
        <v>7272</v>
      </c>
      <c r="M19" s="62" t="s">
        <v>7273</v>
      </c>
    </row>
    <row r="20" spans="12:13" x14ac:dyDescent="0.2">
      <c r="L20" s="61" t="s">
        <v>7274</v>
      </c>
      <c r="M20" s="61" t="s">
        <v>7275</v>
      </c>
    </row>
    <row r="21" spans="12:13" x14ac:dyDescent="0.2">
      <c r="L21" s="62" t="s">
        <v>7276</v>
      </c>
      <c r="M21" s="62" t="s">
        <v>7277</v>
      </c>
    </row>
    <row r="22" spans="12:13" x14ac:dyDescent="0.2">
      <c r="L22" s="61" t="s">
        <v>7278</v>
      </c>
      <c r="M22" s="61" t="s">
        <v>7279</v>
      </c>
    </row>
    <row r="23" spans="12:13" x14ac:dyDescent="0.2">
      <c r="L23" s="62" t="s">
        <v>7280</v>
      </c>
      <c r="M23" s="62" t="s">
        <v>7281</v>
      </c>
    </row>
    <row r="24" spans="12:13" x14ac:dyDescent="0.2">
      <c r="L24" s="61" t="s">
        <v>7282</v>
      </c>
      <c r="M24" s="61" t="s">
        <v>7283</v>
      </c>
    </row>
    <row r="25" spans="12:13" x14ac:dyDescent="0.2">
      <c r="L25" s="62" t="s">
        <v>7284</v>
      </c>
      <c r="M25" s="62" t="s">
        <v>7285</v>
      </c>
    </row>
    <row r="26" spans="12:13" x14ac:dyDescent="0.2">
      <c r="L26" s="61" t="s">
        <v>7286</v>
      </c>
      <c r="M26" s="61" t="s">
        <v>7287</v>
      </c>
    </row>
    <row r="27" spans="12:13" x14ac:dyDescent="0.2">
      <c r="L27" s="62" t="s">
        <v>7288</v>
      </c>
      <c r="M27" s="62" t="s">
        <v>7289</v>
      </c>
    </row>
    <row r="28" spans="12:13" x14ac:dyDescent="0.2">
      <c r="L28" s="61" t="s">
        <v>7290</v>
      </c>
      <c r="M28" s="61" t="s">
        <v>7291</v>
      </c>
    </row>
    <row r="29" spans="12:13" x14ac:dyDescent="0.2">
      <c r="L29" s="62" t="s">
        <v>7292</v>
      </c>
      <c r="M29" s="62" t="s">
        <v>7293</v>
      </c>
    </row>
    <row r="30" spans="12:13" x14ac:dyDescent="0.2">
      <c r="L30" s="61" t="s">
        <v>7294</v>
      </c>
      <c r="M30" s="61" t="s">
        <v>7295</v>
      </c>
    </row>
    <row r="31" spans="12:13" x14ac:dyDescent="0.2">
      <c r="L31" s="62" t="s">
        <v>7296</v>
      </c>
      <c r="M31" s="62" t="s">
        <v>7297</v>
      </c>
    </row>
    <row r="32" spans="12:13" x14ac:dyDescent="0.2">
      <c r="L32" s="61" t="s">
        <v>7298</v>
      </c>
      <c r="M32" s="61" t="s">
        <v>7298</v>
      </c>
    </row>
    <row r="33" spans="12:13" x14ac:dyDescent="0.2">
      <c r="L33" s="62" t="s">
        <v>7299</v>
      </c>
      <c r="M33" s="62" t="s">
        <v>7299</v>
      </c>
    </row>
    <row r="34" spans="12:13" x14ac:dyDescent="0.2">
      <c r="L34" s="61" t="s">
        <v>7300</v>
      </c>
      <c r="M34" s="61" t="s">
        <v>7300</v>
      </c>
    </row>
    <row r="35" spans="12:13" x14ac:dyDescent="0.2">
      <c r="L35" s="62" t="s">
        <v>7301</v>
      </c>
      <c r="M35" s="62" t="s">
        <v>7301</v>
      </c>
    </row>
    <row r="36" spans="12:13" x14ac:dyDescent="0.2">
      <c r="L36" s="61" t="s">
        <v>4488</v>
      </c>
      <c r="M36" s="61" t="s">
        <v>4488</v>
      </c>
    </row>
    <row r="37" spans="12:13" x14ac:dyDescent="0.2">
      <c r="L37" s="62" t="s">
        <v>7302</v>
      </c>
      <c r="M37" s="62" t="s">
        <v>7302</v>
      </c>
    </row>
    <row r="38" spans="12:13" x14ac:dyDescent="0.2">
      <c r="L38" s="61" t="s">
        <v>7303</v>
      </c>
      <c r="M38" s="61" t="s">
        <v>7303</v>
      </c>
    </row>
    <row r="39" spans="12:13" x14ac:dyDescent="0.2">
      <c r="L39" s="62" t="s">
        <v>7304</v>
      </c>
      <c r="M39" s="62" t="s">
        <v>7304</v>
      </c>
    </row>
    <row r="40" spans="12:13" x14ac:dyDescent="0.2">
      <c r="L40" s="61" t="s">
        <v>7305</v>
      </c>
      <c r="M40" s="61" t="s">
        <v>7305</v>
      </c>
    </row>
    <row r="41" spans="12:13" x14ac:dyDescent="0.2">
      <c r="L41" s="62" t="s">
        <v>7306</v>
      </c>
      <c r="M41" s="62" t="s">
        <v>7306</v>
      </c>
    </row>
    <row r="42" spans="12:13" x14ac:dyDescent="0.2">
      <c r="L42" s="61" t="s">
        <v>7307</v>
      </c>
      <c r="M42" s="61" t="s">
        <v>7307</v>
      </c>
    </row>
    <row r="43" spans="12:13" x14ac:dyDescent="0.2">
      <c r="L43" s="62" t="s">
        <v>7308</v>
      </c>
      <c r="M43" s="62" t="s">
        <v>7308</v>
      </c>
    </row>
    <row r="44" spans="12:13" x14ac:dyDescent="0.2">
      <c r="L44" s="61" t="s">
        <v>7309</v>
      </c>
      <c r="M44" s="61" t="s">
        <v>7309</v>
      </c>
    </row>
    <row r="45" spans="12:13" x14ac:dyDescent="0.2">
      <c r="L45" s="62" t="s">
        <v>7310</v>
      </c>
      <c r="M45" s="62" t="s">
        <v>7310</v>
      </c>
    </row>
    <row r="46" spans="12:13" x14ac:dyDescent="0.2">
      <c r="L46" s="61" t="s">
        <v>7311</v>
      </c>
      <c r="M46" s="61" t="s">
        <v>7311</v>
      </c>
    </row>
    <row r="47" spans="12:13" x14ac:dyDescent="0.2">
      <c r="L47" s="62" t="s">
        <v>7312</v>
      </c>
      <c r="M47" s="62" t="s">
        <v>7312</v>
      </c>
    </row>
    <row r="48" spans="12:13" x14ac:dyDescent="0.2">
      <c r="L48" s="61" t="s">
        <v>7313</v>
      </c>
      <c r="M48" s="61" t="s">
        <v>7313</v>
      </c>
    </row>
    <row r="49" spans="12:13" x14ac:dyDescent="0.2">
      <c r="L49" s="62" t="s">
        <v>10</v>
      </c>
      <c r="M49" s="62" t="s">
        <v>10</v>
      </c>
    </row>
    <row r="50" spans="12:13" x14ac:dyDescent="0.2">
      <c r="L50" s="61" t="s">
        <v>7314</v>
      </c>
      <c r="M50" s="61" t="s">
        <v>7314</v>
      </c>
    </row>
    <row r="51" spans="12:13" x14ac:dyDescent="0.2">
      <c r="L51" s="62" t="s">
        <v>7315</v>
      </c>
      <c r="M51" s="62" t="s">
        <v>7315</v>
      </c>
    </row>
    <row r="52" spans="12:13" x14ac:dyDescent="0.2">
      <c r="L52" s="61" t="s">
        <v>7316</v>
      </c>
      <c r="M52" s="61" t="s">
        <v>7316</v>
      </c>
    </row>
    <row r="53" spans="12:13" x14ac:dyDescent="0.2">
      <c r="L53" s="62" t="s">
        <v>7317</v>
      </c>
      <c r="M53" s="62" t="s">
        <v>7317</v>
      </c>
    </row>
    <row r="54" spans="12:13" x14ac:dyDescent="0.2">
      <c r="L54" s="61" t="s">
        <v>7250</v>
      </c>
      <c r="M54" s="61" t="s">
        <v>7250</v>
      </c>
    </row>
    <row r="55" spans="12:13" x14ac:dyDescent="0.2">
      <c r="L55" s="62" t="s">
        <v>7318</v>
      </c>
      <c r="M55" s="62" t="s">
        <v>7318</v>
      </c>
    </row>
    <row r="56" spans="12:13" x14ac:dyDescent="0.2">
      <c r="L56" s="61" t="s">
        <v>7319</v>
      </c>
      <c r="M56" s="61" t="s">
        <v>7319</v>
      </c>
    </row>
    <row r="57" spans="12:13" x14ac:dyDescent="0.2">
      <c r="L57" s="62" t="s">
        <v>7320</v>
      </c>
      <c r="M57" s="62" t="s">
        <v>7320</v>
      </c>
    </row>
  </sheetData>
  <conditionalFormatting sqref="B65529:B65536">
    <cfRule type="expression" dxfId="28" priority="1" stopIfTrue="1">
      <formula>#REF!=1</formula>
    </cfRule>
  </conditionalFormatting>
  <conditionalFormatting sqref="B4:B65528">
    <cfRule type="expression" dxfId="27" priority="2" stopIfTrue="1">
      <formula>F5=1</formula>
    </cfRule>
  </conditionalFormatting>
  <dataValidations count="1">
    <dataValidation type="list" allowBlank="1" showInputMessage="1" showErrorMessage="1" sqref="D1:D1048576">
      <formula1>$L$4:$L$57</formula1>
    </dataValidation>
  </dataValidations>
  <pageMargins left="0.75" right="0.75" top="1" bottom="1" header="0.5" footer="0.5"/>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R154"/>
  <sheetViews>
    <sheetView view="pageBreakPreview" zoomScaleNormal="115" zoomScaleSheetLayoutView="100" workbookViewId="0"/>
  </sheetViews>
  <sheetFormatPr defaultRowHeight="12.75" x14ac:dyDescent="0.2"/>
  <cols>
    <col min="1" max="1" width="14" style="63" customWidth="1"/>
    <col min="2" max="2" width="17.42578125" style="63" customWidth="1"/>
    <col min="3" max="3" width="73.28515625" style="64" customWidth="1"/>
    <col min="4" max="4" width="5.7109375" style="65" hidden="1" customWidth="1"/>
    <col min="5" max="5" width="20.42578125" style="66" hidden="1" customWidth="1"/>
    <col min="6" max="6" width="14.7109375" style="66" hidden="1" customWidth="1"/>
    <col min="7" max="7" width="14.7109375" style="67" hidden="1" customWidth="1"/>
    <col min="8" max="8" width="20.7109375" style="68" hidden="1" customWidth="1"/>
    <col min="9" max="9" width="10.28515625" style="69" hidden="1" customWidth="1"/>
    <col min="10" max="11" width="17.5703125" style="69" hidden="1" customWidth="1"/>
    <col min="12" max="12" width="10.140625" style="69" hidden="1" customWidth="1"/>
    <col min="13" max="13" width="28.85546875" style="70" customWidth="1"/>
    <col min="14" max="14" width="28.140625" style="71" hidden="1" customWidth="1"/>
    <col min="15" max="15" width="28.140625" style="72" hidden="1" customWidth="1"/>
    <col min="16" max="16" width="42.28515625" style="73" hidden="1" customWidth="1"/>
    <col min="17" max="17" width="9.140625" style="74" hidden="1" customWidth="1"/>
    <col min="18" max="18" width="12" style="75" hidden="1" customWidth="1"/>
    <col min="19" max="19" width="9.140625" style="75" customWidth="1"/>
    <col min="20" max="16384" width="9.140625" style="75"/>
  </cols>
  <sheetData>
    <row r="1" spans="1:18" x14ac:dyDescent="0.2">
      <c r="B1" s="76" t="s">
        <v>0</v>
      </c>
      <c r="E1" s="77" t="s">
        <v>1</v>
      </c>
      <c r="F1" s="78"/>
      <c r="H1" s="79"/>
      <c r="I1" s="69" t="s">
        <v>2</v>
      </c>
      <c r="O1" s="64" t="s">
        <v>3</v>
      </c>
    </row>
    <row r="2" spans="1:18" x14ac:dyDescent="0.2">
      <c r="E2" s="80"/>
      <c r="F2" s="78"/>
      <c r="H2" s="79"/>
      <c r="O2" s="64"/>
    </row>
    <row r="3" spans="1:18" x14ac:dyDescent="0.2">
      <c r="C3" s="64" t="s">
        <v>4</v>
      </c>
      <c r="E3" s="80" t="s">
        <v>5</v>
      </c>
      <c r="F3" s="78"/>
      <c r="H3" s="79"/>
      <c r="O3" s="64">
        <v>4</v>
      </c>
    </row>
    <row r="4" spans="1:18" x14ac:dyDescent="0.2">
      <c r="C4" s="64" t="s">
        <v>6</v>
      </c>
      <c r="E4" s="80"/>
      <c r="F4" s="78"/>
      <c r="H4" s="79"/>
      <c r="O4" s="64"/>
    </row>
    <row r="5" spans="1:18" x14ac:dyDescent="0.2">
      <c r="B5" s="76" t="s">
        <v>7</v>
      </c>
      <c r="E5" s="77" t="s">
        <v>8</v>
      </c>
      <c r="F5" s="78"/>
      <c r="H5" s="79"/>
      <c r="M5" s="70" t="s">
        <v>9</v>
      </c>
      <c r="O5" s="64" t="s">
        <v>10</v>
      </c>
    </row>
    <row r="6" spans="1:18" x14ac:dyDescent="0.2">
      <c r="E6" s="78" t="s">
        <v>11</v>
      </c>
      <c r="F6" s="78"/>
      <c r="H6" s="79"/>
      <c r="O6" s="64"/>
    </row>
    <row r="7" spans="1:18" x14ac:dyDescent="0.2">
      <c r="C7" s="64" t="s">
        <v>4</v>
      </c>
      <c r="E7" s="78"/>
      <c r="F7" s="78"/>
      <c r="H7" s="79"/>
      <c r="O7" s="64"/>
    </row>
    <row r="8" spans="1:18" x14ac:dyDescent="0.2">
      <c r="C8" s="64" t="s">
        <v>7327</v>
      </c>
      <c r="E8" s="78"/>
      <c r="F8" s="78"/>
      <c r="H8" s="79"/>
      <c r="O8" s="64"/>
    </row>
    <row r="9" spans="1:18" x14ac:dyDescent="0.2">
      <c r="E9" s="78"/>
      <c r="F9" s="78"/>
      <c r="H9" s="79"/>
      <c r="O9" s="64"/>
    </row>
    <row r="10" spans="1:18" x14ac:dyDescent="0.2">
      <c r="E10" s="78"/>
      <c r="F10" s="78"/>
      <c r="H10" s="79"/>
      <c r="O10" s="64"/>
    </row>
    <row r="11" spans="1:18" s="81" customFormat="1" ht="15" x14ac:dyDescent="0.25">
      <c r="A11" s="82" t="s">
        <v>12</v>
      </c>
      <c r="B11" s="82" t="s">
        <v>13</v>
      </c>
      <c r="C11" s="83" t="s">
        <v>14</v>
      </c>
      <c r="D11" s="83" t="s">
        <v>15</v>
      </c>
      <c r="E11" s="83" t="s">
        <v>16</v>
      </c>
      <c r="F11" s="84" t="s">
        <v>17</v>
      </c>
      <c r="G11" s="84" t="s">
        <v>18</v>
      </c>
      <c r="H11" s="85" t="s">
        <v>19</v>
      </c>
      <c r="I11" s="86" t="s">
        <v>20</v>
      </c>
      <c r="J11" s="86" t="s">
        <v>21</v>
      </c>
      <c r="K11" s="87" t="s">
        <v>22</v>
      </c>
      <c r="L11" s="86" t="s">
        <v>23</v>
      </c>
      <c r="M11" s="88" t="s">
        <v>24</v>
      </c>
      <c r="N11" s="89" t="s">
        <v>25</v>
      </c>
      <c r="O11" s="85" t="s">
        <v>26</v>
      </c>
      <c r="P11" s="90" t="s">
        <v>27</v>
      </c>
      <c r="Q11" s="91" t="s">
        <v>28</v>
      </c>
      <c r="R11" s="90" t="s">
        <v>29</v>
      </c>
    </row>
    <row r="12" spans="1:18" s="92" customFormat="1" ht="36.75" x14ac:dyDescent="0.3">
      <c r="A12" s="93"/>
      <c r="B12" s="163" t="s">
        <v>4</v>
      </c>
      <c r="C12" s="164" t="s">
        <v>7327</v>
      </c>
      <c r="D12" s="94"/>
      <c r="E12" s="95"/>
      <c r="F12" s="95">
        <v>22</v>
      </c>
      <c r="G12" s="95">
        <v>22</v>
      </c>
      <c r="H12" s="98"/>
      <c r="I12" s="96">
        <v>-1</v>
      </c>
      <c r="J12" s="96"/>
      <c r="K12" s="96">
        <v>-1</v>
      </c>
      <c r="L12" s="96">
        <v>-1</v>
      </c>
      <c r="M12" s="97">
        <f>'Popis del'!M12</f>
        <v>0</v>
      </c>
      <c r="N12" s="98">
        <v>4875952.2110440005</v>
      </c>
      <c r="O12" s="99"/>
      <c r="P12" s="100"/>
      <c r="Q12" s="101"/>
      <c r="R12" s="92">
        <v>1</v>
      </c>
    </row>
    <row r="13" spans="1:18" s="142" customFormat="1" ht="15.75" x14ac:dyDescent="0.25">
      <c r="A13" s="103" t="s">
        <v>30</v>
      </c>
      <c r="B13" s="103" t="s">
        <v>31</v>
      </c>
      <c r="C13" s="104" t="s">
        <v>32</v>
      </c>
      <c r="D13" s="105"/>
      <c r="E13" s="106">
        <v>0</v>
      </c>
      <c r="F13" s="106">
        <v>22</v>
      </c>
      <c r="G13" s="106"/>
      <c r="H13" s="110">
        <v>0</v>
      </c>
      <c r="I13" s="108">
        <v>7056142</v>
      </c>
      <c r="J13" s="108">
        <v>-1</v>
      </c>
      <c r="K13" s="108">
        <v>1</v>
      </c>
      <c r="L13" s="108">
        <v>1</v>
      </c>
      <c r="M13" s="109">
        <f>'Popis del'!M13</f>
        <v>0</v>
      </c>
      <c r="N13" s="138">
        <v>0</v>
      </c>
      <c r="O13" s="139"/>
      <c r="P13" s="140"/>
      <c r="Q13" s="141"/>
      <c r="R13" s="142">
        <v>1</v>
      </c>
    </row>
    <row r="14" spans="1:18" s="142" customFormat="1" ht="15.75" x14ac:dyDescent="0.25">
      <c r="A14" s="103" t="s">
        <v>188</v>
      </c>
      <c r="B14" s="103" t="s">
        <v>189</v>
      </c>
      <c r="C14" s="104" t="s">
        <v>190</v>
      </c>
      <c r="D14" s="105"/>
      <c r="E14" s="106">
        <v>0</v>
      </c>
      <c r="F14" s="106">
        <v>22</v>
      </c>
      <c r="G14" s="106"/>
      <c r="H14" s="110">
        <v>0</v>
      </c>
      <c r="I14" s="108">
        <v>7058884</v>
      </c>
      <c r="J14" s="108">
        <v>-1</v>
      </c>
      <c r="K14" s="108">
        <v>1</v>
      </c>
      <c r="L14" s="108">
        <v>1</v>
      </c>
      <c r="M14" s="109">
        <f>'Popis del'!M66</f>
        <v>0</v>
      </c>
      <c r="N14" s="138">
        <v>4875105.6493840003</v>
      </c>
      <c r="O14" s="139"/>
      <c r="P14" s="140"/>
      <c r="Q14" s="141"/>
      <c r="R14" s="142">
        <v>1</v>
      </c>
    </row>
    <row r="15" spans="1:18" s="153" customFormat="1" x14ac:dyDescent="0.2">
      <c r="A15" s="143" t="s">
        <v>191</v>
      </c>
      <c r="B15" s="143" t="s">
        <v>189</v>
      </c>
      <c r="C15" s="144" t="s">
        <v>192</v>
      </c>
      <c r="D15" s="145"/>
      <c r="E15" s="146">
        <v>0</v>
      </c>
      <c r="F15" s="146">
        <v>22</v>
      </c>
      <c r="G15" s="146"/>
      <c r="H15" s="149">
        <v>0</v>
      </c>
      <c r="I15" s="147">
        <v>7058885</v>
      </c>
      <c r="J15" s="147">
        <v>7058884</v>
      </c>
      <c r="K15" s="147">
        <v>1</v>
      </c>
      <c r="L15" s="147">
        <v>2</v>
      </c>
      <c r="M15" s="148">
        <f>'Popis del'!M67</f>
        <v>0</v>
      </c>
      <c r="N15" s="149">
        <v>798906.54191599996</v>
      </c>
      <c r="O15" s="150"/>
      <c r="P15" s="151"/>
      <c r="Q15" s="152"/>
      <c r="R15" s="153">
        <v>1</v>
      </c>
    </row>
    <row r="16" spans="1:18" s="126" customFormat="1" x14ac:dyDescent="0.2">
      <c r="A16" s="127" t="s">
        <v>193</v>
      </c>
      <c r="B16" s="127" t="s">
        <v>189</v>
      </c>
      <c r="C16" s="128" t="s">
        <v>194</v>
      </c>
      <c r="D16" s="129"/>
      <c r="E16" s="130">
        <v>0</v>
      </c>
      <c r="F16" s="130">
        <v>22</v>
      </c>
      <c r="G16" s="130"/>
      <c r="H16" s="134">
        <v>0</v>
      </c>
      <c r="I16" s="132">
        <v>7058887</v>
      </c>
      <c r="J16" s="132">
        <v>7058885</v>
      </c>
      <c r="K16" s="132">
        <v>1</v>
      </c>
      <c r="L16" s="132">
        <v>3</v>
      </c>
      <c r="M16" s="133">
        <f>'Popis del'!M68</f>
        <v>0</v>
      </c>
      <c r="N16" s="134">
        <v>96203.34034000001</v>
      </c>
      <c r="O16" s="135"/>
      <c r="P16" s="136"/>
      <c r="Q16" s="137"/>
      <c r="R16" s="126">
        <v>1</v>
      </c>
    </row>
    <row r="17" spans="1:18" s="126" customFormat="1" x14ac:dyDescent="0.2">
      <c r="A17" s="127" t="s">
        <v>195</v>
      </c>
      <c r="B17" s="127" t="s">
        <v>196</v>
      </c>
      <c r="C17" s="128" t="s">
        <v>197</v>
      </c>
      <c r="D17" s="129"/>
      <c r="E17" s="130">
        <v>0</v>
      </c>
      <c r="F17" s="130">
        <v>22</v>
      </c>
      <c r="G17" s="130"/>
      <c r="H17" s="134">
        <v>0</v>
      </c>
      <c r="I17" s="132">
        <v>7060154</v>
      </c>
      <c r="J17" s="132">
        <v>7058887</v>
      </c>
      <c r="K17" s="132">
        <v>1</v>
      </c>
      <c r="L17" s="132">
        <v>4</v>
      </c>
      <c r="M17" s="133">
        <f>'Popis del'!M69</f>
        <v>0</v>
      </c>
      <c r="N17" s="134">
        <v>23939.974600000001</v>
      </c>
      <c r="O17" s="135"/>
      <c r="P17" s="136"/>
      <c r="Q17" s="137"/>
      <c r="R17" s="126">
        <v>1</v>
      </c>
    </row>
    <row r="18" spans="1:18" s="126" customFormat="1" x14ac:dyDescent="0.2">
      <c r="A18" s="127" t="s">
        <v>484</v>
      </c>
      <c r="B18" s="127" t="s">
        <v>485</v>
      </c>
      <c r="C18" s="128" t="s">
        <v>486</v>
      </c>
      <c r="D18" s="129"/>
      <c r="E18" s="130">
        <v>0</v>
      </c>
      <c r="F18" s="130">
        <v>22</v>
      </c>
      <c r="G18" s="130"/>
      <c r="H18" s="134">
        <v>0</v>
      </c>
      <c r="I18" s="132">
        <v>7060155</v>
      </c>
      <c r="J18" s="132">
        <v>7058887</v>
      </c>
      <c r="K18" s="132">
        <v>1</v>
      </c>
      <c r="L18" s="132">
        <v>4</v>
      </c>
      <c r="M18" s="133">
        <f>'Popis del'!M222</f>
        <v>0</v>
      </c>
      <c r="N18" s="134">
        <v>72263.365740000008</v>
      </c>
      <c r="O18" s="135"/>
      <c r="P18" s="136"/>
      <c r="Q18" s="137"/>
      <c r="R18" s="126">
        <v>1</v>
      </c>
    </row>
    <row r="19" spans="1:18" s="126" customFormat="1" x14ac:dyDescent="0.2">
      <c r="A19" s="127" t="s">
        <v>823</v>
      </c>
      <c r="B19" s="127" t="s">
        <v>196</v>
      </c>
      <c r="C19" s="128" t="s">
        <v>824</v>
      </c>
      <c r="D19" s="129"/>
      <c r="E19" s="130">
        <v>0</v>
      </c>
      <c r="F19" s="130">
        <v>22</v>
      </c>
      <c r="G19" s="130"/>
      <c r="H19" s="134">
        <v>0</v>
      </c>
      <c r="I19" s="132">
        <v>7058888</v>
      </c>
      <c r="J19" s="132">
        <v>7058885</v>
      </c>
      <c r="K19" s="132">
        <v>1</v>
      </c>
      <c r="L19" s="132">
        <v>3</v>
      </c>
      <c r="M19" s="133">
        <f>'Popis del'!M412</f>
        <v>0</v>
      </c>
      <c r="N19" s="134">
        <v>525767.77179999999</v>
      </c>
      <c r="O19" s="135"/>
      <c r="P19" s="136"/>
      <c r="Q19" s="137"/>
      <c r="R19" s="126">
        <v>1</v>
      </c>
    </row>
    <row r="20" spans="1:18" s="126" customFormat="1" x14ac:dyDescent="0.2">
      <c r="A20" s="127" t="s">
        <v>825</v>
      </c>
      <c r="B20" s="127" t="s">
        <v>189</v>
      </c>
      <c r="C20" s="128" t="s">
        <v>197</v>
      </c>
      <c r="D20" s="129"/>
      <c r="E20" s="130">
        <v>0</v>
      </c>
      <c r="F20" s="130">
        <v>22</v>
      </c>
      <c r="G20" s="130"/>
      <c r="H20" s="134">
        <v>0</v>
      </c>
      <c r="I20" s="132">
        <v>7060156</v>
      </c>
      <c r="J20" s="132">
        <v>7058888</v>
      </c>
      <c r="K20" s="132">
        <v>1</v>
      </c>
      <c r="L20" s="132">
        <v>4</v>
      </c>
      <c r="M20" s="133">
        <f>'Popis del'!M413</f>
        <v>0</v>
      </c>
      <c r="N20" s="134">
        <v>97717.412799999991</v>
      </c>
      <c r="O20" s="135"/>
      <c r="P20" s="136"/>
      <c r="Q20" s="137"/>
      <c r="R20" s="126">
        <v>1</v>
      </c>
    </row>
    <row r="21" spans="1:18" s="126" customFormat="1" x14ac:dyDescent="0.2">
      <c r="A21" s="127" t="s">
        <v>958</v>
      </c>
      <c r="B21" s="127" t="s">
        <v>196</v>
      </c>
      <c r="C21" s="128" t="s">
        <v>486</v>
      </c>
      <c r="D21" s="129"/>
      <c r="E21" s="130">
        <v>0</v>
      </c>
      <c r="F21" s="130">
        <v>22</v>
      </c>
      <c r="G21" s="130"/>
      <c r="H21" s="134">
        <v>0</v>
      </c>
      <c r="I21" s="132">
        <v>7060157</v>
      </c>
      <c r="J21" s="132">
        <v>7058888</v>
      </c>
      <c r="K21" s="132">
        <v>1</v>
      </c>
      <c r="L21" s="132">
        <v>4</v>
      </c>
      <c r="M21" s="133">
        <f>'Popis del'!M499</f>
        <v>0</v>
      </c>
      <c r="N21" s="134">
        <v>374376.75179999997</v>
      </c>
      <c r="O21" s="135"/>
      <c r="P21" s="136"/>
      <c r="Q21" s="137"/>
      <c r="R21" s="126">
        <v>1</v>
      </c>
    </row>
    <row r="22" spans="1:18" s="126" customFormat="1" x14ac:dyDescent="0.2">
      <c r="A22" s="127" t="s">
        <v>1313</v>
      </c>
      <c r="B22" s="127" t="s">
        <v>485</v>
      </c>
      <c r="C22" s="128" t="s">
        <v>1314</v>
      </c>
      <c r="D22" s="129"/>
      <c r="E22" s="130">
        <v>0</v>
      </c>
      <c r="F22" s="130">
        <v>22</v>
      </c>
      <c r="G22" s="130"/>
      <c r="H22" s="134">
        <v>0</v>
      </c>
      <c r="I22" s="132">
        <v>7057126</v>
      </c>
      <c r="J22" s="132">
        <v>7058888</v>
      </c>
      <c r="K22" s="132">
        <v>1</v>
      </c>
      <c r="L22" s="132">
        <v>4</v>
      </c>
      <c r="M22" s="133">
        <f>'Popis del'!M692</f>
        <v>0</v>
      </c>
      <c r="N22" s="134">
        <v>53673.607200000006</v>
      </c>
      <c r="O22" s="135"/>
      <c r="P22" s="136"/>
      <c r="Q22" s="137"/>
      <c r="R22" s="126">
        <v>1</v>
      </c>
    </row>
    <row r="23" spans="1:18" s="126" customFormat="1" x14ac:dyDescent="0.2">
      <c r="A23" s="127" t="s">
        <v>1328</v>
      </c>
      <c r="B23" s="127" t="s">
        <v>485</v>
      </c>
      <c r="C23" s="128" t="s">
        <v>1329</v>
      </c>
      <c r="D23" s="129"/>
      <c r="E23" s="130">
        <v>0</v>
      </c>
      <c r="F23" s="130">
        <v>22</v>
      </c>
      <c r="G23" s="130"/>
      <c r="H23" s="134">
        <v>0</v>
      </c>
      <c r="I23" s="132">
        <v>7057144</v>
      </c>
      <c r="J23" s="132">
        <v>7058885</v>
      </c>
      <c r="K23" s="132">
        <v>1</v>
      </c>
      <c r="L23" s="132">
        <v>3</v>
      </c>
      <c r="M23" s="133">
        <f>'Popis del'!M700</f>
        <v>0</v>
      </c>
      <c r="N23" s="134">
        <v>89662.278375999987</v>
      </c>
      <c r="O23" s="135"/>
      <c r="P23" s="136"/>
      <c r="Q23" s="137"/>
      <c r="R23" s="126">
        <v>1</v>
      </c>
    </row>
    <row r="24" spans="1:18" s="126" customFormat="1" x14ac:dyDescent="0.2">
      <c r="A24" s="127" t="s">
        <v>1330</v>
      </c>
      <c r="B24" s="127"/>
      <c r="C24" s="128" t="s">
        <v>197</v>
      </c>
      <c r="D24" s="129"/>
      <c r="E24" s="130">
        <v>0</v>
      </c>
      <c r="F24" s="130">
        <v>22</v>
      </c>
      <c r="G24" s="130"/>
      <c r="H24" s="134">
        <v>0</v>
      </c>
      <c r="I24" s="132">
        <v>7057145</v>
      </c>
      <c r="J24" s="132">
        <v>7057144</v>
      </c>
      <c r="K24" s="132">
        <v>1</v>
      </c>
      <c r="L24" s="132">
        <v>4</v>
      </c>
      <c r="M24" s="133">
        <f>'Popis del'!M701</f>
        <v>0</v>
      </c>
      <c r="N24" s="134">
        <v>89662.278375999987</v>
      </c>
      <c r="O24" s="135"/>
      <c r="P24" s="136"/>
      <c r="Q24" s="137"/>
      <c r="R24" s="126">
        <v>1</v>
      </c>
    </row>
    <row r="25" spans="1:18" s="126" customFormat="1" x14ac:dyDescent="0.2">
      <c r="A25" s="127" t="s">
        <v>1532</v>
      </c>
      <c r="B25" s="127" t="s">
        <v>1533</v>
      </c>
      <c r="C25" s="128" t="s">
        <v>1534</v>
      </c>
      <c r="D25" s="129"/>
      <c r="E25" s="130">
        <v>0</v>
      </c>
      <c r="F25" s="130">
        <v>22</v>
      </c>
      <c r="G25" s="130"/>
      <c r="H25" s="134">
        <v>0</v>
      </c>
      <c r="I25" s="132">
        <v>7058889</v>
      </c>
      <c r="J25" s="132">
        <v>7058885</v>
      </c>
      <c r="K25" s="132">
        <v>1</v>
      </c>
      <c r="L25" s="132">
        <v>3</v>
      </c>
      <c r="M25" s="133">
        <f>'Popis del'!M796</f>
        <v>0</v>
      </c>
      <c r="N25" s="134">
        <v>87273.151400000017</v>
      </c>
      <c r="O25" s="135"/>
      <c r="P25" s="136"/>
      <c r="Q25" s="137"/>
      <c r="R25" s="126">
        <v>1</v>
      </c>
    </row>
    <row r="26" spans="1:18" s="126" customFormat="1" x14ac:dyDescent="0.2">
      <c r="A26" s="127" t="s">
        <v>1535</v>
      </c>
      <c r="B26" s="127" t="s">
        <v>1536</v>
      </c>
      <c r="C26" s="128" t="s">
        <v>1537</v>
      </c>
      <c r="D26" s="129"/>
      <c r="E26" s="130">
        <v>0</v>
      </c>
      <c r="F26" s="130">
        <v>22</v>
      </c>
      <c r="G26" s="130"/>
      <c r="H26" s="134">
        <v>0</v>
      </c>
      <c r="I26" s="132">
        <v>7057691</v>
      </c>
      <c r="J26" s="132">
        <v>7058889</v>
      </c>
      <c r="K26" s="132">
        <v>1</v>
      </c>
      <c r="L26" s="132">
        <v>4</v>
      </c>
      <c r="M26" s="133">
        <f>'Popis del'!M797</f>
        <v>0</v>
      </c>
      <c r="N26" s="134">
        <v>25695.359400000005</v>
      </c>
      <c r="O26" s="135"/>
      <c r="P26" s="136"/>
      <c r="Q26" s="137"/>
      <c r="R26" s="126">
        <v>1</v>
      </c>
    </row>
    <row r="27" spans="1:18" s="126" customFormat="1" x14ac:dyDescent="0.2">
      <c r="A27" s="127" t="s">
        <v>1794</v>
      </c>
      <c r="B27" s="127"/>
      <c r="C27" s="128" t="s">
        <v>1795</v>
      </c>
      <c r="D27" s="129"/>
      <c r="E27" s="130">
        <v>0</v>
      </c>
      <c r="F27" s="130">
        <v>22</v>
      </c>
      <c r="G27" s="130"/>
      <c r="H27" s="134">
        <v>0</v>
      </c>
      <c r="I27" s="132">
        <v>7058786</v>
      </c>
      <c r="J27" s="132">
        <v>7058889</v>
      </c>
      <c r="K27" s="132">
        <v>1</v>
      </c>
      <c r="L27" s="132">
        <v>4</v>
      </c>
      <c r="M27" s="133">
        <f>'Popis del'!M931</f>
        <v>0</v>
      </c>
      <c r="N27" s="134">
        <v>61577.792000000016</v>
      </c>
      <c r="O27" s="135"/>
      <c r="P27" s="136"/>
      <c r="Q27" s="137"/>
      <c r="R27" s="126">
        <v>1</v>
      </c>
    </row>
    <row r="28" spans="1:18" s="153" customFormat="1" x14ac:dyDescent="0.2">
      <c r="A28" s="143" t="s">
        <v>2093</v>
      </c>
      <c r="B28" s="143" t="s">
        <v>196</v>
      </c>
      <c r="C28" s="144" t="s">
        <v>2094</v>
      </c>
      <c r="D28" s="145"/>
      <c r="E28" s="146">
        <v>0</v>
      </c>
      <c r="F28" s="146">
        <v>22</v>
      </c>
      <c r="G28" s="146"/>
      <c r="H28" s="149">
        <v>0</v>
      </c>
      <c r="I28" s="147">
        <v>7058886</v>
      </c>
      <c r="J28" s="147">
        <v>7058884</v>
      </c>
      <c r="K28" s="147">
        <v>1</v>
      </c>
      <c r="L28" s="147">
        <v>2</v>
      </c>
      <c r="M28" s="148">
        <f>'Popis del'!M1083</f>
        <v>0</v>
      </c>
      <c r="N28" s="149">
        <v>3844051.214708</v>
      </c>
      <c r="O28" s="150"/>
      <c r="P28" s="151"/>
      <c r="Q28" s="152"/>
      <c r="R28" s="153">
        <v>1</v>
      </c>
    </row>
    <row r="29" spans="1:18" s="126" customFormat="1" x14ac:dyDescent="0.2">
      <c r="A29" s="127" t="s">
        <v>2095</v>
      </c>
      <c r="B29" s="127" t="s">
        <v>189</v>
      </c>
      <c r="C29" s="128" t="s">
        <v>2096</v>
      </c>
      <c r="D29" s="129"/>
      <c r="E29" s="130">
        <v>0</v>
      </c>
      <c r="F29" s="130">
        <v>22</v>
      </c>
      <c r="G29" s="130"/>
      <c r="H29" s="134">
        <v>0</v>
      </c>
      <c r="I29" s="132">
        <v>7058890</v>
      </c>
      <c r="J29" s="132">
        <v>7058886</v>
      </c>
      <c r="K29" s="132">
        <v>1</v>
      </c>
      <c r="L29" s="132">
        <v>3</v>
      </c>
      <c r="M29" s="133">
        <f>'Popis del'!M1084</f>
        <v>0</v>
      </c>
      <c r="N29" s="134">
        <v>2383420.86154</v>
      </c>
      <c r="O29" s="135"/>
      <c r="P29" s="136"/>
      <c r="Q29" s="137"/>
      <c r="R29" s="126">
        <v>1</v>
      </c>
    </row>
    <row r="30" spans="1:18" s="126" customFormat="1" x14ac:dyDescent="0.2">
      <c r="A30" s="127" t="s">
        <v>2097</v>
      </c>
      <c r="B30" s="127" t="s">
        <v>199</v>
      </c>
      <c r="C30" s="128" t="s">
        <v>2098</v>
      </c>
      <c r="D30" s="129"/>
      <c r="E30" s="130">
        <v>0</v>
      </c>
      <c r="F30" s="130">
        <v>22</v>
      </c>
      <c r="G30" s="130"/>
      <c r="H30" s="134">
        <v>0</v>
      </c>
      <c r="I30" s="132">
        <v>7058892</v>
      </c>
      <c r="J30" s="132">
        <v>7058890</v>
      </c>
      <c r="K30" s="132">
        <v>1</v>
      </c>
      <c r="L30" s="132">
        <v>4</v>
      </c>
      <c r="M30" s="133">
        <f>'Popis del'!M1085</f>
        <v>0</v>
      </c>
      <c r="N30" s="134">
        <v>774955.27279999992</v>
      </c>
      <c r="O30" s="135"/>
      <c r="P30" s="136"/>
      <c r="Q30" s="137"/>
      <c r="R30" s="126">
        <v>1</v>
      </c>
    </row>
    <row r="31" spans="1:18" s="126" customFormat="1" x14ac:dyDescent="0.2">
      <c r="A31" s="127" t="s">
        <v>2687</v>
      </c>
      <c r="B31" s="127" t="s">
        <v>488</v>
      </c>
      <c r="C31" s="128" t="s">
        <v>2688</v>
      </c>
      <c r="D31" s="129"/>
      <c r="E31" s="130">
        <v>0</v>
      </c>
      <c r="F31" s="130">
        <v>22</v>
      </c>
      <c r="G31" s="130"/>
      <c r="H31" s="134">
        <v>0</v>
      </c>
      <c r="I31" s="132">
        <v>7059216</v>
      </c>
      <c r="J31" s="132">
        <v>7058890</v>
      </c>
      <c r="K31" s="132">
        <v>1</v>
      </c>
      <c r="L31" s="132">
        <v>4</v>
      </c>
      <c r="M31" s="133">
        <f>'Popis del'!M1409</f>
        <v>0</v>
      </c>
      <c r="N31" s="134">
        <v>1608465.58874</v>
      </c>
      <c r="O31" s="135"/>
      <c r="P31" s="136"/>
      <c r="Q31" s="137"/>
      <c r="R31" s="126">
        <v>1</v>
      </c>
    </row>
    <row r="32" spans="1:18" s="126" customFormat="1" x14ac:dyDescent="0.2">
      <c r="A32" s="127" t="s">
        <v>3857</v>
      </c>
      <c r="B32" s="127" t="s">
        <v>196</v>
      </c>
      <c r="C32" s="128" t="s">
        <v>1329</v>
      </c>
      <c r="D32" s="129"/>
      <c r="E32" s="130">
        <v>0</v>
      </c>
      <c r="F32" s="130">
        <v>22</v>
      </c>
      <c r="G32" s="130"/>
      <c r="H32" s="134">
        <v>0</v>
      </c>
      <c r="I32" s="132">
        <v>7057240</v>
      </c>
      <c r="J32" s="132">
        <v>7058886</v>
      </c>
      <c r="K32" s="132">
        <v>1</v>
      </c>
      <c r="L32" s="132">
        <v>3</v>
      </c>
      <c r="M32" s="133">
        <f>'Popis del'!M2069</f>
        <v>0</v>
      </c>
      <c r="N32" s="134">
        <v>385820.96106799995</v>
      </c>
      <c r="O32" s="135"/>
      <c r="P32" s="136"/>
      <c r="Q32" s="137"/>
      <c r="R32" s="126">
        <v>1</v>
      </c>
    </row>
    <row r="33" spans="1:18" s="126" customFormat="1" x14ac:dyDescent="0.2">
      <c r="A33" s="127" t="s">
        <v>3858</v>
      </c>
      <c r="B33" s="127"/>
      <c r="C33" s="128" t="s">
        <v>3859</v>
      </c>
      <c r="D33" s="129"/>
      <c r="E33" s="130">
        <v>0</v>
      </c>
      <c r="F33" s="130">
        <v>22</v>
      </c>
      <c r="G33" s="130"/>
      <c r="H33" s="134">
        <v>0</v>
      </c>
      <c r="I33" s="132">
        <v>7060158</v>
      </c>
      <c r="J33" s="132">
        <v>7057240</v>
      </c>
      <c r="K33" s="132">
        <v>1</v>
      </c>
      <c r="L33" s="132">
        <v>4</v>
      </c>
      <c r="M33" s="133">
        <f>'Popis del'!M2070</f>
        <v>0</v>
      </c>
      <c r="N33" s="134">
        <v>385820.96106799995</v>
      </c>
      <c r="O33" s="135"/>
      <c r="P33" s="136"/>
      <c r="Q33" s="137"/>
      <c r="R33" s="126">
        <v>1</v>
      </c>
    </row>
    <row r="34" spans="1:18" s="126" customFormat="1" x14ac:dyDescent="0.2">
      <c r="A34" s="127" t="s">
        <v>4667</v>
      </c>
      <c r="B34" s="127" t="s">
        <v>485</v>
      </c>
      <c r="C34" s="128" t="s">
        <v>4668</v>
      </c>
      <c r="D34" s="129"/>
      <c r="E34" s="130">
        <v>0</v>
      </c>
      <c r="F34" s="130">
        <v>22</v>
      </c>
      <c r="G34" s="130"/>
      <c r="H34" s="134">
        <v>0</v>
      </c>
      <c r="I34" s="132">
        <v>7056535</v>
      </c>
      <c r="J34" s="132">
        <v>7058886</v>
      </c>
      <c r="K34" s="132">
        <v>1</v>
      </c>
      <c r="L34" s="132">
        <v>3</v>
      </c>
      <c r="M34" s="133">
        <f>'Popis del'!M2521</f>
        <v>0</v>
      </c>
      <c r="N34" s="134">
        <v>171913.58061999996</v>
      </c>
      <c r="O34" s="135"/>
      <c r="P34" s="136"/>
      <c r="Q34" s="137"/>
      <c r="R34" s="126">
        <v>1</v>
      </c>
    </row>
    <row r="35" spans="1:18" s="126" customFormat="1" x14ac:dyDescent="0.2">
      <c r="A35" s="127" t="s">
        <v>4669</v>
      </c>
      <c r="B35" s="127" t="s">
        <v>199</v>
      </c>
      <c r="C35" s="128" t="s">
        <v>197</v>
      </c>
      <c r="D35" s="129"/>
      <c r="E35" s="130">
        <v>0</v>
      </c>
      <c r="F35" s="130">
        <v>22</v>
      </c>
      <c r="G35" s="130"/>
      <c r="H35" s="134">
        <v>0</v>
      </c>
      <c r="I35" s="132">
        <v>7056536</v>
      </c>
      <c r="J35" s="132">
        <v>7056535</v>
      </c>
      <c r="K35" s="132">
        <v>1</v>
      </c>
      <c r="L35" s="132">
        <v>4</v>
      </c>
      <c r="M35" s="133">
        <f>'Popis del'!M2522</f>
        <v>0</v>
      </c>
      <c r="N35" s="134">
        <v>53057.354699999996</v>
      </c>
      <c r="O35" s="135"/>
      <c r="P35" s="136"/>
      <c r="Q35" s="137"/>
      <c r="R35" s="126">
        <v>1</v>
      </c>
    </row>
    <row r="36" spans="1:18" s="126" customFormat="1" x14ac:dyDescent="0.2">
      <c r="A36" s="127" t="s">
        <v>4844</v>
      </c>
      <c r="B36" s="127" t="s">
        <v>488</v>
      </c>
      <c r="C36" s="128" t="s">
        <v>486</v>
      </c>
      <c r="D36" s="129"/>
      <c r="E36" s="130">
        <v>0</v>
      </c>
      <c r="F36" s="130">
        <v>22</v>
      </c>
      <c r="G36" s="130"/>
      <c r="H36" s="134">
        <v>0</v>
      </c>
      <c r="I36" s="132">
        <v>7056655</v>
      </c>
      <c r="J36" s="132">
        <v>7056535</v>
      </c>
      <c r="K36" s="132">
        <v>1</v>
      </c>
      <c r="L36" s="132">
        <v>4</v>
      </c>
      <c r="M36" s="133">
        <f>'Popis del'!M2641</f>
        <v>0</v>
      </c>
      <c r="N36" s="134">
        <v>118856.22591999998</v>
      </c>
      <c r="O36" s="135"/>
      <c r="P36" s="136"/>
      <c r="Q36" s="137"/>
      <c r="R36" s="126">
        <v>1</v>
      </c>
    </row>
    <row r="37" spans="1:18" s="126" customFormat="1" x14ac:dyDescent="0.2">
      <c r="A37" s="127" t="s">
        <v>5113</v>
      </c>
      <c r="B37" s="127" t="s">
        <v>1533</v>
      </c>
      <c r="C37" s="128" t="s">
        <v>1534</v>
      </c>
      <c r="D37" s="129"/>
      <c r="E37" s="130">
        <v>0</v>
      </c>
      <c r="F37" s="130">
        <v>22</v>
      </c>
      <c r="G37" s="130"/>
      <c r="H37" s="134">
        <v>0</v>
      </c>
      <c r="I37" s="132">
        <v>7058891</v>
      </c>
      <c r="J37" s="132">
        <v>7058886</v>
      </c>
      <c r="K37" s="132">
        <v>1</v>
      </c>
      <c r="L37" s="132">
        <v>3</v>
      </c>
      <c r="M37" s="133">
        <f>'Popis del'!M2839</f>
        <v>0</v>
      </c>
      <c r="N37" s="134">
        <v>902895.81148000003</v>
      </c>
      <c r="O37" s="135"/>
      <c r="P37" s="136"/>
      <c r="Q37" s="137"/>
      <c r="R37" s="126">
        <v>1</v>
      </c>
    </row>
    <row r="38" spans="1:18" s="126" customFormat="1" x14ac:dyDescent="0.2">
      <c r="A38" s="127" t="s">
        <v>5114</v>
      </c>
      <c r="B38" s="127" t="s">
        <v>1536</v>
      </c>
      <c r="C38" s="128" t="s">
        <v>1537</v>
      </c>
      <c r="D38" s="129"/>
      <c r="E38" s="130">
        <v>0</v>
      </c>
      <c r="F38" s="130">
        <v>22</v>
      </c>
      <c r="G38" s="130"/>
      <c r="H38" s="134">
        <v>0</v>
      </c>
      <c r="I38" s="132">
        <v>7057825</v>
      </c>
      <c r="J38" s="132">
        <v>7058891</v>
      </c>
      <c r="K38" s="132">
        <v>1</v>
      </c>
      <c r="L38" s="132">
        <v>4</v>
      </c>
      <c r="M38" s="133">
        <f>'Popis del'!M2840</f>
        <v>0</v>
      </c>
      <c r="N38" s="134">
        <v>347031.05447999993</v>
      </c>
      <c r="O38" s="135"/>
      <c r="P38" s="136"/>
      <c r="Q38" s="137"/>
      <c r="R38" s="126">
        <v>1</v>
      </c>
    </row>
    <row r="39" spans="1:18" s="126" customFormat="1" x14ac:dyDescent="0.2">
      <c r="A39" s="127" t="s">
        <v>6088</v>
      </c>
      <c r="B39" s="127"/>
      <c r="C39" s="128" t="s">
        <v>1795</v>
      </c>
      <c r="D39" s="129"/>
      <c r="E39" s="130">
        <v>0</v>
      </c>
      <c r="F39" s="130">
        <v>22</v>
      </c>
      <c r="G39" s="130"/>
      <c r="H39" s="134">
        <v>0</v>
      </c>
      <c r="I39" s="132">
        <v>7058376</v>
      </c>
      <c r="J39" s="132">
        <v>7058891</v>
      </c>
      <c r="K39" s="132">
        <v>1</v>
      </c>
      <c r="L39" s="132">
        <v>4</v>
      </c>
      <c r="M39" s="133">
        <f>'Popis del'!M3407</f>
        <v>0</v>
      </c>
      <c r="N39" s="134">
        <v>555864.7570000001</v>
      </c>
      <c r="O39" s="135"/>
      <c r="P39" s="136"/>
      <c r="Q39" s="137"/>
      <c r="R39" s="126">
        <v>1</v>
      </c>
    </row>
    <row r="40" spans="1:18" s="153" customFormat="1" x14ac:dyDescent="0.2">
      <c r="A40" s="143" t="s">
        <v>7206</v>
      </c>
      <c r="B40" s="143" t="s">
        <v>485</v>
      </c>
      <c r="C40" s="144" t="s">
        <v>7207</v>
      </c>
      <c r="D40" s="145"/>
      <c r="E40" s="146">
        <v>0</v>
      </c>
      <c r="F40" s="146">
        <v>22</v>
      </c>
      <c r="G40" s="146"/>
      <c r="H40" s="149">
        <v>0</v>
      </c>
      <c r="I40" s="147">
        <v>7060088</v>
      </c>
      <c r="J40" s="147">
        <v>7058884</v>
      </c>
      <c r="K40" s="147">
        <v>1</v>
      </c>
      <c r="L40" s="147">
        <v>2</v>
      </c>
      <c r="M40" s="148">
        <f>'Popis del'!M4014</f>
        <v>0</v>
      </c>
      <c r="N40" s="149">
        <v>232147.89275999999</v>
      </c>
      <c r="O40" s="150"/>
      <c r="P40" s="151"/>
      <c r="Q40" s="152"/>
      <c r="R40" s="153">
        <v>1</v>
      </c>
    </row>
    <row r="41" spans="1:18" s="142" customFormat="1" ht="15.75" x14ac:dyDescent="0.25">
      <c r="A41" s="103" t="s">
        <v>233</v>
      </c>
      <c r="B41" s="103" t="s">
        <v>196</v>
      </c>
      <c r="C41" s="104" t="s">
        <v>7210</v>
      </c>
      <c r="D41" s="105"/>
      <c r="E41" s="106">
        <v>0</v>
      </c>
      <c r="F41" s="106">
        <v>22</v>
      </c>
      <c r="G41" s="106"/>
      <c r="H41" s="110">
        <v>0</v>
      </c>
      <c r="I41" s="108">
        <v>7060170</v>
      </c>
      <c r="J41" s="108">
        <v>-1</v>
      </c>
      <c r="K41" s="108">
        <v>1</v>
      </c>
      <c r="L41" s="108">
        <v>1</v>
      </c>
      <c r="M41" s="109">
        <f>'Popis del'!M4016</f>
        <v>0</v>
      </c>
      <c r="N41" s="138">
        <v>846.56165999999996</v>
      </c>
      <c r="O41" s="139"/>
      <c r="P41" s="140"/>
      <c r="Q41" s="141"/>
      <c r="R41" s="142">
        <v>1</v>
      </c>
    </row>
    <row r="42" spans="1:18" s="153" customFormat="1" x14ac:dyDescent="0.2">
      <c r="A42" s="143" t="s">
        <v>7211</v>
      </c>
      <c r="B42" s="143" t="s">
        <v>189</v>
      </c>
      <c r="C42" s="144" t="s">
        <v>7212</v>
      </c>
      <c r="D42" s="145"/>
      <c r="E42" s="146">
        <v>0</v>
      </c>
      <c r="F42" s="146">
        <v>22</v>
      </c>
      <c r="G42" s="146"/>
      <c r="H42" s="149">
        <v>0</v>
      </c>
      <c r="I42" s="147">
        <v>7060159</v>
      </c>
      <c r="J42" s="147">
        <v>7060170</v>
      </c>
      <c r="K42" s="147">
        <v>1</v>
      </c>
      <c r="L42" s="147">
        <v>2</v>
      </c>
      <c r="M42" s="148">
        <f>'Popis del'!M4017</f>
        <v>0</v>
      </c>
      <c r="N42" s="149">
        <v>806.24919999999997</v>
      </c>
      <c r="O42" s="150"/>
      <c r="P42" s="151"/>
      <c r="Q42" s="152"/>
      <c r="R42" s="153">
        <v>1</v>
      </c>
    </row>
    <row r="43" spans="1:18" s="126" customFormat="1" x14ac:dyDescent="0.2">
      <c r="A43" s="127" t="s">
        <v>7213</v>
      </c>
      <c r="B43" s="127"/>
      <c r="C43" s="128" t="s">
        <v>286</v>
      </c>
      <c r="D43" s="129"/>
      <c r="E43" s="130">
        <v>0</v>
      </c>
      <c r="F43" s="130">
        <v>22</v>
      </c>
      <c r="G43" s="130"/>
      <c r="H43" s="134">
        <v>0</v>
      </c>
      <c r="I43" s="132">
        <v>7060160</v>
      </c>
      <c r="J43" s="132">
        <v>7060159</v>
      </c>
      <c r="K43" s="132">
        <v>1</v>
      </c>
      <c r="L43" s="132">
        <v>3</v>
      </c>
      <c r="M43" s="133">
        <f>'Popis del'!M4018</f>
        <v>0</v>
      </c>
      <c r="N43" s="134">
        <v>0</v>
      </c>
      <c r="O43" s="135"/>
      <c r="P43" s="136"/>
      <c r="Q43" s="137"/>
      <c r="R43" s="126">
        <v>1</v>
      </c>
    </row>
    <row r="44" spans="1:18" s="126" customFormat="1" x14ac:dyDescent="0.2">
      <c r="A44" s="127" t="s">
        <v>7215</v>
      </c>
      <c r="B44" s="127" t="s">
        <v>976</v>
      </c>
      <c r="C44" s="128" t="s">
        <v>4360</v>
      </c>
      <c r="D44" s="129"/>
      <c r="E44" s="130">
        <v>0</v>
      </c>
      <c r="F44" s="130">
        <v>22</v>
      </c>
      <c r="G44" s="130"/>
      <c r="H44" s="134">
        <v>0</v>
      </c>
      <c r="I44" s="132">
        <v>7060162</v>
      </c>
      <c r="J44" s="132">
        <v>7060159</v>
      </c>
      <c r="K44" s="132">
        <v>1</v>
      </c>
      <c r="L44" s="132">
        <v>3</v>
      </c>
      <c r="M44" s="133">
        <f>'Popis del'!M4020</f>
        <v>0</v>
      </c>
      <c r="N44" s="134">
        <v>248.85559999999998</v>
      </c>
      <c r="O44" s="135"/>
      <c r="P44" s="136"/>
      <c r="Q44" s="137"/>
      <c r="R44" s="126">
        <v>1</v>
      </c>
    </row>
    <row r="45" spans="1:18" s="126" customFormat="1" x14ac:dyDescent="0.2">
      <c r="A45" s="127" t="s">
        <v>7226</v>
      </c>
      <c r="B45" s="127" t="s">
        <v>991</v>
      </c>
      <c r="C45" s="128" t="s">
        <v>4384</v>
      </c>
      <c r="D45" s="129"/>
      <c r="E45" s="130">
        <v>0</v>
      </c>
      <c r="F45" s="130">
        <v>22</v>
      </c>
      <c r="G45" s="130"/>
      <c r="H45" s="134">
        <v>0</v>
      </c>
      <c r="I45" s="132">
        <v>7060167</v>
      </c>
      <c r="J45" s="132">
        <v>7060159</v>
      </c>
      <c r="K45" s="132">
        <v>1</v>
      </c>
      <c r="L45" s="132">
        <v>3</v>
      </c>
      <c r="M45" s="133">
        <f>'Popis del'!M4026</f>
        <v>0</v>
      </c>
      <c r="N45" s="134">
        <v>557.39359999999999</v>
      </c>
      <c r="O45" s="135"/>
      <c r="P45" s="136"/>
      <c r="Q45" s="137"/>
      <c r="R45" s="126">
        <v>1</v>
      </c>
    </row>
    <row r="46" spans="1:18" s="153" customFormat="1" x14ac:dyDescent="0.2">
      <c r="A46" s="143" t="s">
        <v>7230</v>
      </c>
      <c r="B46" s="143" t="s">
        <v>196</v>
      </c>
      <c r="C46" s="144" t="s">
        <v>7207</v>
      </c>
      <c r="D46" s="145"/>
      <c r="E46" s="146">
        <v>0</v>
      </c>
      <c r="F46" s="146">
        <v>22</v>
      </c>
      <c r="G46" s="146"/>
      <c r="H46" s="149">
        <v>0</v>
      </c>
      <c r="I46" s="147">
        <v>7060171</v>
      </c>
      <c r="J46" s="147">
        <v>7060170</v>
      </c>
      <c r="K46" s="147">
        <v>1</v>
      </c>
      <c r="L46" s="147">
        <v>2</v>
      </c>
      <c r="M46" s="148">
        <f>'Popis del'!M4029</f>
        <v>0</v>
      </c>
      <c r="N46" s="149">
        <v>40.312460000000002</v>
      </c>
      <c r="O46" s="150"/>
      <c r="P46" s="151"/>
      <c r="Q46" s="152"/>
      <c r="R46" s="153">
        <v>1</v>
      </c>
    </row>
    <row r="47" spans="1:18" s="114" customFormat="1" x14ac:dyDescent="0.2">
      <c r="A47" s="115"/>
      <c r="B47" s="115"/>
      <c r="C47" s="116"/>
      <c r="D47" s="117"/>
      <c r="E47" s="118"/>
      <c r="F47" s="118"/>
      <c r="G47" s="118"/>
      <c r="H47" s="119"/>
      <c r="I47" s="120"/>
      <c r="J47" s="120"/>
      <c r="K47" s="120"/>
      <c r="L47" s="120"/>
      <c r="M47" s="121"/>
      <c r="N47" s="122"/>
      <c r="O47" s="123"/>
      <c r="P47" s="124"/>
      <c r="Q47" s="125"/>
    </row>
    <row r="48" spans="1:18" s="114" customFormat="1" x14ac:dyDescent="0.2">
      <c r="A48" s="115"/>
      <c r="B48" s="115"/>
      <c r="C48" s="116"/>
      <c r="D48" s="117"/>
      <c r="E48" s="118"/>
      <c r="F48" s="118"/>
      <c r="G48" s="118"/>
      <c r="H48" s="119"/>
      <c r="I48" s="120"/>
      <c r="J48" s="120"/>
      <c r="K48" s="120"/>
      <c r="L48" s="120"/>
      <c r="M48" s="121"/>
      <c r="N48" s="122"/>
      <c r="O48" s="123"/>
      <c r="P48" s="124"/>
      <c r="Q48" s="125"/>
    </row>
    <row r="49" spans="1:17" s="114" customFormat="1" x14ac:dyDescent="0.2">
      <c r="A49" s="115"/>
      <c r="B49" s="115"/>
      <c r="C49" s="116"/>
      <c r="D49" s="117"/>
      <c r="E49" s="118"/>
      <c r="F49" s="118"/>
      <c r="G49" s="118"/>
      <c r="H49" s="119"/>
      <c r="I49" s="120"/>
      <c r="J49" s="120"/>
      <c r="K49" s="120"/>
      <c r="L49" s="120"/>
      <c r="M49" s="121"/>
      <c r="N49" s="122"/>
      <c r="O49" s="123"/>
      <c r="P49" s="124"/>
      <c r="Q49" s="125"/>
    </row>
    <row r="50" spans="1:17" s="114" customFormat="1" x14ac:dyDescent="0.2">
      <c r="A50" s="115"/>
      <c r="B50" s="115"/>
      <c r="C50" s="116"/>
      <c r="D50" s="117"/>
      <c r="E50" s="118"/>
      <c r="F50" s="118"/>
      <c r="G50" s="118"/>
      <c r="H50" s="119"/>
      <c r="I50" s="120"/>
      <c r="J50" s="120"/>
      <c r="K50" s="120"/>
      <c r="L50" s="120"/>
      <c r="M50" s="121"/>
      <c r="N50" s="122"/>
      <c r="O50" s="123"/>
      <c r="P50" s="124"/>
      <c r="Q50" s="125"/>
    </row>
    <row r="51" spans="1:17" s="114" customFormat="1" x14ac:dyDescent="0.2">
      <c r="A51" s="115"/>
      <c r="B51" s="115"/>
      <c r="C51" s="116"/>
      <c r="D51" s="117"/>
      <c r="E51" s="118"/>
      <c r="F51" s="118"/>
      <c r="G51" s="118"/>
      <c r="H51" s="119"/>
      <c r="I51" s="120"/>
      <c r="J51" s="120"/>
      <c r="K51" s="120"/>
      <c r="L51" s="120"/>
      <c r="M51" s="121"/>
      <c r="N51" s="122"/>
      <c r="O51" s="123"/>
      <c r="P51" s="124"/>
      <c r="Q51" s="125"/>
    </row>
    <row r="52" spans="1:17" s="114" customFormat="1" x14ac:dyDescent="0.2">
      <c r="A52" s="115"/>
      <c r="B52" s="115"/>
      <c r="C52" s="116"/>
      <c r="D52" s="117"/>
      <c r="E52" s="118"/>
      <c r="F52" s="118"/>
      <c r="G52" s="118"/>
      <c r="H52" s="119"/>
      <c r="I52" s="120"/>
      <c r="J52" s="120"/>
      <c r="K52" s="120"/>
      <c r="L52" s="120"/>
      <c r="M52" s="121"/>
      <c r="N52" s="122"/>
      <c r="O52" s="123"/>
      <c r="P52" s="124"/>
      <c r="Q52" s="125"/>
    </row>
    <row r="53" spans="1:17" s="114" customFormat="1" x14ac:dyDescent="0.2">
      <c r="A53" s="115"/>
      <c r="B53" s="115"/>
      <c r="C53" s="116"/>
      <c r="D53" s="117"/>
      <c r="E53" s="118"/>
      <c r="F53" s="118"/>
      <c r="G53" s="118"/>
      <c r="H53" s="119"/>
      <c r="I53" s="120"/>
      <c r="J53" s="120"/>
      <c r="K53" s="120"/>
      <c r="L53" s="120"/>
      <c r="M53" s="121"/>
      <c r="N53" s="122"/>
      <c r="O53" s="123"/>
      <c r="P53" s="124"/>
      <c r="Q53" s="125"/>
    </row>
    <row r="54" spans="1:17" s="114" customFormat="1" x14ac:dyDescent="0.2">
      <c r="A54" s="115"/>
      <c r="B54" s="115"/>
      <c r="C54" s="116"/>
      <c r="D54" s="117"/>
      <c r="E54" s="118"/>
      <c r="F54" s="118"/>
      <c r="G54" s="118"/>
      <c r="H54" s="119"/>
      <c r="I54" s="120"/>
      <c r="J54" s="120"/>
      <c r="K54" s="120"/>
      <c r="L54" s="120"/>
      <c r="M54" s="121"/>
      <c r="N54" s="122"/>
      <c r="O54" s="123"/>
      <c r="P54" s="124"/>
      <c r="Q54" s="125"/>
    </row>
    <row r="55" spans="1:17" s="114" customFormat="1" x14ac:dyDescent="0.2">
      <c r="A55" s="115"/>
      <c r="B55" s="115"/>
      <c r="C55" s="116"/>
      <c r="D55" s="117"/>
      <c r="E55" s="118"/>
      <c r="F55" s="118"/>
      <c r="G55" s="118"/>
      <c r="H55" s="119"/>
      <c r="I55" s="120"/>
      <c r="J55" s="120"/>
      <c r="K55" s="120"/>
      <c r="L55" s="120"/>
      <c r="M55" s="121"/>
      <c r="N55" s="122"/>
      <c r="O55" s="123"/>
      <c r="P55" s="124"/>
      <c r="Q55" s="125"/>
    </row>
    <row r="56" spans="1:17" s="114" customFormat="1" x14ac:dyDescent="0.2">
      <c r="A56" s="115"/>
      <c r="B56" s="115"/>
      <c r="C56" s="116"/>
      <c r="D56" s="117"/>
      <c r="E56" s="118"/>
      <c r="F56" s="118"/>
      <c r="G56" s="118"/>
      <c r="H56" s="119"/>
      <c r="I56" s="120"/>
      <c r="J56" s="120"/>
      <c r="K56" s="120"/>
      <c r="L56" s="120"/>
      <c r="M56" s="121"/>
      <c r="N56" s="122"/>
      <c r="O56" s="123"/>
      <c r="P56" s="124"/>
      <c r="Q56" s="125"/>
    </row>
    <row r="57" spans="1:17" s="114" customFormat="1" x14ac:dyDescent="0.2">
      <c r="A57" s="115"/>
      <c r="B57" s="115"/>
      <c r="C57" s="116"/>
      <c r="D57" s="117"/>
      <c r="E57" s="118"/>
      <c r="F57" s="118"/>
      <c r="G57" s="118"/>
      <c r="H57" s="119"/>
      <c r="I57" s="120"/>
      <c r="J57" s="120"/>
      <c r="K57" s="120"/>
      <c r="L57" s="120"/>
      <c r="M57" s="121"/>
      <c r="N57" s="122"/>
      <c r="O57" s="123"/>
      <c r="P57" s="124"/>
      <c r="Q57" s="125"/>
    </row>
    <row r="58" spans="1:17" s="114" customFormat="1" x14ac:dyDescent="0.2">
      <c r="A58" s="115"/>
      <c r="B58" s="115"/>
      <c r="C58" s="116"/>
      <c r="D58" s="117"/>
      <c r="E58" s="118"/>
      <c r="F58" s="118"/>
      <c r="G58" s="118"/>
      <c r="H58" s="119"/>
      <c r="I58" s="120"/>
      <c r="J58" s="120"/>
      <c r="K58" s="120"/>
      <c r="L58" s="120"/>
      <c r="M58" s="121"/>
      <c r="N58" s="122"/>
      <c r="O58" s="123"/>
      <c r="P58" s="124"/>
      <c r="Q58" s="125"/>
    </row>
    <row r="59" spans="1:17" s="114" customFormat="1" x14ac:dyDescent="0.2">
      <c r="A59" s="115"/>
      <c r="B59" s="115"/>
      <c r="C59" s="116"/>
      <c r="D59" s="117"/>
      <c r="E59" s="118"/>
      <c r="F59" s="118"/>
      <c r="G59" s="118"/>
      <c r="H59" s="119"/>
      <c r="I59" s="120"/>
      <c r="J59" s="120"/>
      <c r="K59" s="120"/>
      <c r="L59" s="120"/>
      <c r="M59" s="121"/>
      <c r="N59" s="122"/>
      <c r="O59" s="123"/>
      <c r="P59" s="124"/>
      <c r="Q59" s="125"/>
    </row>
    <row r="60" spans="1:17" s="114" customFormat="1" x14ac:dyDescent="0.2">
      <c r="A60" s="115"/>
      <c r="B60" s="115"/>
      <c r="C60" s="116"/>
      <c r="D60" s="117"/>
      <c r="E60" s="118"/>
      <c r="F60" s="118"/>
      <c r="G60" s="118"/>
      <c r="H60" s="119"/>
      <c r="I60" s="120"/>
      <c r="J60" s="120"/>
      <c r="K60" s="120"/>
      <c r="L60" s="120"/>
      <c r="M60" s="121"/>
      <c r="N60" s="122"/>
      <c r="O60" s="123"/>
      <c r="P60" s="124"/>
      <c r="Q60" s="125"/>
    </row>
    <row r="61" spans="1:17" s="114" customFormat="1" x14ac:dyDescent="0.2">
      <c r="A61" s="115"/>
      <c r="B61" s="115"/>
      <c r="C61" s="116"/>
      <c r="D61" s="117"/>
      <c r="E61" s="118"/>
      <c r="F61" s="118"/>
      <c r="G61" s="118"/>
      <c r="H61" s="119"/>
      <c r="I61" s="120"/>
      <c r="J61" s="120"/>
      <c r="K61" s="120"/>
      <c r="L61" s="120"/>
      <c r="M61" s="121"/>
      <c r="N61" s="122"/>
      <c r="O61" s="123"/>
      <c r="P61" s="124"/>
      <c r="Q61" s="125"/>
    </row>
    <row r="62" spans="1:17" s="114" customFormat="1" x14ac:dyDescent="0.2">
      <c r="A62" s="115"/>
      <c r="B62" s="115"/>
      <c r="C62" s="116"/>
      <c r="D62" s="117"/>
      <c r="E62" s="118"/>
      <c r="F62" s="118"/>
      <c r="G62" s="118"/>
      <c r="H62" s="119"/>
      <c r="I62" s="120"/>
      <c r="J62" s="120"/>
      <c r="K62" s="120"/>
      <c r="L62" s="120"/>
      <c r="M62" s="121"/>
      <c r="N62" s="122"/>
      <c r="O62" s="123"/>
      <c r="P62" s="124"/>
      <c r="Q62" s="125"/>
    </row>
    <row r="63" spans="1:17" s="114" customFormat="1" x14ac:dyDescent="0.2">
      <c r="A63" s="115"/>
      <c r="B63" s="115"/>
      <c r="C63" s="116"/>
      <c r="D63" s="117"/>
      <c r="E63" s="118"/>
      <c r="F63" s="118"/>
      <c r="G63" s="118"/>
      <c r="H63" s="119"/>
      <c r="I63" s="120"/>
      <c r="J63" s="120"/>
      <c r="K63" s="120"/>
      <c r="L63" s="120"/>
      <c r="M63" s="121"/>
      <c r="N63" s="122"/>
      <c r="O63" s="123"/>
      <c r="P63" s="124"/>
      <c r="Q63" s="125"/>
    </row>
    <row r="64" spans="1:17" s="114" customFormat="1" x14ac:dyDescent="0.2">
      <c r="A64" s="115"/>
      <c r="B64" s="115"/>
      <c r="C64" s="116"/>
      <c r="D64" s="117"/>
      <c r="E64" s="118"/>
      <c r="F64" s="118"/>
      <c r="G64" s="118"/>
      <c r="H64" s="119"/>
      <c r="I64" s="120"/>
      <c r="J64" s="120"/>
      <c r="K64" s="120"/>
      <c r="L64" s="120"/>
      <c r="M64" s="121"/>
      <c r="N64" s="122"/>
      <c r="O64" s="123"/>
      <c r="P64" s="124"/>
      <c r="Q64" s="125"/>
    </row>
    <row r="65" spans="1:17" s="114" customFormat="1" x14ac:dyDescent="0.2">
      <c r="A65" s="115"/>
      <c r="B65" s="115"/>
      <c r="C65" s="116"/>
      <c r="D65" s="117"/>
      <c r="E65" s="118"/>
      <c r="F65" s="118"/>
      <c r="G65" s="118"/>
      <c r="H65" s="119"/>
      <c r="I65" s="120"/>
      <c r="J65" s="120"/>
      <c r="K65" s="120"/>
      <c r="L65" s="120"/>
      <c r="M65" s="121"/>
      <c r="N65" s="122"/>
      <c r="O65" s="123"/>
      <c r="P65" s="124"/>
      <c r="Q65" s="125"/>
    </row>
    <row r="66" spans="1:17" s="114" customFormat="1" x14ac:dyDescent="0.2">
      <c r="A66" s="115"/>
      <c r="B66" s="115"/>
      <c r="C66" s="116"/>
      <c r="D66" s="117"/>
      <c r="E66" s="118"/>
      <c r="F66" s="118"/>
      <c r="G66" s="118"/>
      <c r="H66" s="119"/>
      <c r="I66" s="120"/>
      <c r="J66" s="120"/>
      <c r="K66" s="120"/>
      <c r="L66" s="120"/>
      <c r="M66" s="121"/>
      <c r="N66" s="122"/>
      <c r="O66" s="123"/>
      <c r="P66" s="124"/>
      <c r="Q66" s="125"/>
    </row>
    <row r="67" spans="1:17" s="114" customFormat="1" x14ac:dyDescent="0.2">
      <c r="A67" s="115"/>
      <c r="B67" s="115"/>
      <c r="C67" s="116"/>
      <c r="D67" s="117"/>
      <c r="E67" s="118"/>
      <c r="F67" s="118"/>
      <c r="G67" s="118"/>
      <c r="H67" s="119"/>
      <c r="I67" s="120"/>
      <c r="J67" s="120"/>
      <c r="K67" s="120"/>
      <c r="L67" s="120"/>
      <c r="M67" s="121"/>
      <c r="N67" s="122"/>
      <c r="O67" s="123"/>
      <c r="P67" s="124"/>
      <c r="Q67" s="125"/>
    </row>
    <row r="68" spans="1:17" s="114" customFormat="1" x14ac:dyDescent="0.2">
      <c r="A68" s="115"/>
      <c r="B68" s="115"/>
      <c r="C68" s="116"/>
      <c r="D68" s="117"/>
      <c r="E68" s="118"/>
      <c r="F68" s="118"/>
      <c r="G68" s="118"/>
      <c r="H68" s="119"/>
      <c r="I68" s="120"/>
      <c r="J68" s="120"/>
      <c r="K68" s="120"/>
      <c r="L68" s="120"/>
      <c r="M68" s="121"/>
      <c r="N68" s="122"/>
      <c r="O68" s="123"/>
      <c r="P68" s="124"/>
      <c r="Q68" s="125"/>
    </row>
    <row r="69" spans="1:17" s="114" customFormat="1" x14ac:dyDescent="0.2">
      <c r="A69" s="115"/>
      <c r="B69" s="115"/>
      <c r="C69" s="116"/>
      <c r="D69" s="117"/>
      <c r="E69" s="118"/>
      <c r="F69" s="118"/>
      <c r="G69" s="118"/>
      <c r="H69" s="119"/>
      <c r="I69" s="120"/>
      <c r="J69" s="120"/>
      <c r="K69" s="120"/>
      <c r="L69" s="120"/>
      <c r="M69" s="121"/>
      <c r="N69" s="122"/>
      <c r="O69" s="123"/>
      <c r="P69" s="124"/>
      <c r="Q69" s="125"/>
    </row>
    <row r="70" spans="1:17" s="114" customFormat="1" x14ac:dyDescent="0.2">
      <c r="A70" s="115"/>
      <c r="B70" s="115"/>
      <c r="C70" s="116"/>
      <c r="D70" s="117"/>
      <c r="E70" s="118"/>
      <c r="F70" s="118"/>
      <c r="G70" s="118"/>
      <c r="H70" s="119"/>
      <c r="I70" s="120"/>
      <c r="J70" s="120"/>
      <c r="K70" s="120"/>
      <c r="L70" s="120"/>
      <c r="M70" s="121"/>
      <c r="N70" s="122"/>
      <c r="O70" s="123"/>
      <c r="P70" s="124"/>
      <c r="Q70" s="125"/>
    </row>
    <row r="71" spans="1:17" s="114" customFormat="1" x14ac:dyDescent="0.2">
      <c r="A71" s="115"/>
      <c r="B71" s="115"/>
      <c r="C71" s="116"/>
      <c r="D71" s="117"/>
      <c r="E71" s="118"/>
      <c r="F71" s="118"/>
      <c r="G71" s="118"/>
      <c r="H71" s="119"/>
      <c r="I71" s="120"/>
      <c r="J71" s="120"/>
      <c r="K71" s="120"/>
      <c r="L71" s="120"/>
      <c r="M71" s="121"/>
      <c r="N71" s="122"/>
      <c r="O71" s="123"/>
      <c r="P71" s="124"/>
      <c r="Q71" s="125"/>
    </row>
    <row r="72" spans="1:17" s="114" customFormat="1" x14ac:dyDescent="0.2">
      <c r="A72" s="115"/>
      <c r="B72" s="115"/>
      <c r="C72" s="116"/>
      <c r="D72" s="117"/>
      <c r="E72" s="118"/>
      <c r="F72" s="118"/>
      <c r="G72" s="118"/>
      <c r="H72" s="119"/>
      <c r="I72" s="120"/>
      <c r="J72" s="120"/>
      <c r="K72" s="120"/>
      <c r="L72" s="120"/>
      <c r="M72" s="121"/>
      <c r="N72" s="122"/>
      <c r="O72" s="123"/>
      <c r="P72" s="124"/>
      <c r="Q72" s="125"/>
    </row>
    <row r="73" spans="1:17" s="114" customFormat="1" x14ac:dyDescent="0.2">
      <c r="A73" s="115"/>
      <c r="B73" s="115"/>
      <c r="C73" s="116"/>
      <c r="D73" s="117"/>
      <c r="E73" s="118"/>
      <c r="F73" s="118"/>
      <c r="G73" s="118"/>
      <c r="H73" s="119"/>
      <c r="I73" s="120"/>
      <c r="J73" s="120"/>
      <c r="K73" s="120"/>
      <c r="L73" s="120"/>
      <c r="M73" s="121"/>
      <c r="N73" s="122"/>
      <c r="O73" s="123"/>
      <c r="P73" s="124"/>
      <c r="Q73" s="125"/>
    </row>
    <row r="74" spans="1:17" s="114" customFormat="1" x14ac:dyDescent="0.2">
      <c r="A74" s="115"/>
      <c r="B74" s="115"/>
      <c r="C74" s="116"/>
      <c r="D74" s="117"/>
      <c r="E74" s="118"/>
      <c r="F74" s="118"/>
      <c r="G74" s="118"/>
      <c r="H74" s="119"/>
      <c r="I74" s="120"/>
      <c r="J74" s="120"/>
      <c r="K74" s="120"/>
      <c r="L74" s="120"/>
      <c r="M74" s="121"/>
      <c r="N74" s="122"/>
      <c r="O74" s="123"/>
      <c r="P74" s="124"/>
      <c r="Q74" s="125"/>
    </row>
    <row r="75" spans="1:17" s="114" customFormat="1" x14ac:dyDescent="0.2">
      <c r="A75" s="115"/>
      <c r="B75" s="115"/>
      <c r="C75" s="116"/>
      <c r="D75" s="117"/>
      <c r="E75" s="118"/>
      <c r="F75" s="118"/>
      <c r="G75" s="118"/>
      <c r="H75" s="119"/>
      <c r="I75" s="120"/>
      <c r="J75" s="120"/>
      <c r="K75" s="120"/>
      <c r="L75" s="120"/>
      <c r="M75" s="121"/>
      <c r="N75" s="122"/>
      <c r="O75" s="123"/>
      <c r="P75" s="124"/>
      <c r="Q75" s="125"/>
    </row>
    <row r="76" spans="1:17" s="114" customFormat="1" x14ac:dyDescent="0.2">
      <c r="A76" s="115"/>
      <c r="B76" s="115"/>
      <c r="C76" s="116"/>
      <c r="D76" s="117"/>
      <c r="E76" s="118"/>
      <c r="F76" s="118"/>
      <c r="G76" s="118"/>
      <c r="H76" s="119"/>
      <c r="I76" s="120"/>
      <c r="J76" s="120"/>
      <c r="K76" s="120"/>
      <c r="L76" s="120"/>
      <c r="M76" s="121"/>
      <c r="N76" s="122"/>
      <c r="O76" s="123"/>
      <c r="P76" s="124"/>
      <c r="Q76" s="125"/>
    </row>
    <row r="77" spans="1:17" s="114" customFormat="1" x14ac:dyDescent="0.2">
      <c r="A77" s="115"/>
      <c r="B77" s="115"/>
      <c r="C77" s="116"/>
      <c r="D77" s="117"/>
      <c r="E77" s="118"/>
      <c r="F77" s="118"/>
      <c r="G77" s="118"/>
      <c r="H77" s="119"/>
      <c r="I77" s="120"/>
      <c r="J77" s="120"/>
      <c r="K77" s="120"/>
      <c r="L77" s="120"/>
      <c r="M77" s="121"/>
      <c r="N77" s="122"/>
      <c r="O77" s="123"/>
      <c r="P77" s="124"/>
      <c r="Q77" s="125"/>
    </row>
    <row r="78" spans="1:17" s="102" customFormat="1" ht="15" x14ac:dyDescent="0.2">
      <c r="A78" s="103"/>
      <c r="B78" s="103"/>
      <c r="C78" s="104"/>
      <c r="D78" s="105"/>
      <c r="E78" s="106"/>
      <c r="F78" s="106"/>
      <c r="G78" s="106"/>
      <c r="H78" s="107"/>
      <c r="I78" s="108"/>
      <c r="J78" s="108"/>
      <c r="K78" s="108"/>
      <c r="L78" s="108"/>
      <c r="M78" s="109"/>
      <c r="N78" s="110"/>
      <c r="O78" s="111"/>
      <c r="P78" s="112"/>
      <c r="Q78" s="113"/>
    </row>
    <row r="79" spans="1:17" s="114" customFormat="1" x14ac:dyDescent="0.2">
      <c r="A79" s="115"/>
      <c r="B79" s="115"/>
      <c r="C79" s="116"/>
      <c r="D79" s="117"/>
      <c r="E79" s="118"/>
      <c r="F79" s="118"/>
      <c r="G79" s="118"/>
      <c r="H79" s="119"/>
      <c r="I79" s="120"/>
      <c r="J79" s="120"/>
      <c r="K79" s="120"/>
      <c r="L79" s="120"/>
      <c r="M79" s="121"/>
      <c r="N79" s="122"/>
      <c r="O79" s="123"/>
      <c r="P79" s="124"/>
      <c r="Q79" s="125"/>
    </row>
    <row r="80" spans="1:17" s="126" customFormat="1" x14ac:dyDescent="0.2">
      <c r="A80" s="127"/>
      <c r="B80" s="127"/>
      <c r="C80" s="128"/>
      <c r="D80" s="129"/>
      <c r="E80" s="130"/>
      <c r="F80" s="130"/>
      <c r="G80" s="130"/>
      <c r="H80" s="131"/>
      <c r="I80" s="132"/>
      <c r="J80" s="132"/>
      <c r="K80" s="132"/>
      <c r="L80" s="132"/>
      <c r="M80" s="133"/>
      <c r="N80" s="134"/>
      <c r="O80" s="135"/>
      <c r="P80" s="136"/>
      <c r="Q80" s="137"/>
    </row>
    <row r="81" spans="1:17" s="126" customFormat="1" x14ac:dyDescent="0.2">
      <c r="A81" s="127"/>
      <c r="B81" s="127"/>
      <c r="C81" s="128"/>
      <c r="D81" s="129"/>
      <c r="E81" s="130"/>
      <c r="F81" s="130"/>
      <c r="G81" s="130"/>
      <c r="H81" s="131"/>
      <c r="I81" s="132"/>
      <c r="J81" s="132"/>
      <c r="K81" s="132"/>
      <c r="L81" s="132"/>
      <c r="M81" s="133"/>
      <c r="N81" s="134"/>
      <c r="O81" s="135"/>
      <c r="P81" s="136"/>
      <c r="Q81" s="137"/>
    </row>
    <row r="82" spans="1:17" s="126" customFormat="1" x14ac:dyDescent="0.2">
      <c r="A82" s="127"/>
      <c r="B82" s="127"/>
      <c r="C82" s="128"/>
      <c r="D82" s="129"/>
      <c r="E82" s="130"/>
      <c r="F82" s="130"/>
      <c r="G82" s="130"/>
      <c r="H82" s="131"/>
      <c r="I82" s="132"/>
      <c r="J82" s="132"/>
      <c r="K82" s="132"/>
      <c r="L82" s="132"/>
      <c r="M82" s="133"/>
      <c r="N82" s="134"/>
      <c r="O82" s="135"/>
      <c r="P82" s="136"/>
      <c r="Q82" s="137"/>
    </row>
    <row r="83" spans="1:17" s="126" customFormat="1" x14ac:dyDescent="0.2">
      <c r="A83" s="127"/>
      <c r="B83" s="127"/>
      <c r="C83" s="128"/>
      <c r="D83" s="129"/>
      <c r="E83" s="130"/>
      <c r="F83" s="130"/>
      <c r="G83" s="130"/>
      <c r="H83" s="131"/>
      <c r="I83" s="132"/>
      <c r="J83" s="132"/>
      <c r="K83" s="132"/>
      <c r="L83" s="132"/>
      <c r="M83" s="133"/>
      <c r="N83" s="134"/>
      <c r="O83" s="135"/>
      <c r="P83" s="136"/>
      <c r="Q83" s="137"/>
    </row>
    <row r="84" spans="1:17" s="126" customFormat="1" x14ac:dyDescent="0.2">
      <c r="A84" s="127"/>
      <c r="B84" s="127"/>
      <c r="C84" s="128"/>
      <c r="D84" s="129"/>
      <c r="E84" s="130"/>
      <c r="F84" s="130"/>
      <c r="G84" s="130"/>
      <c r="H84" s="131"/>
      <c r="I84" s="132"/>
      <c r="J84" s="132"/>
      <c r="K84" s="132"/>
      <c r="L84" s="132"/>
      <c r="M84" s="133"/>
      <c r="N84" s="134"/>
      <c r="O84" s="135"/>
      <c r="P84" s="136"/>
      <c r="Q84" s="137"/>
    </row>
    <row r="85" spans="1:17" s="114" customFormat="1" x14ac:dyDescent="0.2">
      <c r="A85" s="115"/>
      <c r="B85" s="115"/>
      <c r="C85" s="116"/>
      <c r="D85" s="117"/>
      <c r="E85" s="118"/>
      <c r="F85" s="118"/>
      <c r="G85" s="118"/>
      <c r="H85" s="119"/>
      <c r="I85" s="120"/>
      <c r="J85" s="120"/>
      <c r="K85" s="120"/>
      <c r="L85" s="120"/>
      <c r="M85" s="121"/>
      <c r="N85" s="122"/>
      <c r="O85" s="123"/>
      <c r="P85" s="124"/>
      <c r="Q85" s="125"/>
    </row>
    <row r="86" spans="1:17" s="114" customFormat="1" x14ac:dyDescent="0.2">
      <c r="A86" s="115"/>
      <c r="B86" s="115"/>
      <c r="C86" s="116"/>
      <c r="D86" s="117"/>
      <c r="E86" s="118"/>
      <c r="F86" s="118"/>
      <c r="G86" s="118"/>
      <c r="H86" s="119"/>
      <c r="I86" s="120"/>
      <c r="J86" s="120"/>
      <c r="K86" s="120"/>
      <c r="L86" s="120"/>
      <c r="M86" s="121"/>
      <c r="N86" s="122"/>
      <c r="O86" s="123"/>
      <c r="P86" s="124"/>
      <c r="Q86" s="125"/>
    </row>
    <row r="87" spans="1:17" s="126" customFormat="1" x14ac:dyDescent="0.2">
      <c r="A87" s="127"/>
      <c r="B87" s="127"/>
      <c r="C87" s="128"/>
      <c r="D87" s="129"/>
      <c r="E87" s="130"/>
      <c r="F87" s="130"/>
      <c r="G87" s="130"/>
      <c r="H87" s="131"/>
      <c r="I87" s="132"/>
      <c r="J87" s="132"/>
      <c r="K87" s="132"/>
      <c r="L87" s="132"/>
      <c r="M87" s="133"/>
      <c r="N87" s="134"/>
      <c r="O87" s="135"/>
      <c r="P87" s="136"/>
      <c r="Q87" s="137"/>
    </row>
    <row r="88" spans="1:17" s="126" customFormat="1" x14ac:dyDescent="0.2">
      <c r="A88" s="127"/>
      <c r="B88" s="127"/>
      <c r="C88" s="128"/>
      <c r="D88" s="129"/>
      <c r="E88" s="130"/>
      <c r="F88" s="130"/>
      <c r="G88" s="130"/>
      <c r="H88" s="131"/>
      <c r="I88" s="132"/>
      <c r="J88" s="132"/>
      <c r="K88" s="132"/>
      <c r="L88" s="132"/>
      <c r="M88" s="133"/>
      <c r="N88" s="134"/>
      <c r="O88" s="135"/>
      <c r="P88" s="136"/>
      <c r="Q88" s="137"/>
    </row>
    <row r="89" spans="1:17" s="126" customFormat="1" x14ac:dyDescent="0.2">
      <c r="A89" s="127"/>
      <c r="B89" s="127"/>
      <c r="C89" s="128"/>
      <c r="D89" s="129"/>
      <c r="E89" s="130"/>
      <c r="F89" s="130"/>
      <c r="G89" s="130"/>
      <c r="H89" s="131"/>
      <c r="I89" s="132"/>
      <c r="J89" s="132"/>
      <c r="K89" s="132"/>
      <c r="L89" s="132"/>
      <c r="M89" s="133"/>
      <c r="N89" s="134"/>
      <c r="O89" s="135"/>
      <c r="P89" s="136"/>
      <c r="Q89" s="137"/>
    </row>
    <row r="90" spans="1:17" s="126" customFormat="1" x14ac:dyDescent="0.2">
      <c r="A90" s="127"/>
      <c r="B90" s="127"/>
      <c r="C90" s="128"/>
      <c r="D90" s="129"/>
      <c r="E90" s="130"/>
      <c r="F90" s="130"/>
      <c r="G90" s="130"/>
      <c r="H90" s="131"/>
      <c r="I90" s="132"/>
      <c r="J90" s="132"/>
      <c r="K90" s="132"/>
      <c r="L90" s="132"/>
      <c r="M90" s="133"/>
      <c r="N90" s="134"/>
      <c r="O90" s="135"/>
      <c r="P90" s="136"/>
      <c r="Q90" s="137"/>
    </row>
    <row r="91" spans="1:17" s="114" customFormat="1" x14ac:dyDescent="0.2">
      <c r="A91" s="115"/>
      <c r="B91" s="115"/>
      <c r="C91" s="116"/>
      <c r="D91" s="117"/>
      <c r="E91" s="118"/>
      <c r="F91" s="118"/>
      <c r="G91" s="118"/>
      <c r="H91" s="119"/>
      <c r="I91" s="120"/>
      <c r="J91" s="120"/>
      <c r="K91" s="120"/>
      <c r="L91" s="120"/>
      <c r="M91" s="121"/>
      <c r="N91" s="122"/>
      <c r="O91" s="123"/>
      <c r="P91" s="124"/>
      <c r="Q91" s="125"/>
    </row>
    <row r="92" spans="1:17" s="126" customFormat="1" x14ac:dyDescent="0.2">
      <c r="A92" s="127"/>
      <c r="B92" s="127"/>
      <c r="C92" s="128"/>
      <c r="D92" s="129"/>
      <c r="E92" s="130"/>
      <c r="F92" s="130"/>
      <c r="G92" s="130"/>
      <c r="H92" s="131"/>
      <c r="I92" s="132"/>
      <c r="J92" s="132"/>
      <c r="K92" s="132"/>
      <c r="L92" s="132"/>
      <c r="M92" s="133"/>
      <c r="N92" s="134"/>
      <c r="O92" s="135"/>
      <c r="P92" s="136"/>
      <c r="Q92" s="137"/>
    </row>
    <row r="93" spans="1:17" s="126" customFormat="1" x14ac:dyDescent="0.2">
      <c r="A93" s="127"/>
      <c r="B93" s="127"/>
      <c r="C93" s="128"/>
      <c r="D93" s="129"/>
      <c r="E93" s="130"/>
      <c r="F93" s="130"/>
      <c r="G93" s="130"/>
      <c r="H93" s="131"/>
      <c r="I93" s="132"/>
      <c r="J93" s="132"/>
      <c r="K93" s="132"/>
      <c r="L93" s="132"/>
      <c r="M93" s="133"/>
      <c r="N93" s="134"/>
      <c r="O93" s="135"/>
      <c r="P93" s="136"/>
      <c r="Q93" s="137"/>
    </row>
    <row r="94" spans="1:17" s="126" customFormat="1" x14ac:dyDescent="0.2">
      <c r="A94" s="127"/>
      <c r="B94" s="127"/>
      <c r="C94" s="128"/>
      <c r="D94" s="129"/>
      <c r="E94" s="130"/>
      <c r="F94" s="130"/>
      <c r="G94" s="130"/>
      <c r="H94" s="131"/>
      <c r="I94" s="132"/>
      <c r="J94" s="132"/>
      <c r="K94" s="132"/>
      <c r="L94" s="132"/>
      <c r="M94" s="133"/>
      <c r="N94" s="134"/>
      <c r="O94" s="135"/>
      <c r="P94" s="136"/>
      <c r="Q94" s="137"/>
    </row>
    <row r="95" spans="1:17" s="114" customFormat="1" x14ac:dyDescent="0.2">
      <c r="A95" s="115"/>
      <c r="B95" s="115"/>
      <c r="C95" s="116"/>
      <c r="D95" s="117"/>
      <c r="E95" s="118"/>
      <c r="F95" s="118"/>
      <c r="G95" s="118"/>
      <c r="H95" s="119"/>
      <c r="I95" s="120"/>
      <c r="J95" s="120"/>
      <c r="K95" s="120"/>
      <c r="L95" s="120"/>
      <c r="M95" s="121"/>
      <c r="N95" s="122"/>
      <c r="O95" s="123"/>
      <c r="P95" s="124"/>
      <c r="Q95" s="125"/>
    </row>
    <row r="96" spans="1:17" s="114" customFormat="1" x14ac:dyDescent="0.2">
      <c r="A96" s="115"/>
      <c r="B96" s="115"/>
      <c r="C96" s="116"/>
      <c r="D96" s="117"/>
      <c r="E96" s="118"/>
      <c r="F96" s="118"/>
      <c r="G96" s="118"/>
      <c r="H96" s="119"/>
      <c r="I96" s="120"/>
      <c r="J96" s="120"/>
      <c r="K96" s="120"/>
      <c r="L96" s="120"/>
      <c r="M96" s="121"/>
      <c r="N96" s="122"/>
      <c r="O96" s="123"/>
      <c r="P96" s="124"/>
      <c r="Q96" s="125"/>
    </row>
    <row r="97" spans="1:17" s="126" customFormat="1" x14ac:dyDescent="0.2">
      <c r="A97" s="127"/>
      <c r="B97" s="127"/>
      <c r="C97" s="128"/>
      <c r="D97" s="129"/>
      <c r="E97" s="130"/>
      <c r="F97" s="130"/>
      <c r="G97" s="130"/>
      <c r="H97" s="131"/>
      <c r="I97" s="132"/>
      <c r="J97" s="132"/>
      <c r="K97" s="132"/>
      <c r="L97" s="132"/>
      <c r="M97" s="133"/>
      <c r="N97" s="134"/>
      <c r="O97" s="135"/>
      <c r="P97" s="136"/>
      <c r="Q97" s="137"/>
    </row>
    <row r="98" spans="1:17" s="126" customFormat="1" x14ac:dyDescent="0.2">
      <c r="A98" s="127"/>
      <c r="B98" s="127"/>
      <c r="C98" s="128"/>
      <c r="D98" s="129"/>
      <c r="E98" s="130"/>
      <c r="F98" s="130"/>
      <c r="G98" s="130"/>
      <c r="H98" s="131"/>
      <c r="I98" s="132"/>
      <c r="J98" s="132"/>
      <c r="K98" s="132"/>
      <c r="L98" s="132"/>
      <c r="M98" s="133"/>
      <c r="N98" s="134"/>
      <c r="O98" s="135"/>
      <c r="P98" s="136"/>
      <c r="Q98" s="137"/>
    </row>
    <row r="99" spans="1:17" s="126" customFormat="1" x14ac:dyDescent="0.2">
      <c r="A99" s="127"/>
      <c r="B99" s="127"/>
      <c r="C99" s="128"/>
      <c r="D99" s="129"/>
      <c r="E99" s="130"/>
      <c r="F99" s="130"/>
      <c r="G99" s="130"/>
      <c r="H99" s="131"/>
      <c r="I99" s="132"/>
      <c r="J99" s="132"/>
      <c r="K99" s="132"/>
      <c r="L99" s="132"/>
      <c r="M99" s="133"/>
      <c r="N99" s="134"/>
      <c r="O99" s="135"/>
      <c r="P99" s="136"/>
      <c r="Q99" s="137"/>
    </row>
    <row r="100" spans="1:17" s="126" customFormat="1" x14ac:dyDescent="0.2">
      <c r="A100" s="127"/>
      <c r="B100" s="127"/>
      <c r="C100" s="128"/>
      <c r="D100" s="129"/>
      <c r="E100" s="130"/>
      <c r="F100" s="130"/>
      <c r="G100" s="130"/>
      <c r="H100" s="131"/>
      <c r="I100" s="132"/>
      <c r="J100" s="132"/>
      <c r="K100" s="132"/>
      <c r="L100" s="132"/>
      <c r="M100" s="133"/>
      <c r="N100" s="134"/>
      <c r="O100" s="135"/>
      <c r="P100" s="136"/>
      <c r="Q100" s="137"/>
    </row>
    <row r="101" spans="1:17" s="126" customFormat="1" x14ac:dyDescent="0.2">
      <c r="A101" s="127"/>
      <c r="B101" s="127"/>
      <c r="C101" s="128"/>
      <c r="D101" s="129"/>
      <c r="E101" s="130"/>
      <c r="F101" s="130"/>
      <c r="G101" s="130"/>
      <c r="H101" s="131"/>
      <c r="I101" s="132"/>
      <c r="J101" s="132"/>
      <c r="K101" s="132"/>
      <c r="L101" s="132"/>
      <c r="M101" s="133"/>
      <c r="N101" s="134"/>
      <c r="O101" s="135"/>
      <c r="P101" s="136"/>
      <c r="Q101" s="137"/>
    </row>
    <row r="102" spans="1:17" s="114" customFormat="1" x14ac:dyDescent="0.2">
      <c r="A102" s="115"/>
      <c r="B102" s="115"/>
      <c r="C102" s="116"/>
      <c r="D102" s="117"/>
      <c r="E102" s="118"/>
      <c r="F102" s="118"/>
      <c r="G102" s="118"/>
      <c r="H102" s="119"/>
      <c r="I102" s="120"/>
      <c r="J102" s="120"/>
      <c r="K102" s="120"/>
      <c r="L102" s="120"/>
      <c r="M102" s="121"/>
      <c r="N102" s="122"/>
      <c r="O102" s="123"/>
      <c r="P102" s="124"/>
      <c r="Q102" s="125"/>
    </row>
    <row r="103" spans="1:17" s="114" customFormat="1" x14ac:dyDescent="0.2">
      <c r="A103" s="115"/>
      <c r="B103" s="115"/>
      <c r="C103" s="116"/>
      <c r="D103" s="117"/>
      <c r="E103" s="118"/>
      <c r="F103" s="118"/>
      <c r="G103" s="118"/>
      <c r="H103" s="119"/>
      <c r="I103" s="120"/>
      <c r="J103" s="120"/>
      <c r="K103" s="120"/>
      <c r="L103" s="120"/>
      <c r="M103" s="121"/>
      <c r="N103" s="122"/>
      <c r="O103" s="123"/>
      <c r="P103" s="124"/>
      <c r="Q103" s="125"/>
    </row>
    <row r="104" spans="1:17" s="102" customFormat="1" ht="15" x14ac:dyDescent="0.2">
      <c r="A104" s="103"/>
      <c r="B104" s="103"/>
      <c r="C104" s="104"/>
      <c r="D104" s="105"/>
      <c r="E104" s="106"/>
      <c r="F104" s="106"/>
      <c r="G104" s="106"/>
      <c r="H104" s="107"/>
      <c r="I104" s="108"/>
      <c r="J104" s="108"/>
      <c r="K104" s="108"/>
      <c r="L104" s="108"/>
      <c r="M104" s="109"/>
      <c r="N104" s="110"/>
      <c r="O104" s="111"/>
      <c r="P104" s="112"/>
      <c r="Q104" s="113"/>
    </row>
    <row r="105" spans="1:17" s="114" customFormat="1" x14ac:dyDescent="0.2">
      <c r="A105" s="115"/>
      <c r="B105" s="115"/>
      <c r="C105" s="116"/>
      <c r="D105" s="117"/>
      <c r="E105" s="118"/>
      <c r="F105" s="118"/>
      <c r="G105" s="118"/>
      <c r="H105" s="119"/>
      <c r="I105" s="120"/>
      <c r="J105" s="120"/>
      <c r="K105" s="120"/>
      <c r="L105" s="120"/>
      <c r="M105" s="121"/>
      <c r="N105" s="122"/>
      <c r="O105" s="123"/>
      <c r="P105" s="124"/>
      <c r="Q105" s="125"/>
    </row>
    <row r="106" spans="1:17" s="114" customFormat="1" x14ac:dyDescent="0.2">
      <c r="A106" s="115"/>
      <c r="B106" s="115"/>
      <c r="C106" s="116"/>
      <c r="D106" s="117"/>
      <c r="E106" s="118"/>
      <c r="F106" s="118"/>
      <c r="G106" s="118"/>
      <c r="H106" s="119"/>
      <c r="I106" s="120"/>
      <c r="J106" s="120"/>
      <c r="K106" s="120"/>
      <c r="L106" s="120"/>
      <c r="M106" s="121"/>
      <c r="N106" s="122"/>
      <c r="O106" s="123"/>
      <c r="P106" s="124"/>
      <c r="Q106" s="125"/>
    </row>
    <row r="107" spans="1:17" s="114" customFormat="1" x14ac:dyDescent="0.2">
      <c r="A107" s="115"/>
      <c r="B107" s="115"/>
      <c r="C107" s="116"/>
      <c r="D107" s="117"/>
      <c r="E107" s="118"/>
      <c r="F107" s="118"/>
      <c r="G107" s="118"/>
      <c r="H107" s="119"/>
      <c r="I107" s="120"/>
      <c r="J107" s="120"/>
      <c r="K107" s="120"/>
      <c r="L107" s="120"/>
      <c r="M107" s="121"/>
      <c r="N107" s="122"/>
      <c r="O107" s="123"/>
      <c r="P107" s="124"/>
      <c r="Q107" s="125"/>
    </row>
    <row r="108" spans="1:17" s="126" customFormat="1" x14ac:dyDescent="0.2">
      <c r="A108" s="127"/>
      <c r="B108" s="127"/>
      <c r="C108" s="128"/>
      <c r="D108" s="129"/>
      <c r="E108" s="130"/>
      <c r="F108" s="130"/>
      <c r="G108" s="130"/>
      <c r="H108" s="131"/>
      <c r="I108" s="132"/>
      <c r="J108" s="132"/>
      <c r="K108" s="132"/>
      <c r="L108" s="132"/>
      <c r="M108" s="133"/>
      <c r="N108" s="134"/>
      <c r="O108" s="135"/>
      <c r="P108" s="136"/>
      <c r="Q108" s="137"/>
    </row>
    <row r="109" spans="1:17" s="126" customFormat="1" x14ac:dyDescent="0.2">
      <c r="A109" s="127"/>
      <c r="B109" s="127"/>
      <c r="C109" s="128"/>
      <c r="D109" s="129"/>
      <c r="E109" s="130"/>
      <c r="F109" s="130"/>
      <c r="G109" s="130"/>
      <c r="H109" s="131"/>
      <c r="I109" s="132"/>
      <c r="J109" s="132"/>
      <c r="K109" s="132"/>
      <c r="L109" s="132"/>
      <c r="M109" s="133"/>
      <c r="N109" s="134"/>
      <c r="O109" s="135"/>
      <c r="P109" s="136"/>
      <c r="Q109" s="137"/>
    </row>
    <row r="110" spans="1:17" s="126" customFormat="1" x14ac:dyDescent="0.2">
      <c r="A110" s="127"/>
      <c r="B110" s="127"/>
      <c r="C110" s="128"/>
      <c r="D110" s="129"/>
      <c r="E110" s="130"/>
      <c r="F110" s="130"/>
      <c r="G110" s="130"/>
      <c r="H110" s="131"/>
      <c r="I110" s="132"/>
      <c r="J110" s="132"/>
      <c r="K110" s="132"/>
      <c r="L110" s="132"/>
      <c r="M110" s="133"/>
      <c r="N110" s="134"/>
      <c r="O110" s="135"/>
      <c r="P110" s="136"/>
      <c r="Q110" s="137"/>
    </row>
    <row r="111" spans="1:17" s="126" customFormat="1" x14ac:dyDescent="0.2">
      <c r="A111" s="127"/>
      <c r="B111" s="127"/>
      <c r="C111" s="128"/>
      <c r="D111" s="129"/>
      <c r="E111" s="130"/>
      <c r="F111" s="130"/>
      <c r="G111" s="130"/>
      <c r="H111" s="131"/>
      <c r="I111" s="132"/>
      <c r="J111" s="132"/>
      <c r="K111" s="132"/>
      <c r="L111" s="132"/>
      <c r="M111" s="133"/>
      <c r="N111" s="134"/>
      <c r="O111" s="135"/>
      <c r="P111" s="136"/>
      <c r="Q111" s="137"/>
    </row>
    <row r="112" spans="1:17" s="126" customFormat="1" x14ac:dyDescent="0.2">
      <c r="A112" s="127"/>
      <c r="B112" s="127"/>
      <c r="C112" s="128"/>
      <c r="D112" s="129"/>
      <c r="E112" s="130"/>
      <c r="F112" s="130"/>
      <c r="G112" s="130"/>
      <c r="H112" s="131"/>
      <c r="I112" s="132"/>
      <c r="J112" s="132"/>
      <c r="K112" s="132"/>
      <c r="L112" s="132"/>
      <c r="M112" s="133"/>
      <c r="N112" s="134"/>
      <c r="O112" s="135"/>
      <c r="P112" s="136"/>
      <c r="Q112" s="137"/>
    </row>
    <row r="113" spans="1:17" s="126" customFormat="1" x14ac:dyDescent="0.2">
      <c r="A113" s="127"/>
      <c r="B113" s="127"/>
      <c r="C113" s="128"/>
      <c r="D113" s="129"/>
      <c r="E113" s="130"/>
      <c r="F113" s="130"/>
      <c r="G113" s="130"/>
      <c r="H113" s="131"/>
      <c r="I113" s="132"/>
      <c r="J113" s="132"/>
      <c r="K113" s="132"/>
      <c r="L113" s="132"/>
      <c r="M113" s="133"/>
      <c r="N113" s="134"/>
      <c r="O113" s="135"/>
      <c r="P113" s="136"/>
      <c r="Q113" s="137"/>
    </row>
    <row r="114" spans="1:17" s="114" customFormat="1" x14ac:dyDescent="0.2">
      <c r="A114" s="115"/>
      <c r="B114" s="115"/>
      <c r="C114" s="116"/>
      <c r="D114" s="117"/>
      <c r="E114" s="118"/>
      <c r="F114" s="118"/>
      <c r="G114" s="118"/>
      <c r="H114" s="119"/>
      <c r="I114" s="120"/>
      <c r="J114" s="120"/>
      <c r="K114" s="120"/>
      <c r="L114" s="120"/>
      <c r="M114" s="121"/>
      <c r="N114" s="122"/>
      <c r="O114" s="123"/>
      <c r="P114" s="124"/>
      <c r="Q114" s="125"/>
    </row>
    <row r="115" spans="1:17" s="114" customFormat="1" x14ac:dyDescent="0.2">
      <c r="A115" s="115"/>
      <c r="B115" s="115"/>
      <c r="C115" s="116"/>
      <c r="D115" s="117"/>
      <c r="E115" s="118"/>
      <c r="F115" s="118"/>
      <c r="G115" s="118"/>
      <c r="H115" s="119"/>
      <c r="I115" s="120"/>
      <c r="J115" s="120"/>
      <c r="K115" s="120"/>
      <c r="L115" s="120"/>
      <c r="M115" s="121"/>
      <c r="N115" s="122"/>
      <c r="O115" s="123"/>
      <c r="P115" s="124"/>
      <c r="Q115" s="125"/>
    </row>
    <row r="116" spans="1:17" s="114" customFormat="1" x14ac:dyDescent="0.2">
      <c r="A116" s="115"/>
      <c r="B116" s="115"/>
      <c r="C116" s="116"/>
      <c r="D116" s="117"/>
      <c r="E116" s="118"/>
      <c r="F116" s="118"/>
      <c r="G116" s="118"/>
      <c r="H116" s="119"/>
      <c r="I116" s="120"/>
      <c r="J116" s="120"/>
      <c r="K116" s="120"/>
      <c r="L116" s="120"/>
      <c r="M116" s="121"/>
      <c r="N116" s="122"/>
      <c r="O116" s="123"/>
      <c r="P116" s="124"/>
      <c r="Q116" s="125"/>
    </row>
    <row r="117" spans="1:17" s="114" customFormat="1" x14ac:dyDescent="0.2">
      <c r="A117" s="115"/>
      <c r="B117" s="115"/>
      <c r="C117" s="116"/>
      <c r="D117" s="117"/>
      <c r="E117" s="118"/>
      <c r="F117" s="118"/>
      <c r="G117" s="118"/>
      <c r="H117" s="119"/>
      <c r="I117" s="120"/>
      <c r="J117" s="120"/>
      <c r="K117" s="120"/>
      <c r="L117" s="120"/>
      <c r="M117" s="121"/>
      <c r="N117" s="122"/>
      <c r="O117" s="123"/>
      <c r="P117" s="124"/>
      <c r="Q117" s="125"/>
    </row>
    <row r="118" spans="1:17" s="114" customFormat="1" x14ac:dyDescent="0.2">
      <c r="A118" s="115"/>
      <c r="B118" s="115"/>
      <c r="C118" s="116"/>
      <c r="D118" s="117"/>
      <c r="E118" s="118"/>
      <c r="F118" s="118"/>
      <c r="G118" s="118"/>
      <c r="H118" s="119"/>
      <c r="I118" s="120"/>
      <c r="J118" s="120"/>
      <c r="K118" s="120"/>
      <c r="L118" s="120"/>
      <c r="M118" s="121"/>
      <c r="N118" s="122"/>
      <c r="O118" s="123"/>
      <c r="P118" s="124"/>
      <c r="Q118" s="125"/>
    </row>
    <row r="119" spans="1:17" s="114" customFormat="1" x14ac:dyDescent="0.2">
      <c r="A119" s="115"/>
      <c r="B119" s="115"/>
      <c r="C119" s="116"/>
      <c r="D119" s="117"/>
      <c r="E119" s="118"/>
      <c r="F119" s="118"/>
      <c r="G119" s="118"/>
      <c r="H119" s="119"/>
      <c r="I119" s="120"/>
      <c r="J119" s="120"/>
      <c r="K119" s="120"/>
      <c r="L119" s="120"/>
      <c r="M119" s="121"/>
      <c r="N119" s="122"/>
      <c r="O119" s="123"/>
      <c r="P119" s="124"/>
      <c r="Q119" s="125"/>
    </row>
    <row r="120" spans="1:17" s="114" customFormat="1" x14ac:dyDescent="0.2">
      <c r="A120" s="115"/>
      <c r="B120" s="115"/>
      <c r="C120" s="116"/>
      <c r="D120" s="117"/>
      <c r="E120" s="118"/>
      <c r="F120" s="118"/>
      <c r="G120" s="118"/>
      <c r="H120" s="119"/>
      <c r="I120" s="120"/>
      <c r="J120" s="120"/>
      <c r="K120" s="120"/>
      <c r="L120" s="120"/>
      <c r="M120" s="121"/>
      <c r="N120" s="122"/>
      <c r="O120" s="123"/>
      <c r="P120" s="124"/>
      <c r="Q120" s="125"/>
    </row>
    <row r="121" spans="1:17" s="114" customFormat="1" x14ac:dyDescent="0.2">
      <c r="A121" s="115"/>
      <c r="B121" s="115"/>
      <c r="C121" s="116"/>
      <c r="D121" s="117"/>
      <c r="E121" s="118"/>
      <c r="F121" s="118"/>
      <c r="G121" s="118"/>
      <c r="H121" s="119"/>
      <c r="I121" s="120"/>
      <c r="J121" s="120"/>
      <c r="K121" s="120"/>
      <c r="L121" s="120"/>
      <c r="M121" s="121"/>
      <c r="N121" s="122"/>
      <c r="O121" s="123"/>
      <c r="P121" s="124"/>
      <c r="Q121" s="125"/>
    </row>
    <row r="122" spans="1:17" s="114" customFormat="1" x14ac:dyDescent="0.2">
      <c r="A122" s="115"/>
      <c r="B122" s="115"/>
      <c r="C122" s="116"/>
      <c r="D122" s="117"/>
      <c r="E122" s="118"/>
      <c r="F122" s="118"/>
      <c r="G122" s="118"/>
      <c r="H122" s="119"/>
      <c r="I122" s="120"/>
      <c r="J122" s="120"/>
      <c r="K122" s="120"/>
      <c r="L122" s="120"/>
      <c r="M122" s="121"/>
      <c r="N122" s="122"/>
      <c r="O122" s="123"/>
      <c r="P122" s="124"/>
      <c r="Q122" s="125"/>
    </row>
    <row r="123" spans="1:17" s="114" customFormat="1" x14ac:dyDescent="0.2">
      <c r="A123" s="115"/>
      <c r="B123" s="115"/>
      <c r="C123" s="116"/>
      <c r="D123" s="117"/>
      <c r="E123" s="118"/>
      <c r="F123" s="118"/>
      <c r="G123" s="118"/>
      <c r="H123" s="119"/>
      <c r="I123" s="120"/>
      <c r="J123" s="120"/>
      <c r="K123" s="120"/>
      <c r="L123" s="120"/>
      <c r="M123" s="121"/>
      <c r="N123" s="122"/>
      <c r="O123" s="123"/>
      <c r="P123" s="124"/>
      <c r="Q123" s="125"/>
    </row>
    <row r="124" spans="1:17" s="114" customFormat="1" x14ac:dyDescent="0.2">
      <c r="A124" s="115"/>
      <c r="B124" s="115"/>
      <c r="C124" s="116"/>
      <c r="D124" s="117"/>
      <c r="E124" s="118"/>
      <c r="F124" s="118"/>
      <c r="G124" s="118"/>
      <c r="H124" s="119"/>
      <c r="I124" s="120"/>
      <c r="J124" s="120"/>
      <c r="K124" s="120"/>
      <c r="L124" s="120"/>
      <c r="M124" s="121"/>
      <c r="N124" s="122"/>
      <c r="O124" s="123"/>
      <c r="P124" s="124"/>
      <c r="Q124" s="125"/>
    </row>
    <row r="125" spans="1:17" s="114" customFormat="1" x14ac:dyDescent="0.2">
      <c r="A125" s="115"/>
      <c r="B125" s="115"/>
      <c r="C125" s="116"/>
      <c r="D125" s="117"/>
      <c r="E125" s="118"/>
      <c r="F125" s="118"/>
      <c r="G125" s="118"/>
      <c r="H125" s="119"/>
      <c r="I125" s="120"/>
      <c r="J125" s="120"/>
      <c r="K125" s="120"/>
      <c r="L125" s="120"/>
      <c r="M125" s="121"/>
      <c r="N125" s="122"/>
      <c r="O125" s="123"/>
      <c r="P125" s="124"/>
      <c r="Q125" s="125"/>
    </row>
    <row r="126" spans="1:17" s="114" customFormat="1" x14ac:dyDescent="0.2">
      <c r="A126" s="115"/>
      <c r="B126" s="115"/>
      <c r="C126" s="116"/>
      <c r="D126" s="117"/>
      <c r="E126" s="118"/>
      <c r="F126" s="118"/>
      <c r="G126" s="118"/>
      <c r="H126" s="119"/>
      <c r="I126" s="120"/>
      <c r="J126" s="120"/>
      <c r="K126" s="120"/>
      <c r="L126" s="120"/>
      <c r="M126" s="121"/>
      <c r="N126" s="122"/>
      <c r="O126" s="123"/>
      <c r="P126" s="124"/>
      <c r="Q126" s="125"/>
    </row>
    <row r="127" spans="1:17" s="114" customFormat="1" x14ac:dyDescent="0.2">
      <c r="A127" s="115"/>
      <c r="B127" s="115"/>
      <c r="C127" s="116"/>
      <c r="D127" s="117"/>
      <c r="E127" s="118"/>
      <c r="F127" s="118"/>
      <c r="G127" s="118"/>
      <c r="H127" s="119"/>
      <c r="I127" s="120"/>
      <c r="J127" s="120"/>
      <c r="K127" s="120"/>
      <c r="L127" s="120"/>
      <c r="M127" s="121"/>
      <c r="N127" s="122"/>
      <c r="O127" s="123"/>
      <c r="P127" s="124"/>
      <c r="Q127" s="125"/>
    </row>
    <row r="128" spans="1:17" s="114" customFormat="1" x14ac:dyDescent="0.2">
      <c r="A128" s="115"/>
      <c r="B128" s="115"/>
      <c r="C128" s="116"/>
      <c r="D128" s="117"/>
      <c r="E128" s="118"/>
      <c r="F128" s="118"/>
      <c r="G128" s="118"/>
      <c r="H128" s="119"/>
      <c r="I128" s="120"/>
      <c r="J128" s="120"/>
      <c r="K128" s="120"/>
      <c r="L128" s="120"/>
      <c r="M128" s="121"/>
      <c r="N128" s="122"/>
      <c r="O128" s="123"/>
      <c r="P128" s="124"/>
      <c r="Q128" s="125"/>
    </row>
    <row r="129" spans="1:17" s="126" customFormat="1" x14ac:dyDescent="0.2">
      <c r="A129" s="127"/>
      <c r="B129" s="127"/>
      <c r="C129" s="128"/>
      <c r="D129" s="129"/>
      <c r="E129" s="130"/>
      <c r="F129" s="130"/>
      <c r="G129" s="130"/>
      <c r="H129" s="131"/>
      <c r="I129" s="132"/>
      <c r="J129" s="132"/>
      <c r="K129" s="132"/>
      <c r="L129" s="132"/>
      <c r="M129" s="133"/>
      <c r="N129" s="134"/>
      <c r="O129" s="135"/>
      <c r="P129" s="136"/>
      <c r="Q129" s="137"/>
    </row>
    <row r="130" spans="1:17" s="126" customFormat="1" x14ac:dyDescent="0.2">
      <c r="A130" s="127"/>
      <c r="B130" s="127"/>
      <c r="C130" s="128"/>
      <c r="D130" s="129"/>
      <c r="E130" s="130"/>
      <c r="F130" s="130"/>
      <c r="G130" s="130"/>
      <c r="H130" s="131"/>
      <c r="I130" s="132"/>
      <c r="J130" s="132"/>
      <c r="K130" s="132"/>
      <c r="L130" s="132"/>
      <c r="M130" s="133"/>
      <c r="N130" s="134"/>
      <c r="O130" s="135"/>
      <c r="P130" s="136"/>
      <c r="Q130" s="137"/>
    </row>
    <row r="131" spans="1:17" s="126" customFormat="1" x14ac:dyDescent="0.2">
      <c r="A131" s="127"/>
      <c r="B131" s="127"/>
      <c r="C131" s="128"/>
      <c r="D131" s="129"/>
      <c r="E131" s="130"/>
      <c r="F131" s="130"/>
      <c r="G131" s="130"/>
      <c r="H131" s="131"/>
      <c r="I131" s="132"/>
      <c r="J131" s="132"/>
      <c r="K131" s="132"/>
      <c r="L131" s="132"/>
      <c r="M131" s="133"/>
      <c r="N131" s="134"/>
      <c r="O131" s="135"/>
      <c r="P131" s="136"/>
      <c r="Q131" s="137"/>
    </row>
    <row r="132" spans="1:17" s="126" customFormat="1" x14ac:dyDescent="0.2">
      <c r="A132" s="127"/>
      <c r="B132" s="127"/>
      <c r="C132" s="128"/>
      <c r="D132" s="129"/>
      <c r="E132" s="130"/>
      <c r="F132" s="130"/>
      <c r="G132" s="130"/>
      <c r="H132" s="131"/>
      <c r="I132" s="132"/>
      <c r="J132" s="132"/>
      <c r="K132" s="132"/>
      <c r="L132" s="132"/>
      <c r="M132" s="133"/>
      <c r="N132" s="134"/>
      <c r="O132" s="135"/>
      <c r="P132" s="136"/>
      <c r="Q132" s="137"/>
    </row>
    <row r="133" spans="1:17" s="126" customFormat="1" x14ac:dyDescent="0.2">
      <c r="A133" s="127"/>
      <c r="B133" s="127"/>
      <c r="C133" s="128"/>
      <c r="D133" s="129"/>
      <c r="E133" s="130"/>
      <c r="F133" s="130"/>
      <c r="G133" s="130"/>
      <c r="H133" s="131"/>
      <c r="I133" s="132"/>
      <c r="J133" s="132"/>
      <c r="K133" s="132"/>
      <c r="L133" s="132"/>
      <c r="M133" s="133"/>
      <c r="N133" s="134"/>
      <c r="O133" s="135"/>
      <c r="P133" s="136"/>
      <c r="Q133" s="137"/>
    </row>
    <row r="134" spans="1:17" s="114" customFormat="1" x14ac:dyDescent="0.2">
      <c r="A134" s="115"/>
      <c r="B134" s="115"/>
      <c r="C134" s="116"/>
      <c r="D134" s="117"/>
      <c r="E134" s="118"/>
      <c r="F134" s="118"/>
      <c r="G134" s="118"/>
      <c r="H134" s="119"/>
      <c r="I134" s="120"/>
      <c r="J134" s="120"/>
      <c r="K134" s="120"/>
      <c r="L134" s="120"/>
      <c r="M134" s="121"/>
      <c r="N134" s="122"/>
      <c r="O134" s="123"/>
      <c r="P134" s="124"/>
      <c r="Q134" s="125"/>
    </row>
    <row r="135" spans="1:17" s="114" customFormat="1" x14ac:dyDescent="0.2">
      <c r="A135" s="115"/>
      <c r="B135" s="115"/>
      <c r="C135" s="116"/>
      <c r="D135" s="117"/>
      <c r="E135" s="118"/>
      <c r="F135" s="118"/>
      <c r="G135" s="118"/>
      <c r="H135" s="119"/>
      <c r="I135" s="120"/>
      <c r="J135" s="120"/>
      <c r="K135" s="120"/>
      <c r="L135" s="120"/>
      <c r="M135" s="121"/>
      <c r="N135" s="122"/>
      <c r="O135" s="123"/>
      <c r="P135" s="124"/>
      <c r="Q135" s="125"/>
    </row>
    <row r="136" spans="1:17" s="114" customFormat="1" x14ac:dyDescent="0.2">
      <c r="A136" s="115"/>
      <c r="B136" s="115"/>
      <c r="C136" s="116"/>
      <c r="D136" s="117"/>
      <c r="E136" s="118"/>
      <c r="F136" s="118"/>
      <c r="G136" s="118"/>
      <c r="H136" s="119"/>
      <c r="I136" s="120"/>
      <c r="J136" s="120"/>
      <c r="K136" s="120"/>
      <c r="L136" s="120"/>
      <c r="M136" s="121"/>
      <c r="N136" s="122"/>
      <c r="O136" s="123"/>
      <c r="P136" s="124"/>
      <c r="Q136" s="125"/>
    </row>
    <row r="137" spans="1:17" s="114" customFormat="1" x14ac:dyDescent="0.2">
      <c r="A137" s="115"/>
      <c r="B137" s="115"/>
      <c r="C137" s="116"/>
      <c r="D137" s="117"/>
      <c r="E137" s="118"/>
      <c r="F137" s="118"/>
      <c r="G137" s="118"/>
      <c r="H137" s="119"/>
      <c r="I137" s="120"/>
      <c r="J137" s="120"/>
      <c r="K137" s="120"/>
      <c r="L137" s="120"/>
      <c r="M137" s="121"/>
      <c r="N137" s="122"/>
      <c r="O137" s="123"/>
      <c r="P137" s="124"/>
      <c r="Q137" s="125"/>
    </row>
    <row r="138" spans="1:17" s="114" customFormat="1" x14ac:dyDescent="0.2">
      <c r="A138" s="115"/>
      <c r="B138" s="115"/>
      <c r="C138" s="116"/>
      <c r="D138" s="117"/>
      <c r="E138" s="118"/>
      <c r="F138" s="118"/>
      <c r="G138" s="118"/>
      <c r="H138" s="119"/>
      <c r="I138" s="120"/>
      <c r="J138" s="120"/>
      <c r="K138" s="120"/>
      <c r="L138" s="120"/>
      <c r="M138" s="121"/>
      <c r="N138" s="122"/>
      <c r="O138" s="123"/>
      <c r="P138" s="124"/>
      <c r="Q138" s="125"/>
    </row>
    <row r="139" spans="1:17" s="102" customFormat="1" ht="15" x14ac:dyDescent="0.2">
      <c r="A139" s="103"/>
      <c r="B139" s="103"/>
      <c r="C139" s="104"/>
      <c r="D139" s="105"/>
      <c r="E139" s="106"/>
      <c r="F139" s="106"/>
      <c r="G139" s="106"/>
      <c r="H139" s="107"/>
      <c r="I139" s="108"/>
      <c r="J139" s="108"/>
      <c r="K139" s="108"/>
      <c r="L139" s="108"/>
      <c r="M139" s="109"/>
      <c r="N139" s="110"/>
      <c r="O139" s="111"/>
      <c r="P139" s="112"/>
      <c r="Q139" s="113"/>
    </row>
    <row r="140" spans="1:17" s="102" customFormat="1" ht="15" x14ac:dyDescent="0.2">
      <c r="A140" s="103"/>
      <c r="B140" s="103"/>
      <c r="C140" s="104"/>
      <c r="D140" s="105"/>
      <c r="E140" s="106"/>
      <c r="F140" s="106"/>
      <c r="G140" s="106"/>
      <c r="H140" s="107"/>
      <c r="I140" s="108"/>
      <c r="J140" s="108"/>
      <c r="K140" s="108"/>
      <c r="L140" s="108"/>
      <c r="M140" s="109"/>
      <c r="N140" s="110"/>
      <c r="O140" s="111"/>
      <c r="P140" s="112"/>
      <c r="Q140" s="113"/>
    </row>
    <row r="141" spans="1:17" s="102" customFormat="1" ht="15" x14ac:dyDescent="0.2">
      <c r="A141" s="103"/>
      <c r="B141" s="103"/>
      <c r="C141" s="104"/>
      <c r="D141" s="105"/>
      <c r="E141" s="106"/>
      <c r="F141" s="106"/>
      <c r="G141" s="106"/>
      <c r="H141" s="107"/>
      <c r="I141" s="108"/>
      <c r="J141" s="108"/>
      <c r="K141" s="108"/>
      <c r="L141" s="108"/>
      <c r="M141" s="109"/>
      <c r="N141" s="110"/>
      <c r="O141" s="111"/>
      <c r="P141" s="112"/>
      <c r="Q141" s="113"/>
    </row>
    <row r="142" spans="1:17" s="114" customFormat="1" x14ac:dyDescent="0.2">
      <c r="A142" s="115"/>
      <c r="B142" s="115"/>
      <c r="C142" s="116"/>
      <c r="D142" s="117"/>
      <c r="E142" s="118"/>
      <c r="F142" s="118"/>
      <c r="G142" s="118"/>
      <c r="H142" s="119"/>
      <c r="I142" s="120"/>
      <c r="J142" s="120"/>
      <c r="K142" s="120"/>
      <c r="L142" s="120"/>
      <c r="M142" s="121"/>
      <c r="N142" s="122"/>
      <c r="O142" s="123"/>
      <c r="P142" s="124"/>
      <c r="Q142" s="125"/>
    </row>
    <row r="143" spans="1:17" s="126" customFormat="1" x14ac:dyDescent="0.2">
      <c r="A143" s="127"/>
      <c r="B143" s="127"/>
      <c r="C143" s="128"/>
      <c r="D143" s="129"/>
      <c r="E143" s="130"/>
      <c r="F143" s="130"/>
      <c r="G143" s="130"/>
      <c r="H143" s="131"/>
      <c r="I143" s="132"/>
      <c r="J143" s="132"/>
      <c r="K143" s="132"/>
      <c r="L143" s="132"/>
      <c r="M143" s="133"/>
      <c r="N143" s="134"/>
      <c r="O143" s="135"/>
      <c r="P143" s="136"/>
      <c r="Q143" s="137"/>
    </row>
    <row r="144" spans="1:17" s="126" customFormat="1" x14ac:dyDescent="0.2">
      <c r="A144" s="127"/>
      <c r="B144" s="127"/>
      <c r="C144" s="128"/>
      <c r="D144" s="129"/>
      <c r="E144" s="130"/>
      <c r="F144" s="130"/>
      <c r="G144" s="130"/>
      <c r="H144" s="131"/>
      <c r="I144" s="132"/>
      <c r="J144" s="132"/>
      <c r="K144" s="132"/>
      <c r="L144" s="132"/>
      <c r="M144" s="133"/>
      <c r="N144" s="134"/>
      <c r="O144" s="135"/>
      <c r="P144" s="136"/>
      <c r="Q144" s="137"/>
    </row>
    <row r="145" spans="1:17" s="126" customFormat="1" x14ac:dyDescent="0.2">
      <c r="A145" s="127"/>
      <c r="B145" s="127"/>
      <c r="C145" s="128"/>
      <c r="D145" s="129"/>
      <c r="E145" s="130"/>
      <c r="F145" s="130"/>
      <c r="G145" s="130"/>
      <c r="H145" s="131"/>
      <c r="I145" s="132"/>
      <c r="J145" s="132"/>
      <c r="K145" s="132"/>
      <c r="L145" s="132"/>
      <c r="M145" s="133"/>
      <c r="N145" s="134"/>
      <c r="O145" s="135"/>
      <c r="P145" s="136"/>
      <c r="Q145" s="137"/>
    </row>
    <row r="146" spans="1:17" s="126" customFormat="1" x14ac:dyDescent="0.2">
      <c r="A146" s="127"/>
      <c r="B146" s="127"/>
      <c r="C146" s="128"/>
      <c r="D146" s="129"/>
      <c r="E146" s="130"/>
      <c r="F146" s="130"/>
      <c r="G146" s="130"/>
      <c r="H146" s="131"/>
      <c r="I146" s="132"/>
      <c r="J146" s="132"/>
      <c r="K146" s="132"/>
      <c r="L146" s="132"/>
      <c r="M146" s="133"/>
      <c r="N146" s="134"/>
      <c r="O146" s="135"/>
      <c r="P146" s="136"/>
      <c r="Q146" s="137"/>
    </row>
    <row r="147" spans="1:17" s="126" customFormat="1" x14ac:dyDescent="0.2">
      <c r="A147" s="127"/>
      <c r="B147" s="127"/>
      <c r="C147" s="128"/>
      <c r="D147" s="129"/>
      <c r="E147" s="130"/>
      <c r="F147" s="130"/>
      <c r="G147" s="130"/>
      <c r="H147" s="131"/>
      <c r="I147" s="132"/>
      <c r="J147" s="132"/>
      <c r="K147" s="132"/>
      <c r="L147" s="132"/>
      <c r="M147" s="133"/>
      <c r="N147" s="134"/>
      <c r="O147" s="135"/>
      <c r="P147" s="136"/>
      <c r="Q147" s="137"/>
    </row>
    <row r="148" spans="1:17" s="114" customFormat="1" x14ac:dyDescent="0.2">
      <c r="A148" s="115"/>
      <c r="B148" s="115"/>
      <c r="C148" s="116"/>
      <c r="D148" s="117"/>
      <c r="E148" s="118"/>
      <c r="F148" s="118"/>
      <c r="G148" s="118"/>
      <c r="H148" s="119"/>
      <c r="I148" s="120"/>
      <c r="J148" s="120"/>
      <c r="K148" s="120"/>
      <c r="L148" s="120"/>
      <c r="M148" s="121"/>
      <c r="N148" s="122"/>
      <c r="O148" s="123"/>
      <c r="P148" s="124"/>
      <c r="Q148" s="125"/>
    </row>
    <row r="149" spans="1:17" s="102" customFormat="1" ht="15" x14ac:dyDescent="0.2">
      <c r="A149" s="103"/>
      <c r="B149" s="103"/>
      <c r="C149" s="104"/>
      <c r="D149" s="105"/>
      <c r="E149" s="106"/>
      <c r="F149" s="106"/>
      <c r="G149" s="106"/>
      <c r="H149" s="107"/>
      <c r="I149" s="108"/>
      <c r="J149" s="108"/>
      <c r="K149" s="108"/>
      <c r="L149" s="108"/>
      <c r="M149" s="109"/>
      <c r="N149" s="110"/>
      <c r="O149" s="111"/>
      <c r="P149" s="112"/>
      <c r="Q149" s="113"/>
    </row>
    <row r="150" spans="1:17" s="102" customFormat="1" ht="15" x14ac:dyDescent="0.2">
      <c r="A150" s="103"/>
      <c r="B150" s="103"/>
      <c r="C150" s="104"/>
      <c r="D150" s="105"/>
      <c r="E150" s="106"/>
      <c r="F150" s="106"/>
      <c r="G150" s="106"/>
      <c r="H150" s="107"/>
      <c r="I150" s="108"/>
      <c r="J150" s="108"/>
      <c r="K150" s="108"/>
      <c r="L150" s="108"/>
      <c r="M150" s="109"/>
      <c r="N150" s="110"/>
      <c r="O150" s="111"/>
      <c r="P150" s="112"/>
      <c r="Q150" s="113"/>
    </row>
    <row r="151" spans="1:17" s="102" customFormat="1" ht="15" x14ac:dyDescent="0.2">
      <c r="A151" s="103"/>
      <c r="B151" s="103"/>
      <c r="C151" s="104"/>
      <c r="D151" s="105"/>
      <c r="E151" s="106"/>
      <c r="F151" s="106"/>
      <c r="G151" s="106"/>
      <c r="H151" s="107"/>
      <c r="I151" s="108"/>
      <c r="J151" s="108"/>
      <c r="K151" s="108"/>
      <c r="L151" s="108"/>
      <c r="M151" s="109"/>
      <c r="N151" s="110"/>
      <c r="O151" s="111"/>
      <c r="P151" s="112"/>
      <c r="Q151" s="113"/>
    </row>
    <row r="152" spans="1:17" s="102" customFormat="1" ht="15" x14ac:dyDescent="0.2">
      <c r="A152" s="103"/>
      <c r="B152" s="103"/>
      <c r="C152" s="104"/>
      <c r="D152" s="105"/>
      <c r="E152" s="106"/>
      <c r="F152" s="106"/>
      <c r="G152" s="106"/>
      <c r="H152" s="107"/>
      <c r="I152" s="108"/>
      <c r="J152" s="108"/>
      <c r="K152" s="108"/>
      <c r="L152" s="108"/>
      <c r="M152" s="109"/>
      <c r="N152" s="110"/>
      <c r="O152" s="111"/>
      <c r="P152" s="112"/>
      <c r="Q152" s="113"/>
    </row>
    <row r="153" spans="1:17" s="102" customFormat="1" ht="15" x14ac:dyDescent="0.2">
      <c r="A153" s="103"/>
      <c r="B153" s="103"/>
      <c r="C153" s="104"/>
      <c r="D153" s="105"/>
      <c r="E153" s="106"/>
      <c r="F153" s="106"/>
      <c r="G153" s="106"/>
      <c r="H153" s="107"/>
      <c r="I153" s="108"/>
      <c r="J153" s="108"/>
      <c r="K153" s="108"/>
      <c r="L153" s="108"/>
      <c r="M153" s="109"/>
      <c r="N153" s="110"/>
      <c r="O153" s="111"/>
      <c r="P153" s="112"/>
      <c r="Q153" s="113"/>
    </row>
    <row r="154" spans="1:17" s="102" customFormat="1" ht="15" x14ac:dyDescent="0.2">
      <c r="A154" s="103"/>
      <c r="B154" s="103"/>
      <c r="C154" s="104"/>
      <c r="D154" s="105"/>
      <c r="E154" s="106"/>
      <c r="F154" s="106"/>
      <c r="G154" s="106"/>
      <c r="H154" s="107"/>
      <c r="I154" s="108"/>
      <c r="J154" s="108"/>
      <c r="K154" s="108"/>
      <c r="L154" s="108"/>
      <c r="M154" s="109"/>
      <c r="N154" s="110"/>
      <c r="O154" s="111"/>
      <c r="P154" s="112"/>
      <c r="Q154" s="113"/>
    </row>
  </sheetData>
  <sheetProtection algorithmName="SHA-512" hashValue="lXlpFpjX5e3DxKA1dSMGMncVDQO1ZCDbhrszgVucwBXdPhzM9X7OPIzzxuQK0kmuGce5SPYJ0gowqCP4ZRGBXw==" saltValue="dvxOrKm+xmDPgCJgtTybAg==" spinCount="100000" sheet="1" objects="1" scenarios="1" formatColumns="0" formatRows="0"/>
  <conditionalFormatting sqref="Q11 S11:IV11">
    <cfRule type="expression" dxfId="26" priority="8" stopIfTrue="1">
      <formula>$K:$K=1</formula>
    </cfRule>
  </conditionalFormatting>
  <conditionalFormatting sqref="H1:H10 D1:E10">
    <cfRule type="expression" dxfId="25" priority="9" stopIfTrue="1">
      <formula>$Q1&gt;0</formula>
    </cfRule>
    <cfRule type="expression" dxfId="24" priority="10" stopIfTrue="1">
      <formula>$K1=1</formula>
    </cfRule>
  </conditionalFormatting>
  <conditionalFormatting sqref="A9:C10 A1:A8">
    <cfRule type="expression" dxfId="23" priority="11" stopIfTrue="1">
      <formula>$Q1&gt;0</formula>
    </cfRule>
    <cfRule type="expression" dxfId="22" priority="12" stopIfTrue="1">
      <formula>$K1=1</formula>
    </cfRule>
  </conditionalFormatting>
  <conditionalFormatting sqref="N1:P10 F1:G10 I1:L10">
    <cfRule type="expression" dxfId="21" priority="13" stopIfTrue="1">
      <formula>$Q1&gt;0</formula>
    </cfRule>
  </conditionalFormatting>
  <conditionalFormatting sqref="Q1:Q11 S1:IV11 R1:R10">
    <cfRule type="expression" dxfId="20" priority="14" stopIfTrue="1">
      <formula>$K:$K=1</formula>
    </cfRule>
  </conditionalFormatting>
  <conditionalFormatting sqref="M12">
    <cfRule type="expression" dxfId="19" priority="15" stopIfTrue="1">
      <formula>Q12&gt;0</formula>
    </cfRule>
    <cfRule type="expression" dxfId="18" priority="16" stopIfTrue="1">
      <formula>K12=-1</formula>
    </cfRule>
  </conditionalFormatting>
  <conditionalFormatting sqref="M13:M65536">
    <cfRule type="expression" dxfId="17" priority="17" stopIfTrue="1">
      <formula>Q13&gt;0</formula>
    </cfRule>
    <cfRule type="expression" dxfId="16" priority="18" stopIfTrue="1">
      <formula>K13=1</formula>
    </cfRule>
  </conditionalFormatting>
  <conditionalFormatting sqref="H12 D12:E12">
    <cfRule type="expression" dxfId="15" priority="19" stopIfTrue="1">
      <formula>$Q12&gt;0</formula>
    </cfRule>
    <cfRule type="expression" dxfId="14" priority="20" stopIfTrue="1">
      <formula>$K12=-1</formula>
    </cfRule>
  </conditionalFormatting>
  <conditionalFormatting sqref="D13:E65536 H1:H10 H13:H65536 D1:E10">
    <cfRule type="expression" dxfId="13" priority="21" stopIfTrue="1">
      <formula>$Q1&gt;0</formula>
    </cfRule>
    <cfRule type="expression" dxfId="12" priority="22" stopIfTrue="1">
      <formula>$K1=1</formula>
    </cfRule>
  </conditionalFormatting>
  <conditionalFormatting sqref="A12">
    <cfRule type="expression" dxfId="11" priority="23" stopIfTrue="1">
      <formula>$Q12&gt;0</formula>
    </cfRule>
    <cfRule type="expression" dxfId="10" priority="24" stopIfTrue="1">
      <formula>$K12=-1</formula>
    </cfRule>
  </conditionalFormatting>
  <conditionalFormatting sqref="A9:C10 A13:C65536 A1:A8">
    <cfRule type="expression" dxfId="9" priority="25" stopIfTrue="1">
      <formula>$Q1&gt;0</formula>
    </cfRule>
    <cfRule type="expression" dxfId="8" priority="26" stopIfTrue="1">
      <formula>$K1=1</formula>
    </cfRule>
  </conditionalFormatting>
  <conditionalFormatting sqref="N1:P10 F12:G65536 F1:G10 I1:L10 I12:L65536 N12:P65536">
    <cfRule type="expression" dxfId="7" priority="27" stopIfTrue="1">
      <formula>$Q1&gt;0</formula>
    </cfRule>
  </conditionalFormatting>
  <conditionalFormatting sqref="Q1:Q1048576 S1:IV1048576 R1:R10 R12:R65536">
    <cfRule type="expression" dxfId="6" priority="28" stopIfTrue="1">
      <formula>$K:$K=1</formula>
    </cfRule>
  </conditionalFormatting>
  <conditionalFormatting sqref="B1:C8">
    <cfRule type="expression" dxfId="5" priority="4" stopIfTrue="1">
      <formula>$Q1&gt;0</formula>
    </cfRule>
    <cfRule type="expression" dxfId="4" priority="5" stopIfTrue="1">
      <formula>$K1=1</formula>
    </cfRule>
  </conditionalFormatting>
  <conditionalFormatting sqref="B1:C8">
    <cfRule type="expression" dxfId="3" priority="6" stopIfTrue="1">
      <formula>$Q1&gt;0</formula>
    </cfRule>
    <cfRule type="expression" dxfId="2" priority="7" stopIfTrue="1">
      <formula>$K1=1</formula>
    </cfRule>
  </conditionalFormatting>
  <conditionalFormatting sqref="B12:C12">
    <cfRule type="expression" dxfId="1" priority="2" stopIfTrue="1">
      <formula>$Q12&gt;0</formula>
    </cfRule>
    <cfRule type="expression" dxfId="0" priority="3" stopIfTrue="1">
      <formula>$K12=-1</formula>
    </cfRule>
  </conditionalFormatting>
  <pageMargins left="0.74803149606299213" right="0.74803149606299213" top="0.98425196850393704" bottom="0.98425196850393704" header="0.51181102362204722" footer="0.51181102362204722"/>
  <pageSetup paperSize="9" scale="66" fitToHeight="0" orientation="portrait" cellComments="atEnd" r:id="rId1"/>
  <headerFooter scaleWithDoc="0">
    <oddHeader>&amp;L&amp;G&amp;R&amp;G</oddHeader>
  </headerFooter>
  <rowBreaks count="1" manualBreakCount="1">
    <brk id="88"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A1127-EF82-488D-9BA3-D70FE99A8A28}">
  <ds:schemaRef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9B8F7B0C-2F0F-4ED2-B4AA-95369618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FE80E57-49EC-47F8-9C09-C7440715C0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Prva stran</vt:lpstr>
      <vt:lpstr>Popis del</vt:lpstr>
      <vt:lpstr>Definicija</vt:lpstr>
      <vt:lpstr>Sheet1</vt:lpstr>
      <vt:lpstr>Rekapitulacija</vt:lpstr>
      <vt:lpstr>'Prva stran'!Področje_tiskanja</vt:lpstr>
      <vt:lpstr>'Popis del'!Tiskanje_naslovov</vt:lpstr>
    </vt:vector>
  </TitlesOfParts>
  <Company>Mojdenar d.o.o.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template_NivoCenaBrezPop.xlsm</dc:title>
  <dc:creator>Powered by XPERT, www.x-pert.si</dc:creator>
  <cp:lastModifiedBy>Dejan Dragas</cp:lastModifiedBy>
  <cp:lastPrinted>2019-02-12T10:13:04Z</cp:lastPrinted>
  <dcterms:created xsi:type="dcterms:W3CDTF">2006-09-18T09:38:05Z</dcterms:created>
  <dcterms:modified xsi:type="dcterms:W3CDTF">2019-02-14T11:01:17Z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zija">
    <vt:lpwstr>1</vt:lpwstr>
  </property>
  <property fmtid="{D5CDD505-2E9C-101B-9397-08002B2CF9AE}" pid="3" name="Kratki opis">
    <vt:lpwstr>Nova definicija Izvoza/uvoza Cen</vt:lpwstr>
  </property>
</Properties>
</file>