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965" activeTab="0"/>
  </bookViews>
  <sheets>
    <sheet name="naslovna stran" sheetId="1" r:id="rId1"/>
    <sheet name="splošno" sheetId="2" r:id="rId2"/>
    <sheet name="Pungert" sheetId="3" r:id="rId3"/>
    <sheet name="Trubarjev Trg" sheetId="4" r:id="rId4"/>
    <sheet name="Vodopivčeva ulica" sheetId="5" r:id="rId5"/>
    <sheet name="Vrt gradu Khiselstein" sheetId="6" r:id="rId6"/>
    <sheet name="Območje Podrtine" sheetId="7" r:id="rId7"/>
    <sheet name="Območje Fochove vile" sheetId="8" r:id="rId8"/>
    <sheet name="Območje Roženvenske cerkve" sheetId="9" r:id="rId9"/>
  </sheets>
  <definedNames>
    <definedName name="_xlnm.Print_Area" localSheetId="0">'naslovna stran'!$A$1:$H$56</definedName>
    <definedName name="_xlnm.Print_Area" localSheetId="1">'splošno'!$A$1:$A$40</definedName>
  </definedNames>
  <calcPr fullCalcOnLoad="1"/>
</workbook>
</file>

<file path=xl/sharedStrings.xml><?xml version="1.0" encoding="utf-8"?>
<sst xmlns="http://schemas.openxmlformats.org/spreadsheetml/2006/main" count="263" uniqueCount="87">
  <si>
    <t>VI.</t>
  </si>
  <si>
    <t>MESTNA OBČINA KRANJ</t>
  </si>
  <si>
    <t>Ureditev javnih površin starega mestnega jedra</t>
  </si>
  <si>
    <t>ter mostu čez Kokro</t>
  </si>
  <si>
    <t>1.</t>
  </si>
  <si>
    <t>m3</t>
  </si>
  <si>
    <t>3.</t>
  </si>
  <si>
    <t>4.</t>
  </si>
  <si>
    <t>m2</t>
  </si>
  <si>
    <t>5.</t>
  </si>
  <si>
    <t xml:space="preserve">Št.projekta:  </t>
  </si>
  <si>
    <t xml:space="preserve">Investitor:    </t>
  </si>
  <si>
    <t xml:space="preserve">Objekt:      </t>
  </si>
  <si>
    <t xml:space="preserve">Datum:         </t>
  </si>
  <si>
    <t>I.</t>
  </si>
  <si>
    <t>II.</t>
  </si>
  <si>
    <t>Skupaj:</t>
  </si>
  <si>
    <t>III.</t>
  </si>
  <si>
    <t>IV.</t>
  </si>
  <si>
    <t>V.</t>
  </si>
  <si>
    <t xml:space="preserve"> november 2009</t>
  </si>
  <si>
    <t>REKAPITULACIJA SADILNA IN SETVENA DELA</t>
  </si>
  <si>
    <t xml:space="preserve">Opis, vrsta, kakovost in razmak sadik so razvidni iz seznama rastlinskega materiala v tehničnem poročilu, ki je sestavni del predloga za ponudbo; kakovost sadik je pomembno merilo, ki bo odločilni faktor pri tehničnem prevzemu! </t>
  </si>
  <si>
    <t>SPLOŠNE OPOMBE:</t>
  </si>
  <si>
    <t>Pred pričetkom del je treba vse opise, mere, količine in kakovostne razrede kontrolirati po zadnjeveljavnih načrtih, detajlih in opisih ter preveriti dejanske izmere na terenu!</t>
  </si>
  <si>
    <t>PROJEKTANTSKI POPIS DEL S PREDRAČUNOM</t>
  </si>
  <si>
    <t>PUNGERT</t>
  </si>
  <si>
    <t>Drevnina</t>
  </si>
  <si>
    <t>kos</t>
  </si>
  <si>
    <t>količina</t>
  </si>
  <si>
    <t>cena / kos</t>
  </si>
  <si>
    <t>cena</t>
  </si>
  <si>
    <t xml:space="preserve">2. </t>
  </si>
  <si>
    <t>Grmovnice</t>
  </si>
  <si>
    <t>SKUPAJ:</t>
  </si>
  <si>
    <t>TRUBARJEV TRG</t>
  </si>
  <si>
    <t>VODOPIVČEVA ULICA</t>
  </si>
  <si>
    <t>VRT GRADU KHISELSTEIN</t>
  </si>
  <si>
    <t>OBMOČJE PODRTINE</t>
  </si>
  <si>
    <t>OBMOČJE FOCHOVE VILE</t>
  </si>
  <si>
    <t>VII.</t>
  </si>
  <si>
    <t>OBMOČJE OB ROŽENVENSKI CERKVI</t>
  </si>
  <si>
    <t>enota</t>
  </si>
  <si>
    <t>zastirka - lubje v globini 3 cm</t>
  </si>
  <si>
    <t>Cornus alba 'Sibirica' (sibirski dren), grm, 60-80 cm, 5 poganjkov, sadika v kontejnerju</t>
  </si>
  <si>
    <t>Cornus stolonifera 'Flaviramea' (živikavi dren), grm, 60-80 cm, 5 poganjkov, sadika v kontejnerju</t>
  </si>
  <si>
    <t>Deutzia gracilis(majhna dojcija), grm, 30-40 cm, 5 poganjkov, sadika v kontejnerju</t>
  </si>
  <si>
    <t>Viburnum plicatum 'Watanabe'(japonska brogovita), soliter, 60-80 cm, 3x presajena sadika s koreninsko balo v mreži</t>
  </si>
  <si>
    <t>Hydrangea arborescens 'Grandiflora'(velecvetna virginska hortenzija), grm, 60-80 cm, 5 poganjkov, sadika v kontejnerju</t>
  </si>
  <si>
    <t>Vzpenjalke</t>
  </si>
  <si>
    <t>Prunus laurocerasus 'Mount Vernon' (lovorikovec), grm, 40-60 cm, 3-5 poganjkov, sadika v kontejnerju</t>
  </si>
  <si>
    <t>Lonicera nitida 'Maigrun'(mirtolistno kosteničevje), grm, 30-40 cm, 3-5 poganjkov, sadika v kontejnerju</t>
  </si>
  <si>
    <t>Cotoneaster dammeri 'Eichholz'(panešpljica), grm, 30-40 cm, 3-5 poganjkov, sadika v kontejnerju</t>
  </si>
  <si>
    <t>Hydrangea petiolaris (vzpenjava hortenzija), 5 poganjkov, dolžine 125 cm, 3x presajena sadika s koreninsko balo</t>
  </si>
  <si>
    <t>Parthenocissus quinquefolia (petroga divja trta), 5 poganjkov, dolžine 125 cm, 3x presajena sadika s koreninsko balo</t>
  </si>
  <si>
    <t>Trata</t>
  </si>
  <si>
    <t>zaščita brežin; zastirka iz kokosa ali jute, klini za pritrditev</t>
  </si>
  <si>
    <t>zaščita brežin; mreža iz jute, klini za pritrditev</t>
  </si>
  <si>
    <t>Čebulnice</t>
  </si>
  <si>
    <t>Galanthus nivalis (mali zvonček), saditev v trato, gnojenje, zalivanje</t>
  </si>
  <si>
    <t>Carpinus betulus (gaber), 80-100 cm, 2x presajena sadika s koreninsko balo</t>
  </si>
  <si>
    <t>OBMOČJE ROŽENVENSKE CERKVE</t>
  </si>
  <si>
    <t>VII</t>
  </si>
  <si>
    <t>Pri setvenih in saditvenih delih je potrebno upoštevati naslednje predpise:</t>
  </si>
  <si>
    <r>
      <t>DIN 18034</t>
    </r>
    <r>
      <rPr>
        <sz val="10"/>
        <rFont val="Frutiger"/>
        <family val="2"/>
      </rPr>
      <t xml:space="preserve"> - Igrišča za igro na prostem,  Zahteve in opozorila za planiranje in vzdrževanje</t>
    </r>
  </si>
  <si>
    <r>
      <t>DIN 18035</t>
    </r>
    <r>
      <rPr>
        <sz val="10"/>
        <rFont val="Frutiger"/>
        <family val="2"/>
      </rPr>
      <t xml:space="preserve"> - Športna igrišča, Tratne površine</t>
    </r>
  </si>
  <si>
    <r>
      <t>DIN 18915</t>
    </r>
    <r>
      <rPr>
        <sz val="10"/>
        <rFont val="Frutiger"/>
        <family val="2"/>
      </rPr>
      <t xml:space="preserve"> Vegetacijska tehnika v krajinski gradnji, Zemeljska dela </t>
    </r>
  </si>
  <si>
    <r>
      <t>DIN 18916</t>
    </r>
    <r>
      <rPr>
        <sz val="10"/>
        <rFont val="Frutiger"/>
        <family val="2"/>
      </rPr>
      <t xml:space="preserve"> Vegetacijska tehnika v krajinski gradnji, Sadike in sajenje </t>
    </r>
  </si>
  <si>
    <r>
      <t xml:space="preserve">DIN 18917 </t>
    </r>
    <r>
      <rPr>
        <sz val="10"/>
        <rFont val="Frutiger"/>
        <family val="2"/>
      </rPr>
      <t xml:space="preserve">Vegetacijska tehnika v krajinski gradnji, Trata in setev </t>
    </r>
  </si>
  <si>
    <r>
      <t xml:space="preserve">DIN 18918 </t>
    </r>
    <r>
      <rPr>
        <sz val="10"/>
        <rFont val="Frutiger"/>
        <family val="2"/>
      </rPr>
      <t xml:space="preserve">Vegetacijska tehnika v krajinski gradnji, Inžinirsko biološka varovalna gradnja </t>
    </r>
  </si>
  <si>
    <r>
      <t>DIN 18919</t>
    </r>
    <r>
      <rPr>
        <sz val="10"/>
        <rFont val="Frutiger"/>
        <family val="2"/>
      </rPr>
      <t xml:space="preserve"> Vegetacijska tehnika v krajinski gradnji, Ureditev in vzdrževanje zelenih površin </t>
    </r>
  </si>
  <si>
    <t xml:space="preserve">dobava, saditev, gnojilo, izdelava zalivalne sklede, zastiranje, zalivanje, oskrba </t>
  </si>
  <si>
    <t xml:space="preserve">dobava, saditev, gnojilo, zastiranje, zalivanje, oskrba  </t>
  </si>
  <si>
    <t>priprava rastišča po DIN 18915 toč. 7.7.1 (mešanica kvalitetne zemlje, mivke (kremenčevega peska) in šote v globini 20 - 40 cm)</t>
  </si>
  <si>
    <t>izkop sadilne jame in sajenje po DIN 18916</t>
  </si>
  <si>
    <t>Prunus serrulata 'Kanzan' (japonska češnja), 16-18 cm, visoko cepljena krošnja 175 cm, 3x presajena sadika s koreninsko balo v mreži</t>
  </si>
  <si>
    <t>količki, impregnirani, premer 8 cm (3 na sadiko),povezava z impregniranimi  latami (polokroglicami), vezivo mora dovoljevati nihanje drevesa in slediti rasti v debelino</t>
  </si>
  <si>
    <t>priprava in setev po DIN 18917: navoz zemlje do globine 20 cm (mešanica kvalitetne zemlje, mivke (kremenčevega peska) in šote), razgrinjanje, grobo in fino planiranje, dognojevanje, nabava travne mešanice po TP, setev, zagrabljanje, uvaljanje, zalivanje, oskrba</t>
  </si>
  <si>
    <t>priprava rastišča po DIN 18915 toč. 7.7.1 oz. DIN 18916 toč. 5.4.1 (mešanica kvalitetne zemlje, mivke (kremenčevega peska) in šote v globini 20 - 40 cm)</t>
  </si>
  <si>
    <t>izkop sadilnega jarka oz. sadilne jame ter sajenje po DIN 18916</t>
  </si>
  <si>
    <t>izkop sadilnega jarka ter sajenje po DIN 18916</t>
  </si>
  <si>
    <t>izkop sadilnih jam ter sajenje po DIN 18916</t>
  </si>
  <si>
    <t xml:space="preserve">dobava, saditev, gnojilo, zastiranje, zalivanje, oskrba </t>
  </si>
  <si>
    <t xml:space="preserve">Gleditsia triacanthos 'Sunburst' (rumenolistna gledičija), 18-20 cm, 3x presajena sadika s koreninsko balo v mreži </t>
  </si>
  <si>
    <t xml:space="preserve">Tilia cordata (lipovec), soliter, 20-25 cm, 3x presajena sadika s koreninsko balo v mreži </t>
  </si>
  <si>
    <t xml:space="preserve">Tilia cordata 'Greenspire' (lipovec), soliter, 20-25 cm, 3x presajena sadika s koreninsko balo v mreži </t>
  </si>
  <si>
    <t>Prunus avium 'Plena' (češnja z vrstnatimi cvetovi), 16-18 cm, visoko cepljena krošnja 175 cm, 3x presajena sadika s koreninsko balo v mreži</t>
  </si>
</sst>
</file>

<file path=xl/styles.xml><?xml version="1.0" encoding="utf-8"?>
<styleSheet xmlns="http://schemas.openxmlformats.org/spreadsheetml/2006/main">
  <numFmts count="5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-\ &quot;SLT&quot;;#,##0\-\ &quot;SLT&quot;"/>
    <numFmt numFmtId="173" formatCode="#,##0_-\ &quot;SLT&quot;;[Red]#,##0\-\ &quot;SLT&quot;"/>
    <numFmt numFmtId="174" formatCode="#,##0.00_-\ &quot;SLT&quot;;#,##0.00\-\ &quot;SLT&quot;"/>
    <numFmt numFmtId="175" formatCode="#,##0.00_-\ &quot;SLT&quot;;[Red]#,##0.00\-\ &quot;SLT&quot;"/>
    <numFmt numFmtId="176" formatCode="_ * #,##0_-\ &quot;SLT&quot;_ ;_ * #,##0\-\ &quot;SLT&quot;_ ;_ * &quot;-&quot;_-\ &quot;SLT&quot;_ ;_ @_ "/>
    <numFmt numFmtId="177" formatCode="_ * #,##0_-\ _S_L_T_ ;_ * #,##0\-\ _S_L_T_ ;_ * &quot;-&quot;_-\ _S_L_T_ ;_ @_ "/>
    <numFmt numFmtId="178" formatCode="_ * #,##0.00_-\ &quot;SLT&quot;_ ;_ * #,##0.00\-\ &quot;SLT&quot;_ ;_ * &quot;-&quot;??_-\ &quot;SLT&quot;_ ;_ @_ "/>
    <numFmt numFmtId="179" formatCode="_ * #,##0.00_-\ _S_L_T_ ;_ * #,##0.00\-\ _S_L_T_ ;_ * &quot;-&quot;??_-\ _S_L_T_ ;_ @_ "/>
    <numFmt numFmtId="180" formatCode="_-* #,##0\ _S_I_T_-;\-* #,##0\ _S_I_T_-;_-* &quot;-&quot;??\ _S_I_T_-;_-@_-"/>
    <numFmt numFmtId="181" formatCode="0.0"/>
    <numFmt numFmtId="182" formatCode="#,##0.000\ &quot;SIT&quot;;\-#,##0.000\ &quot;SIT&quot;"/>
    <numFmt numFmtId="183" formatCode="#,##0.0000\ &quot;SIT&quot;;\-#,##0.0000\ &quot;SIT&quot;"/>
    <numFmt numFmtId="184" formatCode="#,##0.000"/>
    <numFmt numFmtId="185" formatCode="#,##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0_ ;[Red]\-#,##0.00\ "/>
    <numFmt numFmtId="195" formatCode="#,##0.00\ &quot;SIT&quot;"/>
    <numFmt numFmtId="196" formatCode="General_)"/>
    <numFmt numFmtId="197" formatCode="0.00_)"/>
    <numFmt numFmtId="198" formatCode="0.0_)"/>
    <numFmt numFmtId="199" formatCode="0_)"/>
    <numFmt numFmtId="200" formatCode=";;;"/>
    <numFmt numFmtId="201" formatCode="#,##0.00\ _S_I_T"/>
    <numFmt numFmtId="202" formatCode="\ \ _#\,##0\ &quot;SIT&quot;;\-#,##0\ &quot;SIT&quot;"/>
    <numFmt numFmtId="203" formatCode="_ * #,##0.0_-\ _S_L_T_ ;_ * #,##0.0\-\ _S_L_T_ ;_ * &quot;-&quot;??_-\ _S_L_T_ ;_ @_ "/>
    <numFmt numFmtId="204" formatCode="_ * #,##0_-\ _S_L_T_ ;_ * #,##0\-\ _S_L_T_ ;_ * &quot;-&quot;??_-\ _S_L_T_ ;_ @_ "/>
    <numFmt numFmtId="205" formatCode="#,##0.00_ ;\-#,##0.0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Frutiger"/>
      <family val="2"/>
    </font>
    <font>
      <b/>
      <sz val="10"/>
      <name val="Frutiger"/>
      <family val="2"/>
    </font>
    <font>
      <b/>
      <sz val="12"/>
      <name val="Frutige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" fontId="4" fillId="0" borderId="0" xfId="0" applyNumberFormat="1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40" fontId="4" fillId="0" borderId="1" xfId="0" applyNumberFormat="1" applyFont="1" applyBorder="1" applyAlignment="1">
      <alignment horizontal="center"/>
    </xf>
    <xf numFmtId="179" fontId="4" fillId="0" borderId="0" xfId="21" applyNumberFormat="1" applyFont="1" applyAlignment="1">
      <alignment horizontal="right"/>
    </xf>
    <xf numFmtId="40" fontId="4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40" fontId="5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0" fontId="4" fillId="0" borderId="2" xfId="0" applyNumberFormat="1" applyFont="1" applyBorder="1" applyAlignment="1">
      <alignment/>
    </xf>
    <xf numFmtId="0" fontId="5" fillId="0" borderId="0" xfId="16" applyFont="1" applyAlignment="1">
      <alignment horizontal="left"/>
      <protection/>
    </xf>
    <xf numFmtId="0" fontId="4" fillId="0" borderId="0" xfId="16" applyFont="1" applyAlignment="1">
      <alignment horizontal="left"/>
      <protection/>
    </xf>
    <xf numFmtId="0" fontId="5" fillId="0" borderId="0" xfId="16" applyFont="1" applyAlignment="1" quotePrefix="1">
      <alignment horizontal="left"/>
      <protection/>
    </xf>
    <xf numFmtId="0" fontId="4" fillId="0" borderId="0" xfId="16" applyFont="1" applyAlignment="1" quotePrefix="1">
      <alignment horizontal="left"/>
      <protection/>
    </xf>
    <xf numFmtId="0" fontId="4" fillId="0" borderId="0" xfId="16" applyFont="1">
      <alignment/>
      <protection/>
    </xf>
    <xf numFmtId="0" fontId="5" fillId="0" borderId="0" xfId="0" applyFont="1" applyAlignment="1">
      <alignment horizontal="center"/>
    </xf>
    <xf numFmtId="40" fontId="4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49" fontId="4" fillId="0" borderId="0" xfId="0" applyNumberFormat="1" applyFont="1" applyBorder="1" applyAlignment="1" quotePrefix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 quotePrefix="1">
      <alignment horizontal="left" vertical="top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 wrapText="1"/>
    </xf>
    <xf numFmtId="205" fontId="5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5" fillId="0" borderId="0" xfId="0" applyNumberFormat="1" applyFont="1" applyAlignment="1">
      <alignment horizontal="justify" vertical="top" wrapText="1"/>
    </xf>
    <xf numFmtId="0" fontId="4" fillId="2" borderId="0" xfId="0" applyFont="1" applyFill="1" applyAlignment="1">
      <alignment horizontal="left" wrapText="1"/>
    </xf>
    <xf numFmtId="4" fontId="4" fillId="2" borderId="0" xfId="0" applyNumberFormat="1" applyFont="1" applyFill="1" applyAlignment="1">
      <alignment horizontal="right" wrapText="1"/>
    </xf>
  </cellXfs>
  <cellStyles count="9">
    <cellStyle name="Normal" xfId="0"/>
    <cellStyle name="Hyperlink" xfId="15"/>
    <cellStyle name="Navadno_KALAMAR-PSO GREGORČIČEVA MS-16.11.04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tabSelected="1" view="pageBreakPreview" zoomScaleSheetLayoutView="100" workbookViewId="0" topLeftCell="A22">
      <selection activeCell="H51" sqref="H51"/>
    </sheetView>
  </sheetViews>
  <sheetFormatPr defaultColWidth="9.140625" defaultRowHeight="12.75"/>
  <cols>
    <col min="1" max="4" width="9.140625" style="7" customWidth="1"/>
    <col min="5" max="5" width="6.421875" style="7" customWidth="1"/>
    <col min="6" max="6" width="3.28125" style="7" customWidth="1"/>
    <col min="7" max="7" width="17.57421875" style="7" customWidth="1"/>
    <col min="8" max="8" width="17.00390625" style="22" customWidth="1"/>
    <col min="9" max="16384" width="9.140625" style="7" customWidth="1"/>
  </cols>
  <sheetData>
    <row r="3" spans="1:12" ht="12.75">
      <c r="A3" s="1" t="s">
        <v>11</v>
      </c>
      <c r="B3" s="2"/>
      <c r="C3" s="2" t="s">
        <v>1</v>
      </c>
      <c r="D3" s="2"/>
      <c r="E3" s="3"/>
      <c r="F3" s="4"/>
      <c r="G3" s="4"/>
      <c r="H3" s="5"/>
      <c r="I3" s="4"/>
      <c r="J3" s="6"/>
      <c r="K3" s="6"/>
      <c r="L3" s="4"/>
    </row>
    <row r="4" spans="1:12" ht="12.75">
      <c r="A4" s="1"/>
      <c r="B4" s="2"/>
      <c r="C4" s="2"/>
      <c r="D4" s="2"/>
      <c r="E4" s="3"/>
      <c r="F4" s="4"/>
      <c r="G4" s="4"/>
      <c r="H4" s="5"/>
      <c r="I4" s="4"/>
      <c r="J4" s="6"/>
      <c r="K4" s="6"/>
      <c r="L4" s="4"/>
    </row>
    <row r="5" spans="1:12" ht="12.75">
      <c r="A5" s="8" t="s">
        <v>12</v>
      </c>
      <c r="B5" s="2"/>
      <c r="C5" s="10" t="s">
        <v>2</v>
      </c>
      <c r="D5" s="2"/>
      <c r="E5" s="3"/>
      <c r="F5" s="4"/>
      <c r="G5" s="4"/>
      <c r="H5" s="5"/>
      <c r="I5" s="4"/>
      <c r="J5" s="6"/>
      <c r="K5" s="6"/>
      <c r="L5" s="4"/>
    </row>
    <row r="6" spans="1:12" ht="12.75">
      <c r="A6" s="9"/>
      <c r="B6" s="2"/>
      <c r="C6" s="10" t="s">
        <v>3</v>
      </c>
      <c r="D6" s="2"/>
      <c r="E6" s="3"/>
      <c r="F6" s="4"/>
      <c r="G6" s="4"/>
      <c r="H6" s="5"/>
      <c r="I6" s="4"/>
      <c r="J6" s="6"/>
      <c r="K6" s="6"/>
      <c r="L6" s="4"/>
    </row>
    <row r="7" spans="1:12" ht="12.75">
      <c r="A7" s="1"/>
      <c r="B7" s="2"/>
      <c r="C7" s="2"/>
      <c r="D7" s="2"/>
      <c r="E7" s="3"/>
      <c r="F7" s="4"/>
      <c r="G7" s="4"/>
      <c r="H7" s="5"/>
      <c r="I7" s="4"/>
      <c r="J7" s="6"/>
      <c r="K7" s="6"/>
      <c r="L7" s="4"/>
    </row>
    <row r="8" spans="1:12" s="14" customFormat="1" ht="12.75">
      <c r="A8" s="8"/>
      <c r="B8" s="10"/>
      <c r="C8" s="10"/>
      <c r="D8" s="10"/>
      <c r="E8" s="9"/>
      <c r="F8" s="11"/>
      <c r="G8" s="11"/>
      <c r="H8" s="12"/>
      <c r="I8" s="11"/>
      <c r="J8" s="13"/>
      <c r="K8" s="13"/>
      <c r="L8" s="11"/>
    </row>
    <row r="9" spans="1:12" s="14" customFormat="1" ht="12.75">
      <c r="A9" s="8"/>
      <c r="B9" s="10"/>
      <c r="C9" s="10"/>
      <c r="D9" s="10"/>
      <c r="E9" s="9"/>
      <c r="F9" s="11"/>
      <c r="G9" s="11"/>
      <c r="H9" s="12"/>
      <c r="I9" s="11"/>
      <c r="J9" s="13"/>
      <c r="K9" s="13"/>
      <c r="L9" s="11"/>
    </row>
    <row r="10" spans="1:12" ht="12.75">
      <c r="A10" s="1" t="s">
        <v>10</v>
      </c>
      <c r="B10" s="2"/>
      <c r="C10" s="2">
        <v>6846</v>
      </c>
      <c r="D10" s="2"/>
      <c r="E10" s="3"/>
      <c r="F10" s="4"/>
      <c r="G10" s="4"/>
      <c r="H10" s="5"/>
      <c r="I10" s="4"/>
      <c r="J10" s="6"/>
      <c r="K10" s="6"/>
      <c r="L10" s="4"/>
    </row>
    <row r="11" spans="1:12" ht="12.75">
      <c r="A11" s="1"/>
      <c r="B11" s="2"/>
      <c r="C11" s="2"/>
      <c r="D11" s="2"/>
      <c r="E11" s="3"/>
      <c r="F11" s="4"/>
      <c r="G11" s="4"/>
      <c r="H11" s="5"/>
      <c r="I11" s="4"/>
      <c r="J11" s="6"/>
      <c r="K11" s="6"/>
      <c r="L11" s="4"/>
    </row>
    <row r="12" spans="1:12" ht="12.75">
      <c r="A12" s="1" t="s">
        <v>13</v>
      </c>
      <c r="B12" s="2"/>
      <c r="C12" s="15" t="s">
        <v>20</v>
      </c>
      <c r="D12" s="2"/>
      <c r="E12" s="3"/>
      <c r="F12" s="4"/>
      <c r="G12" s="4"/>
      <c r="H12" s="5"/>
      <c r="I12" s="4"/>
      <c r="J12" s="6"/>
      <c r="K12" s="6"/>
      <c r="L12" s="4"/>
    </row>
    <row r="13" spans="1:12" s="2" customFormat="1" ht="12.75">
      <c r="A13" s="16"/>
      <c r="B13" s="17"/>
      <c r="C13" s="17"/>
      <c r="D13" s="17"/>
      <c r="E13" s="18"/>
      <c r="F13" s="19"/>
      <c r="G13" s="19"/>
      <c r="H13" s="20"/>
      <c r="I13" s="4"/>
      <c r="J13" s="6"/>
      <c r="K13" s="6"/>
      <c r="L13" s="4"/>
    </row>
    <row r="14" spans="1:12" ht="12.75">
      <c r="A14" s="1"/>
      <c r="B14" s="2"/>
      <c r="C14" s="2"/>
      <c r="D14" s="2"/>
      <c r="E14" s="3"/>
      <c r="F14" s="4"/>
      <c r="G14" s="4"/>
      <c r="H14" s="5"/>
      <c r="I14" s="4"/>
      <c r="J14" s="6"/>
      <c r="K14" s="6"/>
      <c r="L14" s="4"/>
    </row>
    <row r="15" spans="1:12" ht="12.75">
      <c r="A15" s="8"/>
      <c r="B15" s="10"/>
      <c r="C15" s="10"/>
      <c r="D15" s="10"/>
      <c r="E15" s="9"/>
      <c r="F15" s="11"/>
      <c r="G15" s="11"/>
      <c r="H15" s="12"/>
      <c r="I15" s="11"/>
      <c r="J15" s="6"/>
      <c r="K15" s="6"/>
      <c r="L15" s="4"/>
    </row>
    <row r="16" spans="1:12" ht="12.75">
      <c r="A16" s="8"/>
      <c r="B16" s="10"/>
      <c r="C16" s="10"/>
      <c r="D16" s="10"/>
      <c r="E16" s="9"/>
      <c r="F16" s="11"/>
      <c r="G16" s="11"/>
      <c r="H16" s="12"/>
      <c r="I16" s="11"/>
      <c r="J16" s="6"/>
      <c r="K16" s="6"/>
      <c r="L16" s="4"/>
    </row>
    <row r="17" ht="12.75">
      <c r="G17" s="21"/>
    </row>
    <row r="20" spans="3:6" ht="12.75">
      <c r="C20" s="14" t="s">
        <v>25</v>
      </c>
      <c r="F20" s="33"/>
    </row>
    <row r="22" spans="3:6" ht="12.75">
      <c r="C22" s="14"/>
      <c r="F22" s="33"/>
    </row>
    <row r="25" spans="7:8" ht="12.75">
      <c r="G25" s="34"/>
      <c r="H25" s="34"/>
    </row>
    <row r="27" ht="12.75">
      <c r="B27" s="14" t="s">
        <v>21</v>
      </c>
    </row>
    <row r="30" spans="2:8" s="14" customFormat="1" ht="12.75">
      <c r="B30" s="14" t="s">
        <v>14</v>
      </c>
      <c r="C30" s="14" t="s">
        <v>26</v>
      </c>
      <c r="H30" s="23">
        <f>Pungert!$F$25</f>
        <v>0</v>
      </c>
    </row>
    <row r="31" s="14" customFormat="1" ht="12.75">
      <c r="H31" s="23"/>
    </row>
    <row r="32" spans="2:8" s="14" customFormat="1" ht="12.75">
      <c r="B32" s="14" t="s">
        <v>15</v>
      </c>
      <c r="C32" s="14" t="s">
        <v>35</v>
      </c>
      <c r="H32" s="23">
        <f>'Trubarjev Trg'!$F$13</f>
        <v>0</v>
      </c>
    </row>
    <row r="33" s="14" customFormat="1" ht="12.75">
      <c r="H33" s="23"/>
    </row>
    <row r="34" spans="2:8" s="14" customFormat="1" ht="12.75">
      <c r="B34" s="14" t="s">
        <v>17</v>
      </c>
      <c r="C34" s="14" t="s">
        <v>36</v>
      </c>
      <c r="H34" s="23">
        <f>'Vodopivčeva ulica'!$F$13</f>
        <v>0</v>
      </c>
    </row>
    <row r="35" s="14" customFormat="1" ht="12.75">
      <c r="H35" s="23"/>
    </row>
    <row r="36" spans="2:8" s="14" customFormat="1" ht="12.75">
      <c r="B36" s="14" t="s">
        <v>18</v>
      </c>
      <c r="C36" s="14" t="s">
        <v>37</v>
      </c>
      <c r="H36" s="23">
        <f>'Vrt gradu Khiselstein'!$F$40</f>
        <v>0</v>
      </c>
    </row>
    <row r="37" s="14" customFormat="1" ht="12.75">
      <c r="H37" s="23"/>
    </row>
    <row r="38" spans="2:8" s="14" customFormat="1" ht="12.75">
      <c r="B38" s="14" t="s">
        <v>19</v>
      </c>
      <c r="C38" s="14" t="s">
        <v>38</v>
      </c>
      <c r="H38" s="23">
        <f>'Območje Podrtine'!$F$13</f>
        <v>0</v>
      </c>
    </row>
    <row r="39" s="14" customFormat="1" ht="12.75">
      <c r="H39" s="23"/>
    </row>
    <row r="40" spans="2:8" s="14" customFormat="1" ht="12.75">
      <c r="B40" s="14" t="s">
        <v>0</v>
      </c>
      <c r="C40" s="14" t="s">
        <v>39</v>
      </c>
      <c r="H40" s="23">
        <f>'Območje Fochove vile'!$F$13</f>
        <v>0</v>
      </c>
    </row>
    <row r="41" s="14" customFormat="1" ht="12.75">
      <c r="H41" s="23"/>
    </row>
    <row r="42" spans="2:8" s="14" customFormat="1" ht="12.75">
      <c r="B42" s="14" t="s">
        <v>40</v>
      </c>
      <c r="C42" s="14" t="s">
        <v>41</v>
      </c>
      <c r="H42" s="23">
        <f>'Območje Roženvenske cerkve'!$F$20</f>
        <v>0</v>
      </c>
    </row>
    <row r="43" spans="2:8" s="14" customFormat="1" ht="13.5" thickBot="1">
      <c r="B43" s="24"/>
      <c r="C43" s="24"/>
      <c r="D43" s="24"/>
      <c r="E43" s="24"/>
      <c r="F43" s="24"/>
      <c r="G43" s="24"/>
      <c r="H43" s="25"/>
    </row>
    <row r="44" spans="2:8" s="14" customFormat="1" ht="13.5" thickTop="1">
      <c r="B44" s="14" t="s">
        <v>16</v>
      </c>
      <c r="H44" s="23">
        <f>SUM(H30:H42)</f>
        <v>0</v>
      </c>
    </row>
    <row r="46" spans="2:8" ht="13.5" thickBot="1">
      <c r="B46" s="26"/>
      <c r="C46" s="26"/>
      <c r="D46" s="26"/>
      <c r="E46" s="26"/>
      <c r="F46" s="26"/>
      <c r="G46" s="26"/>
      <c r="H46" s="27"/>
    </row>
    <row r="47" ht="13.5" thickTop="1"/>
    <row r="51" ht="12.75">
      <c r="A51" s="28"/>
    </row>
    <row r="52" ht="12.75">
      <c r="A52" s="29"/>
    </row>
    <row r="53" ht="12.75">
      <c r="A53" s="30"/>
    </row>
    <row r="54" ht="12.75">
      <c r="A54" s="31"/>
    </row>
    <row r="55" ht="12.75">
      <c r="A55" s="31"/>
    </row>
    <row r="56" ht="12.75">
      <c r="A56" s="32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&amp;C&amp;"Frutiger,Normal"&amp;8SADILNA IN SETVENA DELA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26"/>
  <sheetViews>
    <sheetView view="pageBreakPreview" zoomScaleSheetLayoutView="100" workbookViewId="0" topLeftCell="A1">
      <selection activeCell="A28" sqref="A28"/>
    </sheetView>
  </sheetViews>
  <sheetFormatPr defaultColWidth="9.140625" defaultRowHeight="12.75"/>
  <cols>
    <col min="1" max="1" width="98.421875" style="7" customWidth="1"/>
    <col min="2" max="16384" width="9.140625" style="7" customWidth="1"/>
  </cols>
  <sheetData>
    <row r="2" ht="15.75">
      <c r="A2" s="35" t="s">
        <v>23</v>
      </c>
    </row>
    <row r="3" s="14" customFormat="1" ht="12.75"/>
    <row r="4" ht="12.75">
      <c r="A4" s="33"/>
    </row>
    <row r="5" spans="1:105" s="38" customFormat="1" ht="25.5">
      <c r="A5" s="39" t="s">
        <v>24</v>
      </c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</row>
    <row r="6" spans="1:105" s="38" customFormat="1" ht="12.75">
      <c r="A6" s="39"/>
      <c r="B6" s="3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pans="1:105" s="38" customFormat="1" ht="38.25">
      <c r="A7" s="39" t="s">
        <v>22</v>
      </c>
      <c r="B7" s="3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s="38" customFormat="1" ht="12.75">
      <c r="A8" s="39"/>
      <c r="B8" s="3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2" ht="12.75">
      <c r="A9" s="40" t="s">
        <v>63</v>
      </c>
      <c r="B9" s="37"/>
    </row>
    <row r="10" spans="1:105" s="38" customFormat="1" ht="12.75">
      <c r="A10" s="43" t="s">
        <v>64</v>
      </c>
      <c r="B10" s="3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1" spans="1:105" s="38" customFormat="1" ht="12.75">
      <c r="A11" s="43" t="s">
        <v>65</v>
      </c>
      <c r="B11" s="3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2" ht="12.75">
      <c r="A12" s="75" t="s">
        <v>66</v>
      </c>
      <c r="B12" s="37"/>
    </row>
    <row r="13" spans="1:105" s="38" customFormat="1" ht="12.75">
      <c r="A13" s="43" t="s">
        <v>67</v>
      </c>
      <c r="B13" s="3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s="38" customFormat="1" ht="12.75">
      <c r="A14" s="43" t="s">
        <v>68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</row>
    <row r="15" spans="1:105" s="38" customFormat="1" ht="12.75">
      <c r="A15" s="43" t="s">
        <v>69</v>
      </c>
      <c r="B15" s="3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pans="1:105" s="38" customFormat="1" ht="12.75">
      <c r="A16" s="43" t="s">
        <v>70</v>
      </c>
      <c r="B16" s="3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s="38" customFormat="1" ht="12.75">
      <c r="A17" s="39"/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105" s="38" customFormat="1" ht="12.75">
      <c r="A18" s="39"/>
      <c r="B18" s="3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</row>
    <row r="19" spans="1:105" s="38" customFormat="1" ht="12.75">
      <c r="A19" s="39"/>
      <c r="B19" s="3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</row>
    <row r="20" spans="1:105" s="38" customFormat="1" ht="12.75">
      <c r="A20" s="39"/>
      <c r="B20" s="3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</row>
    <row r="21" spans="1:105" s="38" customFormat="1" ht="12.75">
      <c r="A21" s="39"/>
      <c r="B21" s="3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</row>
    <row r="22" spans="1:105" s="38" customFormat="1" ht="12.75">
      <c r="A22" s="39"/>
      <c r="B22" s="3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</row>
    <row r="23" spans="1:105" s="38" customFormat="1" ht="12.75">
      <c r="A23" s="39"/>
      <c r="B23" s="3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</row>
    <row r="25" ht="12.75">
      <c r="A25" s="41"/>
    </row>
    <row r="26" ht="12.75">
      <c r="A26" s="41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&amp;C&amp;"Frutiger,Normal"&amp;8SADILNA IN SETVENA DELA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32"/>
  <sheetViews>
    <sheetView zoomScaleSheetLayoutView="100" workbookViewId="0" topLeftCell="A19">
      <selection activeCell="E22" sqref="E22"/>
    </sheetView>
  </sheetViews>
  <sheetFormatPr defaultColWidth="9.140625" defaultRowHeight="12.75"/>
  <cols>
    <col min="1" max="1" width="3.421875" style="54" customWidth="1"/>
    <col min="2" max="2" width="42.7109375" style="49" customWidth="1"/>
    <col min="3" max="3" width="5.7109375" style="56" customWidth="1"/>
    <col min="4" max="4" width="10.7109375" style="52" customWidth="1"/>
    <col min="5" max="6" width="10.7109375" style="48" customWidth="1"/>
    <col min="7" max="16384" width="9.140625" style="49" customWidth="1"/>
  </cols>
  <sheetData>
    <row r="1" spans="1:5" ht="12.75">
      <c r="A1" s="44" t="s">
        <v>14</v>
      </c>
      <c r="B1" s="45" t="s">
        <v>26</v>
      </c>
      <c r="C1" s="45"/>
      <c r="D1" s="46"/>
      <c r="E1" s="47"/>
    </row>
    <row r="2" spans="1:5" ht="12.75">
      <c r="A2" s="44"/>
      <c r="B2" s="50"/>
      <c r="C2" s="45"/>
      <c r="D2" s="46"/>
      <c r="E2" s="47"/>
    </row>
    <row r="3" spans="1:110" s="54" customFormat="1" ht="12.75">
      <c r="A3" s="51"/>
      <c r="B3" s="36"/>
      <c r="C3" s="49"/>
      <c r="D3" s="52"/>
      <c r="E3" s="49"/>
      <c r="F3" s="49"/>
      <c r="G3" s="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</row>
    <row r="4" spans="1:110" s="54" customFormat="1" ht="12.75">
      <c r="A4" s="55" t="s">
        <v>4</v>
      </c>
      <c r="B4" s="45" t="s">
        <v>27</v>
      </c>
      <c r="C4" s="76" t="s">
        <v>42</v>
      </c>
      <c r="D4" s="77" t="s">
        <v>29</v>
      </c>
      <c r="E4" s="77" t="s">
        <v>30</v>
      </c>
      <c r="F4" s="77" t="s">
        <v>31</v>
      </c>
      <c r="G4" s="53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</row>
    <row r="5" spans="1:110" s="54" customFormat="1" ht="38.25">
      <c r="A5" s="57"/>
      <c r="B5" s="42" t="s">
        <v>75</v>
      </c>
      <c r="C5" s="56" t="s">
        <v>28</v>
      </c>
      <c r="D5" s="52">
        <v>21</v>
      </c>
      <c r="E5" s="52"/>
      <c r="F5" s="52">
        <f aca="true" t="shared" si="0" ref="F5:F10">D5*E5</f>
        <v>0</v>
      </c>
      <c r="G5" s="5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</row>
    <row r="6" spans="1:110" s="54" customFormat="1" ht="12.75">
      <c r="A6" s="57"/>
      <c r="B6" s="42" t="s">
        <v>74</v>
      </c>
      <c r="C6" s="56" t="s">
        <v>5</v>
      </c>
      <c r="D6" s="52">
        <f>D5*0.6</f>
        <v>12.6</v>
      </c>
      <c r="E6" s="52"/>
      <c r="F6" s="52">
        <f t="shared" si="0"/>
        <v>0</v>
      </c>
      <c r="G6" s="53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</row>
    <row r="7" spans="1:110" s="54" customFormat="1" ht="38.25" customHeight="1">
      <c r="A7" s="57"/>
      <c r="B7" s="42" t="s">
        <v>73</v>
      </c>
      <c r="C7" s="56" t="s">
        <v>5</v>
      </c>
      <c r="D7" s="52">
        <f>D5*0.6</f>
        <v>12.6</v>
      </c>
      <c r="E7" s="52"/>
      <c r="F7" s="52">
        <f t="shared" si="0"/>
        <v>0</v>
      </c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</row>
    <row r="8" spans="1:110" s="54" customFormat="1" ht="12.75">
      <c r="A8" s="57"/>
      <c r="B8" s="42" t="s">
        <v>43</v>
      </c>
      <c r="C8" s="56" t="s">
        <v>8</v>
      </c>
      <c r="D8" s="52">
        <f>D5*0.65</f>
        <v>13.65</v>
      </c>
      <c r="E8" s="52"/>
      <c r="F8" s="52">
        <f t="shared" si="0"/>
        <v>0</v>
      </c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</row>
    <row r="9" spans="1:110" s="54" customFormat="1" ht="51">
      <c r="A9" s="57"/>
      <c r="B9" s="42" t="s">
        <v>76</v>
      </c>
      <c r="C9" s="56" t="s">
        <v>28</v>
      </c>
      <c r="D9" s="52">
        <f>D5*3</f>
        <v>63</v>
      </c>
      <c r="E9" s="52"/>
      <c r="F9" s="52">
        <f t="shared" si="0"/>
        <v>0</v>
      </c>
      <c r="G9" s="53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</row>
    <row r="10" spans="1:110" s="54" customFormat="1" ht="25.5">
      <c r="A10" s="57"/>
      <c r="B10" s="42" t="s">
        <v>71</v>
      </c>
      <c r="C10" s="56" t="s">
        <v>28</v>
      </c>
      <c r="D10" s="52">
        <f>D5</f>
        <v>21</v>
      </c>
      <c r="E10" s="52"/>
      <c r="F10" s="52">
        <f t="shared" si="0"/>
        <v>0</v>
      </c>
      <c r="G10" s="53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</row>
    <row r="11" spans="1:110" s="54" customFormat="1" ht="12.75">
      <c r="A11" s="57"/>
      <c r="B11" s="42"/>
      <c r="C11" s="56"/>
      <c r="D11" s="52"/>
      <c r="E11" s="52"/>
      <c r="F11" s="52"/>
      <c r="G11" s="53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</row>
    <row r="12" spans="1:110" s="50" customFormat="1" ht="12.75">
      <c r="A12" s="55" t="s">
        <v>32</v>
      </c>
      <c r="B12" s="43" t="s">
        <v>33</v>
      </c>
      <c r="C12" s="45"/>
      <c r="D12" s="46"/>
      <c r="E12" s="46"/>
      <c r="F12" s="46"/>
      <c r="G12" s="58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</row>
    <row r="13" spans="1:110" s="54" customFormat="1" ht="25.5">
      <c r="A13" s="51"/>
      <c r="B13" s="49" t="s">
        <v>46</v>
      </c>
      <c r="C13" s="56" t="s">
        <v>28</v>
      </c>
      <c r="D13" s="52">
        <v>20</v>
      </c>
      <c r="E13" s="52"/>
      <c r="F13" s="52">
        <f aca="true" t="shared" si="1" ref="F13:F19">D13*E13</f>
        <v>0</v>
      </c>
      <c r="G13" s="53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</row>
    <row r="14" spans="1:7" ht="38.25">
      <c r="A14" s="57"/>
      <c r="B14" s="73" t="s">
        <v>48</v>
      </c>
      <c r="C14" s="56" t="s">
        <v>28</v>
      </c>
      <c r="D14" s="52">
        <v>10</v>
      </c>
      <c r="E14" s="52"/>
      <c r="F14" s="52">
        <f t="shared" si="1"/>
        <v>0</v>
      </c>
      <c r="G14" s="53"/>
    </row>
    <row r="15" spans="1:110" s="54" customFormat="1" ht="38.25">
      <c r="A15" s="57"/>
      <c r="B15" s="39" t="s">
        <v>47</v>
      </c>
      <c r="C15" s="56" t="s">
        <v>28</v>
      </c>
      <c r="D15" s="52">
        <v>3</v>
      </c>
      <c r="E15" s="52"/>
      <c r="F15" s="52">
        <f t="shared" si="1"/>
        <v>0</v>
      </c>
      <c r="G15" s="53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</row>
    <row r="16" spans="1:110" s="54" customFormat="1" ht="25.5">
      <c r="A16" s="57"/>
      <c r="B16" s="42" t="s">
        <v>79</v>
      </c>
      <c r="C16" s="56" t="s">
        <v>5</v>
      </c>
      <c r="D16" s="52">
        <f>24*0.16</f>
        <v>3.84</v>
      </c>
      <c r="E16" s="52"/>
      <c r="F16" s="52">
        <f t="shared" si="1"/>
        <v>0</v>
      </c>
      <c r="G16" s="53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</row>
    <row r="17" spans="1:110" s="54" customFormat="1" ht="38.25" customHeight="1">
      <c r="A17" s="57"/>
      <c r="B17" s="42" t="s">
        <v>73</v>
      </c>
      <c r="C17" s="56" t="s">
        <v>5</v>
      </c>
      <c r="D17" s="52">
        <f>D16</f>
        <v>3.84</v>
      </c>
      <c r="E17" s="52"/>
      <c r="F17" s="52">
        <f t="shared" si="1"/>
        <v>0</v>
      </c>
      <c r="G17" s="53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</row>
    <row r="18" spans="1:110" s="54" customFormat="1" ht="12.75">
      <c r="A18" s="57"/>
      <c r="B18" s="42" t="s">
        <v>43</v>
      </c>
      <c r="C18" s="56" t="s">
        <v>8</v>
      </c>
      <c r="D18" s="52">
        <f>24*0.4</f>
        <v>9.600000000000001</v>
      </c>
      <c r="E18" s="52"/>
      <c r="F18" s="52">
        <f t="shared" si="1"/>
        <v>0</v>
      </c>
      <c r="G18" s="5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</row>
    <row r="19" spans="1:110" s="54" customFormat="1" ht="25.5">
      <c r="A19" s="57"/>
      <c r="B19" s="42" t="s">
        <v>72</v>
      </c>
      <c r="C19" s="56" t="s">
        <v>28</v>
      </c>
      <c r="D19" s="52">
        <f>SUM(D13:D15)</f>
        <v>33</v>
      </c>
      <c r="E19" s="52"/>
      <c r="F19" s="52">
        <f t="shared" si="1"/>
        <v>0</v>
      </c>
      <c r="G19" s="53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</row>
    <row r="20" spans="1:110" s="54" customFormat="1" ht="12.75">
      <c r="A20" s="57"/>
      <c r="B20" s="39"/>
      <c r="C20" s="56"/>
      <c r="D20" s="52"/>
      <c r="E20" s="52"/>
      <c r="F20" s="52"/>
      <c r="G20" s="53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</row>
    <row r="21" spans="1:110" s="54" customFormat="1" ht="12.75">
      <c r="A21" s="72" t="s">
        <v>7</v>
      </c>
      <c r="B21" s="72" t="s">
        <v>55</v>
      </c>
      <c r="C21" s="56"/>
      <c r="D21" s="52"/>
      <c r="E21" s="52"/>
      <c r="F21" s="52"/>
      <c r="G21" s="53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</row>
    <row r="22" spans="1:110" s="54" customFormat="1" ht="76.5">
      <c r="A22" s="42"/>
      <c r="B22" s="42" t="s">
        <v>77</v>
      </c>
      <c r="C22" s="56" t="s">
        <v>8</v>
      </c>
      <c r="D22" s="52">
        <v>1420</v>
      </c>
      <c r="E22" s="52"/>
      <c r="F22" s="52">
        <f>D22*E22</f>
        <v>0</v>
      </c>
      <c r="G22" s="53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</row>
    <row r="23" spans="1:110" s="54" customFormat="1" ht="12.75">
      <c r="A23" s="42"/>
      <c r="B23" s="42"/>
      <c r="C23" s="56"/>
      <c r="D23" s="52"/>
      <c r="E23" s="52"/>
      <c r="F23" s="52"/>
      <c r="G23" s="53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</row>
    <row r="24" spans="1:7" ht="11.25" customHeight="1">
      <c r="A24" s="69"/>
      <c r="B24" s="70"/>
      <c r="C24" s="59"/>
      <c r="D24" s="60"/>
      <c r="E24" s="60"/>
      <c r="F24" s="71"/>
      <c r="G24" s="53"/>
    </row>
    <row r="25" spans="1:6" s="44" customFormat="1" ht="13.5" thickBot="1">
      <c r="A25" s="61"/>
      <c r="B25" s="62" t="s">
        <v>34</v>
      </c>
      <c r="C25" s="62"/>
      <c r="D25" s="63"/>
      <c r="E25" s="63"/>
      <c r="F25" s="64">
        <f>SUM(F5:F24)</f>
        <v>0</v>
      </c>
    </row>
    <row r="26" spans="1:6" ht="13.5" thickTop="1">
      <c r="A26" s="65"/>
      <c r="E26" s="52"/>
      <c r="F26" s="52"/>
    </row>
    <row r="27" spans="1:6" ht="12.75">
      <c r="A27" s="65"/>
      <c r="C27" s="66"/>
      <c r="D27" s="67"/>
      <c r="E27" s="67"/>
      <c r="F27" s="67"/>
    </row>
    <row r="28" spans="1:6" ht="12.75">
      <c r="A28" s="65"/>
      <c r="B28" s="68"/>
      <c r="C28" s="66"/>
      <c r="D28" s="67"/>
      <c r="E28" s="67"/>
      <c r="F28" s="67"/>
    </row>
    <row r="29" spans="1:2" ht="12.75">
      <c r="A29" s="65"/>
      <c r="B29" s="68"/>
    </row>
    <row r="30" ht="12.75">
      <c r="A30" s="65"/>
    </row>
    <row r="31" spans="1:2" ht="12.75">
      <c r="A31" s="65"/>
      <c r="B31" s="56"/>
    </row>
    <row r="32" ht="12.75">
      <c r="B32" s="56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&amp;C&amp;"Frutiger,Normal"&amp;8SADITVENA IN SETVENA DELA&amp;R&amp;"Frutiger,Normal"&amp;8&amp;A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20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3.421875" style="54" customWidth="1"/>
    <col min="2" max="2" width="42.7109375" style="49" customWidth="1"/>
    <col min="3" max="3" width="5.7109375" style="56" customWidth="1"/>
    <col min="4" max="4" width="10.7109375" style="52" customWidth="1"/>
    <col min="5" max="6" width="10.7109375" style="48" customWidth="1"/>
    <col min="7" max="16384" width="9.140625" style="49" customWidth="1"/>
  </cols>
  <sheetData>
    <row r="1" spans="1:5" ht="12.75">
      <c r="A1" s="44" t="s">
        <v>15</v>
      </c>
      <c r="B1" s="45" t="s">
        <v>35</v>
      </c>
      <c r="C1" s="45"/>
      <c r="D1" s="46"/>
      <c r="E1" s="47"/>
    </row>
    <row r="2" spans="1:5" ht="12.75">
      <c r="A2" s="44"/>
      <c r="B2" s="50"/>
      <c r="C2" s="45"/>
      <c r="D2" s="46"/>
      <c r="E2" s="47"/>
    </row>
    <row r="3" spans="1:110" s="54" customFormat="1" ht="12.75">
      <c r="A3" s="51"/>
      <c r="B3" s="36"/>
      <c r="C3" s="49"/>
      <c r="D3" s="52"/>
      <c r="E3" s="49"/>
      <c r="F3" s="49"/>
      <c r="G3" s="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</row>
    <row r="4" spans="1:110" s="54" customFormat="1" ht="12.75">
      <c r="A4" s="55" t="s">
        <v>4</v>
      </c>
      <c r="B4" s="45" t="s">
        <v>27</v>
      </c>
      <c r="C4" s="56" t="s">
        <v>42</v>
      </c>
      <c r="D4" s="52" t="s">
        <v>29</v>
      </c>
      <c r="E4" s="52" t="s">
        <v>30</v>
      </c>
      <c r="F4" s="52" t="s">
        <v>31</v>
      </c>
      <c r="G4" s="53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</row>
    <row r="5" spans="1:110" s="54" customFormat="1" ht="38.25">
      <c r="A5" s="57"/>
      <c r="B5" s="42" t="s">
        <v>75</v>
      </c>
      <c r="C5" s="56" t="s">
        <v>28</v>
      </c>
      <c r="D5" s="52">
        <v>5</v>
      </c>
      <c r="E5" s="52"/>
      <c r="F5" s="52">
        <f aca="true" t="shared" si="0" ref="F5:F10">D5*E5</f>
        <v>0</v>
      </c>
      <c r="G5" s="5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</row>
    <row r="6" spans="1:110" s="54" customFormat="1" ht="12.75">
      <c r="A6" s="57"/>
      <c r="B6" s="42" t="s">
        <v>74</v>
      </c>
      <c r="C6" s="56" t="s">
        <v>5</v>
      </c>
      <c r="D6" s="52">
        <f>D5*0.6</f>
        <v>3</v>
      </c>
      <c r="E6" s="52"/>
      <c r="F6" s="52">
        <f t="shared" si="0"/>
        <v>0</v>
      </c>
      <c r="G6" s="53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</row>
    <row r="7" spans="1:110" s="54" customFormat="1" ht="51">
      <c r="A7" s="57"/>
      <c r="B7" s="42" t="s">
        <v>78</v>
      </c>
      <c r="C7" s="56" t="s">
        <v>5</v>
      </c>
      <c r="D7" s="52">
        <f>D5*0.6</f>
        <v>3</v>
      </c>
      <c r="E7" s="52"/>
      <c r="F7" s="52">
        <f t="shared" si="0"/>
        <v>0</v>
      </c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</row>
    <row r="8" spans="1:110" s="54" customFormat="1" ht="12.75">
      <c r="A8" s="57"/>
      <c r="B8" s="42" t="s">
        <v>43</v>
      </c>
      <c r="C8" s="56" t="s">
        <v>8</v>
      </c>
      <c r="D8" s="52">
        <f>D5*0.65</f>
        <v>3.25</v>
      </c>
      <c r="E8" s="52"/>
      <c r="F8" s="52">
        <f t="shared" si="0"/>
        <v>0</v>
      </c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</row>
    <row r="9" spans="1:110" s="54" customFormat="1" ht="51">
      <c r="A9" s="57"/>
      <c r="B9" s="42" t="s">
        <v>76</v>
      </c>
      <c r="C9" s="56" t="s">
        <v>28</v>
      </c>
      <c r="D9" s="52">
        <f>D5*3</f>
        <v>15</v>
      </c>
      <c r="E9" s="52"/>
      <c r="F9" s="52">
        <f t="shared" si="0"/>
        <v>0</v>
      </c>
      <c r="G9" s="53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</row>
    <row r="10" spans="1:110" s="54" customFormat="1" ht="25.5">
      <c r="A10" s="57"/>
      <c r="B10" s="42" t="s">
        <v>71</v>
      </c>
      <c r="C10" s="56" t="s">
        <v>28</v>
      </c>
      <c r="D10" s="52">
        <f>D5</f>
        <v>5</v>
      </c>
      <c r="E10" s="52"/>
      <c r="F10" s="52">
        <f t="shared" si="0"/>
        <v>0</v>
      </c>
      <c r="G10" s="53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</row>
    <row r="11" spans="1:110" s="54" customFormat="1" ht="12.75">
      <c r="A11" s="57"/>
      <c r="B11" s="42"/>
      <c r="C11" s="56"/>
      <c r="D11" s="52"/>
      <c r="E11" s="52"/>
      <c r="F11" s="52"/>
      <c r="G11" s="53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</row>
    <row r="12" spans="1:7" ht="11.25" customHeight="1">
      <c r="A12" s="69"/>
      <c r="B12" s="70"/>
      <c r="C12" s="59"/>
      <c r="D12" s="60"/>
      <c r="E12" s="60"/>
      <c r="F12" s="71"/>
      <c r="G12" s="53"/>
    </row>
    <row r="13" spans="1:6" s="44" customFormat="1" ht="13.5" thickBot="1">
      <c r="A13" s="61"/>
      <c r="B13" s="62" t="s">
        <v>34</v>
      </c>
      <c r="C13" s="62"/>
      <c r="D13" s="63"/>
      <c r="E13" s="63"/>
      <c r="F13" s="64">
        <f>SUM(F5:F12)</f>
        <v>0</v>
      </c>
    </row>
    <row r="14" spans="1:6" ht="13.5" thickTop="1">
      <c r="A14" s="65"/>
      <c r="E14" s="52"/>
      <c r="F14" s="52"/>
    </row>
    <row r="15" spans="1:6" ht="12.75">
      <c r="A15" s="65"/>
      <c r="C15" s="66"/>
      <c r="D15" s="67"/>
      <c r="E15" s="67"/>
      <c r="F15" s="67"/>
    </row>
    <row r="16" spans="1:6" ht="12.75">
      <c r="A16" s="65"/>
      <c r="B16" s="68"/>
      <c r="C16" s="66"/>
      <c r="D16" s="67"/>
      <c r="E16" s="67"/>
      <c r="F16" s="67"/>
    </row>
    <row r="17" spans="1:2" ht="12.75">
      <c r="A17" s="65"/>
      <c r="B17" s="68"/>
    </row>
    <row r="18" ht="12.75">
      <c r="A18" s="65"/>
    </row>
    <row r="19" spans="1:2" ht="12.75">
      <c r="A19" s="65"/>
      <c r="B19" s="56"/>
    </row>
    <row r="20" ht="12.75">
      <c r="B20" s="56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&amp;C&amp;"Frutiger,Normal"&amp;8SADITVENA IN SETVENA DELA&amp;R&amp;"Frutiger,Normal"&amp;8&amp;A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F20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3.421875" style="54" customWidth="1"/>
    <col min="2" max="2" width="42.7109375" style="49" customWidth="1"/>
    <col min="3" max="3" width="5.7109375" style="56" customWidth="1"/>
    <col min="4" max="4" width="10.7109375" style="52" customWidth="1"/>
    <col min="5" max="6" width="10.7109375" style="48" customWidth="1"/>
    <col min="7" max="16384" width="9.140625" style="49" customWidth="1"/>
  </cols>
  <sheetData>
    <row r="1" spans="1:5" ht="12.75">
      <c r="A1" s="44" t="s">
        <v>17</v>
      </c>
      <c r="B1" s="45" t="s">
        <v>36</v>
      </c>
      <c r="C1" s="45"/>
      <c r="D1" s="46"/>
      <c r="E1" s="47"/>
    </row>
    <row r="2" spans="1:5" ht="12.75">
      <c r="A2" s="44"/>
      <c r="B2" s="50"/>
      <c r="C2" s="45"/>
      <c r="D2" s="46"/>
      <c r="E2" s="47"/>
    </row>
    <row r="3" spans="1:110" s="54" customFormat="1" ht="12.75">
      <c r="A3" s="51"/>
      <c r="B3" s="36"/>
      <c r="C3" s="49"/>
      <c r="D3" s="52"/>
      <c r="E3" s="49"/>
      <c r="F3" s="49"/>
      <c r="G3" s="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</row>
    <row r="4" spans="1:110" s="54" customFormat="1" ht="12.75">
      <c r="A4" s="55" t="s">
        <v>4</v>
      </c>
      <c r="B4" s="45" t="s">
        <v>27</v>
      </c>
      <c r="C4" s="76" t="s">
        <v>42</v>
      </c>
      <c r="D4" s="77" t="s">
        <v>29</v>
      </c>
      <c r="E4" s="77" t="s">
        <v>30</v>
      </c>
      <c r="F4" s="77" t="s">
        <v>31</v>
      </c>
      <c r="G4" s="53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</row>
    <row r="5" spans="1:110" s="54" customFormat="1" ht="38.25">
      <c r="A5" s="57"/>
      <c r="B5" s="42" t="s">
        <v>83</v>
      </c>
      <c r="C5" s="56" t="s">
        <v>28</v>
      </c>
      <c r="D5" s="52">
        <v>6</v>
      </c>
      <c r="E5" s="52"/>
      <c r="F5" s="52">
        <f aca="true" t="shared" si="0" ref="F5:F10">D5*E5</f>
        <v>0</v>
      </c>
      <c r="G5" s="5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</row>
    <row r="6" spans="1:110" s="54" customFormat="1" ht="12.75">
      <c r="A6" s="57"/>
      <c r="B6" s="42" t="s">
        <v>74</v>
      </c>
      <c r="C6" s="56" t="s">
        <v>5</v>
      </c>
      <c r="D6" s="52">
        <f>D5*0.6</f>
        <v>3.5999999999999996</v>
      </c>
      <c r="E6" s="52"/>
      <c r="F6" s="52">
        <f t="shared" si="0"/>
        <v>0</v>
      </c>
      <c r="G6" s="53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</row>
    <row r="7" spans="1:110" s="54" customFormat="1" ht="51">
      <c r="A7" s="57"/>
      <c r="B7" s="42" t="s">
        <v>78</v>
      </c>
      <c r="C7" s="56" t="s">
        <v>5</v>
      </c>
      <c r="D7" s="52">
        <f>D5*0.6</f>
        <v>3.5999999999999996</v>
      </c>
      <c r="E7" s="52"/>
      <c r="F7" s="52">
        <f t="shared" si="0"/>
        <v>0</v>
      </c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</row>
    <row r="8" spans="1:110" s="54" customFormat="1" ht="12.75">
      <c r="A8" s="57"/>
      <c r="B8" s="42" t="s">
        <v>43</v>
      </c>
      <c r="C8" s="56" t="s">
        <v>8</v>
      </c>
      <c r="D8" s="52">
        <f>D5*0.65</f>
        <v>3.9000000000000004</v>
      </c>
      <c r="E8" s="52"/>
      <c r="F8" s="52">
        <f t="shared" si="0"/>
        <v>0</v>
      </c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</row>
    <row r="9" spans="1:110" s="54" customFormat="1" ht="51">
      <c r="A9" s="57"/>
      <c r="B9" s="42" t="s">
        <v>76</v>
      </c>
      <c r="C9" s="56" t="s">
        <v>28</v>
      </c>
      <c r="D9" s="52">
        <f>D5*3</f>
        <v>18</v>
      </c>
      <c r="E9" s="52"/>
      <c r="F9" s="52">
        <f t="shared" si="0"/>
        <v>0</v>
      </c>
      <c r="G9" s="53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</row>
    <row r="10" spans="1:110" s="54" customFormat="1" ht="25.5">
      <c r="A10" s="57"/>
      <c r="B10" s="42" t="s">
        <v>71</v>
      </c>
      <c r="C10" s="56" t="s">
        <v>28</v>
      </c>
      <c r="D10" s="52">
        <f>D5</f>
        <v>6</v>
      </c>
      <c r="E10" s="52"/>
      <c r="F10" s="52">
        <f t="shared" si="0"/>
        <v>0</v>
      </c>
      <c r="G10" s="53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</row>
    <row r="11" spans="1:110" s="54" customFormat="1" ht="12.75">
      <c r="A11" s="57"/>
      <c r="B11" s="42"/>
      <c r="C11" s="56"/>
      <c r="D11" s="52"/>
      <c r="E11" s="52"/>
      <c r="F11" s="52"/>
      <c r="G11" s="53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</row>
    <row r="12" spans="1:7" ht="11.25" customHeight="1">
      <c r="A12" s="69"/>
      <c r="B12" s="70"/>
      <c r="C12" s="59"/>
      <c r="D12" s="60"/>
      <c r="E12" s="60"/>
      <c r="F12" s="71"/>
      <c r="G12" s="53"/>
    </row>
    <row r="13" spans="1:6" s="44" customFormat="1" ht="13.5" thickBot="1">
      <c r="A13" s="61"/>
      <c r="B13" s="62" t="s">
        <v>34</v>
      </c>
      <c r="C13" s="62"/>
      <c r="D13" s="63"/>
      <c r="E13" s="63"/>
      <c r="F13" s="64">
        <f>SUM(F5:F12)</f>
        <v>0</v>
      </c>
    </row>
    <row r="14" spans="1:6" ht="13.5" thickTop="1">
      <c r="A14" s="65"/>
      <c r="E14" s="52"/>
      <c r="F14" s="52"/>
    </row>
    <row r="15" spans="1:6" ht="12.75">
      <c r="A15" s="65"/>
      <c r="C15" s="66"/>
      <c r="D15" s="67"/>
      <c r="E15" s="67"/>
      <c r="F15" s="67"/>
    </row>
    <row r="16" spans="1:6" ht="12.75">
      <c r="A16" s="65"/>
      <c r="B16" s="68"/>
      <c r="C16" s="66"/>
      <c r="D16" s="67"/>
      <c r="E16" s="67"/>
      <c r="F16" s="67"/>
    </row>
    <row r="17" spans="1:2" ht="12.75">
      <c r="A17" s="65"/>
      <c r="B17" s="68"/>
    </row>
    <row r="18" ht="12.75">
      <c r="A18" s="65"/>
    </row>
    <row r="19" spans="1:2" ht="12.75">
      <c r="A19" s="65"/>
      <c r="B19" s="56"/>
    </row>
    <row r="20" ht="12.75">
      <c r="B20" s="56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&amp;C&amp;"Frutiger,Normal"&amp;8SADITVENA IN SETVENA DELA&amp;R&amp;"Frutiger,Normal"&amp;8&amp;A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F47"/>
  <sheetViews>
    <sheetView zoomScaleSheetLayoutView="100" workbookViewId="0" topLeftCell="A19">
      <selection activeCell="E38" sqref="E38"/>
    </sheetView>
  </sheetViews>
  <sheetFormatPr defaultColWidth="9.140625" defaultRowHeight="12.75"/>
  <cols>
    <col min="1" max="1" width="3.421875" style="54" customWidth="1"/>
    <col min="2" max="2" width="42.7109375" style="49" customWidth="1"/>
    <col min="3" max="3" width="5.7109375" style="56" customWidth="1"/>
    <col min="4" max="4" width="10.7109375" style="52" customWidth="1"/>
    <col min="5" max="6" width="10.7109375" style="48" customWidth="1"/>
    <col min="7" max="16384" width="9.140625" style="49" customWidth="1"/>
  </cols>
  <sheetData>
    <row r="1" spans="1:5" ht="12.75">
      <c r="A1" s="44" t="s">
        <v>18</v>
      </c>
      <c r="B1" s="45" t="s">
        <v>37</v>
      </c>
      <c r="C1" s="45"/>
      <c r="D1" s="46"/>
      <c r="E1" s="47"/>
    </row>
    <row r="2" spans="1:5" ht="12.75">
      <c r="A2" s="44"/>
      <c r="B2" s="50"/>
      <c r="C2" s="45"/>
      <c r="D2" s="46"/>
      <c r="E2" s="47"/>
    </row>
    <row r="3" spans="1:110" s="54" customFormat="1" ht="12.75">
      <c r="A3" s="51"/>
      <c r="B3" s="36"/>
      <c r="C3" s="49"/>
      <c r="D3" s="52"/>
      <c r="E3" s="49"/>
      <c r="F3" s="49"/>
      <c r="G3" s="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</row>
    <row r="4" spans="1:110" s="54" customFormat="1" ht="12.75">
      <c r="A4" s="55" t="s">
        <v>4</v>
      </c>
      <c r="B4" s="45" t="s">
        <v>27</v>
      </c>
      <c r="C4" s="76" t="s">
        <v>42</v>
      </c>
      <c r="D4" s="77" t="s">
        <v>29</v>
      </c>
      <c r="E4" s="77" t="s">
        <v>30</v>
      </c>
      <c r="F4" s="77" t="s">
        <v>31</v>
      </c>
      <c r="G4" s="53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</row>
    <row r="5" spans="1:110" s="54" customFormat="1" ht="25.5">
      <c r="A5" s="57"/>
      <c r="B5" s="42" t="s">
        <v>84</v>
      </c>
      <c r="C5" s="56" t="s">
        <v>28</v>
      </c>
      <c r="D5" s="52">
        <v>2</v>
      </c>
      <c r="E5" s="52"/>
      <c r="F5" s="52">
        <f aca="true" t="shared" si="0" ref="F5:F10">D5*E5</f>
        <v>0</v>
      </c>
      <c r="G5" s="5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</row>
    <row r="6" spans="1:110" s="54" customFormat="1" ht="12.75">
      <c r="A6" s="57"/>
      <c r="B6" s="42" t="s">
        <v>74</v>
      </c>
      <c r="C6" s="56" t="s">
        <v>5</v>
      </c>
      <c r="D6" s="52">
        <f>D5*0.6</f>
        <v>1.2</v>
      </c>
      <c r="E6" s="52"/>
      <c r="F6" s="52">
        <f t="shared" si="0"/>
        <v>0</v>
      </c>
      <c r="G6" s="53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</row>
    <row r="7" spans="1:110" s="54" customFormat="1" ht="38.25" customHeight="1">
      <c r="A7" s="57"/>
      <c r="B7" s="42" t="s">
        <v>73</v>
      </c>
      <c r="C7" s="56" t="s">
        <v>5</v>
      </c>
      <c r="D7" s="52">
        <f>D5*0.6</f>
        <v>1.2</v>
      </c>
      <c r="E7" s="52"/>
      <c r="F7" s="52">
        <f t="shared" si="0"/>
        <v>0</v>
      </c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</row>
    <row r="8" spans="1:110" s="54" customFormat="1" ht="12.75">
      <c r="A8" s="57"/>
      <c r="B8" s="42" t="s">
        <v>43</v>
      </c>
      <c r="C8" s="56" t="s">
        <v>8</v>
      </c>
      <c r="D8" s="52">
        <f>D5*0.65</f>
        <v>1.3</v>
      </c>
      <c r="E8" s="52"/>
      <c r="F8" s="52">
        <f t="shared" si="0"/>
        <v>0</v>
      </c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</row>
    <row r="9" spans="1:110" s="54" customFormat="1" ht="51">
      <c r="A9" s="57"/>
      <c r="B9" s="42" t="s">
        <v>76</v>
      </c>
      <c r="C9" s="56" t="s">
        <v>28</v>
      </c>
      <c r="D9" s="52">
        <f>D5*3</f>
        <v>6</v>
      </c>
      <c r="E9" s="52"/>
      <c r="F9" s="52">
        <f t="shared" si="0"/>
        <v>0</v>
      </c>
      <c r="G9" s="53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</row>
    <row r="10" spans="1:110" s="54" customFormat="1" ht="25.5">
      <c r="A10" s="57"/>
      <c r="B10" s="42" t="s">
        <v>71</v>
      </c>
      <c r="C10" s="56" t="s">
        <v>28</v>
      </c>
      <c r="D10" s="52">
        <f>D5</f>
        <v>2</v>
      </c>
      <c r="E10" s="52"/>
      <c r="F10" s="52">
        <f t="shared" si="0"/>
        <v>0</v>
      </c>
      <c r="G10" s="53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</row>
    <row r="11" spans="1:110" s="54" customFormat="1" ht="12.75">
      <c r="A11" s="57"/>
      <c r="B11" s="42"/>
      <c r="C11" s="56"/>
      <c r="D11" s="52"/>
      <c r="E11" s="52"/>
      <c r="F11" s="52"/>
      <c r="G11" s="53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</row>
    <row r="12" spans="1:110" s="50" customFormat="1" ht="12.75">
      <c r="A12" s="55" t="s">
        <v>32</v>
      </c>
      <c r="B12" s="43" t="s">
        <v>33</v>
      </c>
      <c r="C12" s="45"/>
      <c r="D12" s="46"/>
      <c r="E12" s="46"/>
      <c r="F12" s="46"/>
      <c r="G12" s="58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</row>
    <row r="13" spans="1:110" s="54" customFormat="1" ht="25.5">
      <c r="A13" s="51"/>
      <c r="B13" s="49" t="s">
        <v>44</v>
      </c>
      <c r="C13" s="56" t="s">
        <v>28</v>
      </c>
      <c r="D13" s="52">
        <v>23</v>
      </c>
      <c r="E13" s="52"/>
      <c r="F13" s="52">
        <f aca="true" t="shared" si="1" ref="F13:F23">D13*E13</f>
        <v>0</v>
      </c>
      <c r="G13" s="53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</row>
    <row r="14" spans="1:7" ht="25.5">
      <c r="A14" s="57"/>
      <c r="B14" s="73" t="s">
        <v>45</v>
      </c>
      <c r="C14" s="56" t="s">
        <v>28</v>
      </c>
      <c r="D14" s="52">
        <v>20</v>
      </c>
      <c r="E14" s="52"/>
      <c r="F14" s="52">
        <f t="shared" si="1"/>
        <v>0</v>
      </c>
      <c r="G14" s="53"/>
    </row>
    <row r="15" spans="1:110" s="54" customFormat="1" ht="38.25">
      <c r="A15" s="57"/>
      <c r="B15" s="39" t="s">
        <v>52</v>
      </c>
      <c r="C15" s="56" t="s">
        <v>28</v>
      </c>
      <c r="D15" s="52">
        <v>135</v>
      </c>
      <c r="E15" s="52"/>
      <c r="F15" s="52">
        <f t="shared" si="1"/>
        <v>0</v>
      </c>
      <c r="G15" s="53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</row>
    <row r="16" spans="1:110" s="54" customFormat="1" ht="25.5" customHeight="1">
      <c r="A16" s="57"/>
      <c r="B16" s="39" t="s">
        <v>51</v>
      </c>
      <c r="C16" s="56" t="s">
        <v>28</v>
      </c>
      <c r="D16" s="52">
        <v>165</v>
      </c>
      <c r="E16" s="52"/>
      <c r="F16" s="52">
        <f t="shared" si="1"/>
        <v>0</v>
      </c>
      <c r="G16" s="53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</row>
    <row r="17" spans="1:110" s="54" customFormat="1" ht="25.5" customHeight="1">
      <c r="A17" s="57"/>
      <c r="B17" s="39" t="s">
        <v>50</v>
      </c>
      <c r="C17" s="56" t="s">
        <v>28</v>
      </c>
      <c r="D17" s="52">
        <v>20</v>
      </c>
      <c r="E17" s="52"/>
      <c r="F17" s="52">
        <f t="shared" si="1"/>
        <v>0</v>
      </c>
      <c r="G17" s="53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</row>
    <row r="18" spans="1:110" s="54" customFormat="1" ht="12.75">
      <c r="A18" s="57"/>
      <c r="B18" s="42" t="s">
        <v>80</v>
      </c>
      <c r="C18" s="56" t="s">
        <v>5</v>
      </c>
      <c r="D18" s="52">
        <f>40*0.16</f>
        <v>6.4</v>
      </c>
      <c r="E18" s="52"/>
      <c r="F18" s="52">
        <f t="shared" si="1"/>
        <v>0</v>
      </c>
      <c r="G18" s="5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</row>
    <row r="19" spans="1:110" s="54" customFormat="1" ht="12.75">
      <c r="A19" s="57"/>
      <c r="B19" s="42" t="s">
        <v>81</v>
      </c>
      <c r="C19" s="56" t="s">
        <v>5</v>
      </c>
      <c r="D19" s="52">
        <f>(D15+D16)*0.07</f>
        <v>21.000000000000004</v>
      </c>
      <c r="E19" s="52"/>
      <c r="F19" s="52">
        <f t="shared" si="1"/>
        <v>0</v>
      </c>
      <c r="G19" s="53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</row>
    <row r="20" spans="1:110" s="54" customFormat="1" ht="38.25" customHeight="1">
      <c r="A20" s="57"/>
      <c r="B20" s="42" t="s">
        <v>73</v>
      </c>
      <c r="C20" s="56" t="s">
        <v>5</v>
      </c>
      <c r="D20" s="52">
        <f>SUM(D18:D19)</f>
        <v>27.400000000000006</v>
      </c>
      <c r="E20" s="52"/>
      <c r="F20" s="52">
        <f t="shared" si="1"/>
        <v>0</v>
      </c>
      <c r="G20" s="53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</row>
    <row r="21" spans="1:110" s="54" customFormat="1" ht="12.75">
      <c r="A21" s="57"/>
      <c r="B21" s="42" t="s">
        <v>43</v>
      </c>
      <c r="C21" s="56" t="s">
        <v>8</v>
      </c>
      <c r="D21" s="52">
        <v>54</v>
      </c>
      <c r="E21" s="52"/>
      <c r="F21" s="52">
        <f t="shared" si="1"/>
        <v>0</v>
      </c>
      <c r="G21" s="53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</row>
    <row r="22" spans="1:110" s="54" customFormat="1" ht="25.5">
      <c r="A22" s="57"/>
      <c r="B22" s="42" t="s">
        <v>56</v>
      </c>
      <c r="C22" s="56" t="s">
        <v>8</v>
      </c>
      <c r="D22" s="52">
        <v>82</v>
      </c>
      <c r="E22" s="52"/>
      <c r="F22" s="52">
        <f t="shared" si="1"/>
        <v>0</v>
      </c>
      <c r="G22" s="53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</row>
    <row r="23" spans="1:110" s="54" customFormat="1" ht="25.5">
      <c r="A23" s="57"/>
      <c r="B23" s="42" t="s">
        <v>72</v>
      </c>
      <c r="C23" s="56" t="s">
        <v>28</v>
      </c>
      <c r="D23" s="52">
        <f>SUM(D13:D17)</f>
        <v>363</v>
      </c>
      <c r="E23" s="52"/>
      <c r="F23" s="52">
        <f t="shared" si="1"/>
        <v>0</v>
      </c>
      <c r="G23" s="53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</row>
    <row r="24" spans="1:110" s="54" customFormat="1" ht="12.75">
      <c r="A24" s="57"/>
      <c r="B24" s="39"/>
      <c r="C24" s="56"/>
      <c r="D24" s="52"/>
      <c r="E24" s="52"/>
      <c r="F24" s="52"/>
      <c r="G24" s="53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</row>
    <row r="25" spans="1:110" s="50" customFormat="1" ht="12.75">
      <c r="A25" s="55" t="s">
        <v>6</v>
      </c>
      <c r="B25" s="72" t="s">
        <v>49</v>
      </c>
      <c r="C25" s="45"/>
      <c r="D25" s="46"/>
      <c r="E25" s="46"/>
      <c r="F25" s="46"/>
      <c r="G25" s="58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</row>
    <row r="26" spans="1:110" s="54" customFormat="1" ht="38.25">
      <c r="A26" s="57"/>
      <c r="B26" s="39" t="s">
        <v>53</v>
      </c>
      <c r="C26" s="56" t="s">
        <v>28</v>
      </c>
      <c r="D26" s="52">
        <v>3</v>
      </c>
      <c r="E26" s="52"/>
      <c r="F26" s="52">
        <f aca="true" t="shared" si="2" ref="F26:F31">D26*E26</f>
        <v>0</v>
      </c>
      <c r="G26" s="53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</row>
    <row r="27" spans="1:110" s="54" customFormat="1" ht="38.25">
      <c r="A27" s="57"/>
      <c r="B27" s="39" t="s">
        <v>54</v>
      </c>
      <c r="C27" s="56" t="s">
        <v>28</v>
      </c>
      <c r="D27" s="52">
        <v>2</v>
      </c>
      <c r="E27" s="52"/>
      <c r="F27" s="52">
        <f t="shared" si="2"/>
        <v>0</v>
      </c>
      <c r="G27" s="53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</row>
    <row r="28" spans="1:110" s="54" customFormat="1" ht="12.75">
      <c r="A28" s="57"/>
      <c r="B28" s="42" t="s">
        <v>81</v>
      </c>
      <c r="C28" s="56" t="s">
        <v>5</v>
      </c>
      <c r="D28" s="52">
        <f>(D26+D27)*0.07</f>
        <v>0.35000000000000003</v>
      </c>
      <c r="E28" s="52"/>
      <c r="F28" s="52">
        <f t="shared" si="2"/>
        <v>0</v>
      </c>
      <c r="G28" s="53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</row>
    <row r="29" spans="1:110" s="54" customFormat="1" ht="38.25" customHeight="1">
      <c r="A29" s="57"/>
      <c r="B29" s="42" t="s">
        <v>73</v>
      </c>
      <c r="C29" s="56" t="s">
        <v>5</v>
      </c>
      <c r="D29" s="52">
        <f>SUM(D28:D28)</f>
        <v>0.35000000000000003</v>
      </c>
      <c r="E29" s="52"/>
      <c r="F29" s="52">
        <f t="shared" si="2"/>
        <v>0</v>
      </c>
      <c r="G29" s="53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</row>
    <row r="30" spans="1:110" s="54" customFormat="1" ht="12.75">
      <c r="A30" s="57"/>
      <c r="B30" s="42" t="s">
        <v>43</v>
      </c>
      <c r="C30" s="56" t="s">
        <v>8</v>
      </c>
      <c r="D30" s="52">
        <f>SUM(D26:D27)*0.2</f>
        <v>1</v>
      </c>
      <c r="E30" s="52"/>
      <c r="F30" s="52">
        <f t="shared" si="2"/>
        <v>0</v>
      </c>
      <c r="G30" s="53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</row>
    <row r="31" spans="1:110" s="54" customFormat="1" ht="25.5">
      <c r="A31" s="57"/>
      <c r="B31" s="42" t="s">
        <v>82</v>
      </c>
      <c r="C31" s="56" t="s">
        <v>28</v>
      </c>
      <c r="D31" s="52">
        <f>SUM(D26:D27)</f>
        <v>5</v>
      </c>
      <c r="E31" s="52"/>
      <c r="F31" s="52">
        <f t="shared" si="2"/>
        <v>0</v>
      </c>
      <c r="G31" s="53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</row>
    <row r="32" spans="1:110" s="54" customFormat="1" ht="12.75">
      <c r="A32" s="57"/>
      <c r="B32" s="42"/>
      <c r="C32" s="56"/>
      <c r="D32" s="52"/>
      <c r="E32" s="52"/>
      <c r="F32" s="52"/>
      <c r="G32" s="53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</row>
    <row r="33" spans="1:110" s="54" customFormat="1" ht="12.75">
      <c r="A33" s="72" t="s">
        <v>7</v>
      </c>
      <c r="B33" s="72" t="s">
        <v>55</v>
      </c>
      <c r="C33" s="56"/>
      <c r="D33" s="52"/>
      <c r="E33" s="52"/>
      <c r="F33" s="52"/>
      <c r="G33" s="5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</row>
    <row r="34" spans="1:110" s="54" customFormat="1" ht="76.5">
      <c r="A34" s="42"/>
      <c r="B34" s="42" t="s">
        <v>77</v>
      </c>
      <c r="C34" s="56" t="s">
        <v>8</v>
      </c>
      <c r="D34" s="52">
        <v>645</v>
      </c>
      <c r="E34" s="52"/>
      <c r="F34" s="52">
        <f>D34*E34</f>
        <v>0</v>
      </c>
      <c r="G34" s="53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</row>
    <row r="35" spans="1:110" s="54" customFormat="1" ht="12.75">
      <c r="A35" s="42"/>
      <c r="B35" s="42" t="s">
        <v>57</v>
      </c>
      <c r="C35" s="56" t="s">
        <v>8</v>
      </c>
      <c r="D35" s="52">
        <v>10</v>
      </c>
      <c r="E35" s="52"/>
      <c r="F35" s="52">
        <f>D35*E35</f>
        <v>0</v>
      </c>
      <c r="G35" s="53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</row>
    <row r="36" spans="1:110" s="54" customFormat="1" ht="12.75">
      <c r="A36" s="42"/>
      <c r="B36" s="42"/>
      <c r="C36" s="56"/>
      <c r="D36" s="52"/>
      <c r="E36" s="52"/>
      <c r="F36" s="52"/>
      <c r="G36" s="53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</row>
    <row r="37" spans="1:110" s="54" customFormat="1" ht="12.75">
      <c r="A37" s="72" t="s">
        <v>9</v>
      </c>
      <c r="B37" s="72" t="s">
        <v>58</v>
      </c>
      <c r="C37" s="56"/>
      <c r="D37" s="52"/>
      <c r="E37" s="52"/>
      <c r="F37" s="52"/>
      <c r="G37" s="53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</row>
    <row r="38" spans="1:110" s="54" customFormat="1" ht="25.5">
      <c r="A38" s="42"/>
      <c r="B38" s="42" t="s">
        <v>59</v>
      </c>
      <c r="C38" s="56" t="s">
        <v>28</v>
      </c>
      <c r="D38" s="52">
        <v>315</v>
      </c>
      <c r="E38" s="52"/>
      <c r="F38" s="52">
        <f>D38*E38</f>
        <v>0</v>
      </c>
      <c r="G38" s="53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</row>
    <row r="39" spans="1:110" s="54" customFormat="1" ht="12.75">
      <c r="A39" s="69"/>
      <c r="B39" s="74"/>
      <c r="C39" s="59"/>
      <c r="D39" s="60"/>
      <c r="E39" s="60"/>
      <c r="F39" s="60"/>
      <c r="G39" s="53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</row>
    <row r="40" spans="1:6" s="44" customFormat="1" ht="13.5" thickBot="1">
      <c r="A40" s="61"/>
      <c r="B40" s="62" t="s">
        <v>34</v>
      </c>
      <c r="C40" s="62"/>
      <c r="D40" s="63"/>
      <c r="E40" s="63"/>
      <c r="F40" s="64">
        <f>SUM(F5:F38)</f>
        <v>0</v>
      </c>
    </row>
    <row r="41" spans="1:6" ht="13.5" thickTop="1">
      <c r="A41" s="65"/>
      <c r="E41" s="52"/>
      <c r="F41" s="52"/>
    </row>
    <row r="42" spans="1:6" ht="12.75">
      <c r="A42" s="65"/>
      <c r="C42" s="66"/>
      <c r="D42" s="67"/>
      <c r="E42" s="67"/>
      <c r="F42" s="67"/>
    </row>
    <row r="43" spans="1:6" ht="12.75">
      <c r="A43" s="65"/>
      <c r="B43" s="68"/>
      <c r="C43" s="66"/>
      <c r="D43" s="67"/>
      <c r="E43" s="67"/>
      <c r="F43" s="67"/>
    </row>
    <row r="44" spans="1:2" ht="12.75">
      <c r="A44" s="65"/>
      <c r="B44" s="68"/>
    </row>
    <row r="45" ht="12.75">
      <c r="A45" s="65"/>
    </row>
    <row r="46" spans="1:2" ht="12.75">
      <c r="A46" s="65"/>
      <c r="B46" s="56"/>
    </row>
    <row r="47" ht="12.75">
      <c r="B47" s="56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&amp;C&amp;"Frutiger,Normal"&amp;8SADITVENA IN SETVENA DELA&amp;R&amp;"Frutiger,Normal"&amp;8&amp;A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F20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3.421875" style="54" customWidth="1"/>
    <col min="2" max="2" width="42.7109375" style="49" customWidth="1"/>
    <col min="3" max="3" width="5.7109375" style="56" customWidth="1"/>
    <col min="4" max="4" width="10.7109375" style="52" customWidth="1"/>
    <col min="5" max="6" width="10.7109375" style="48" customWidth="1"/>
    <col min="7" max="16384" width="9.140625" style="49" customWidth="1"/>
  </cols>
  <sheetData>
    <row r="1" spans="1:5" ht="12.75">
      <c r="A1" s="44" t="s">
        <v>19</v>
      </c>
      <c r="B1" s="45" t="s">
        <v>38</v>
      </c>
      <c r="C1" s="45"/>
      <c r="D1" s="46"/>
      <c r="E1" s="47"/>
    </row>
    <row r="2" spans="1:5" ht="12.75">
      <c r="A2" s="44"/>
      <c r="B2" s="50"/>
      <c r="C2" s="45"/>
      <c r="D2" s="46"/>
      <c r="E2" s="47"/>
    </row>
    <row r="3" spans="1:110" s="54" customFormat="1" ht="12.75">
      <c r="A3" s="51"/>
      <c r="B3" s="36"/>
      <c r="C3" s="49"/>
      <c r="D3" s="52"/>
      <c r="E3" s="49"/>
      <c r="F3" s="49"/>
      <c r="G3" s="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</row>
    <row r="4" spans="1:110" s="54" customFormat="1" ht="12.75">
      <c r="A4" s="55" t="s">
        <v>4</v>
      </c>
      <c r="B4" s="45" t="s">
        <v>27</v>
      </c>
      <c r="C4" s="76" t="s">
        <v>42</v>
      </c>
      <c r="D4" s="77" t="s">
        <v>29</v>
      </c>
      <c r="E4" s="77" t="s">
        <v>30</v>
      </c>
      <c r="F4" s="77" t="s">
        <v>31</v>
      </c>
      <c r="G4" s="53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</row>
    <row r="5" spans="1:110" s="54" customFormat="1" ht="38.25">
      <c r="A5" s="57"/>
      <c r="B5" s="42" t="s">
        <v>85</v>
      </c>
      <c r="C5" s="56" t="s">
        <v>28</v>
      </c>
      <c r="D5" s="52">
        <v>11</v>
      </c>
      <c r="E5" s="52"/>
      <c r="F5" s="52">
        <f aca="true" t="shared" si="0" ref="F5:F10">D5*E5</f>
        <v>0</v>
      </c>
      <c r="G5" s="5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</row>
    <row r="6" spans="1:110" s="54" customFormat="1" ht="12.75">
      <c r="A6" s="57"/>
      <c r="B6" s="42" t="s">
        <v>74</v>
      </c>
      <c r="C6" s="56" t="s">
        <v>5</v>
      </c>
      <c r="D6" s="52">
        <f>D5*0.6</f>
        <v>6.6</v>
      </c>
      <c r="E6" s="52"/>
      <c r="F6" s="52">
        <f t="shared" si="0"/>
        <v>0</v>
      </c>
      <c r="G6" s="53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</row>
    <row r="7" spans="1:110" s="54" customFormat="1" ht="51">
      <c r="A7" s="57"/>
      <c r="B7" s="42" t="s">
        <v>78</v>
      </c>
      <c r="C7" s="56" t="s">
        <v>5</v>
      </c>
      <c r="D7" s="52">
        <f>D5*0.6</f>
        <v>6.6</v>
      </c>
      <c r="E7" s="52"/>
      <c r="F7" s="52">
        <f t="shared" si="0"/>
        <v>0</v>
      </c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</row>
    <row r="8" spans="1:110" s="54" customFormat="1" ht="12.75">
      <c r="A8" s="57"/>
      <c r="B8" s="42" t="s">
        <v>43</v>
      </c>
      <c r="C8" s="56" t="s">
        <v>8</v>
      </c>
      <c r="D8" s="52">
        <f>D5*0.65</f>
        <v>7.15</v>
      </c>
      <c r="E8" s="52"/>
      <c r="F8" s="52">
        <f t="shared" si="0"/>
        <v>0</v>
      </c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</row>
    <row r="9" spans="1:110" s="54" customFormat="1" ht="51">
      <c r="A9" s="57"/>
      <c r="B9" s="42" t="s">
        <v>76</v>
      </c>
      <c r="C9" s="56" t="s">
        <v>28</v>
      </c>
      <c r="D9" s="52">
        <f>D5*3</f>
        <v>33</v>
      </c>
      <c r="E9" s="52"/>
      <c r="F9" s="52">
        <f t="shared" si="0"/>
        <v>0</v>
      </c>
      <c r="G9" s="53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</row>
    <row r="10" spans="1:110" s="54" customFormat="1" ht="25.5">
      <c r="A10" s="57"/>
      <c r="B10" s="42" t="s">
        <v>71</v>
      </c>
      <c r="C10" s="56" t="s">
        <v>28</v>
      </c>
      <c r="D10" s="52">
        <f>D5</f>
        <v>11</v>
      </c>
      <c r="E10" s="52"/>
      <c r="F10" s="52">
        <f t="shared" si="0"/>
        <v>0</v>
      </c>
      <c r="G10" s="53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</row>
    <row r="11" spans="1:110" s="54" customFormat="1" ht="12.75">
      <c r="A11" s="57"/>
      <c r="B11" s="42"/>
      <c r="C11" s="56"/>
      <c r="D11" s="52"/>
      <c r="E11" s="52"/>
      <c r="F11" s="52"/>
      <c r="G11" s="53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</row>
    <row r="12" spans="1:7" ht="11.25" customHeight="1">
      <c r="A12" s="69"/>
      <c r="B12" s="70"/>
      <c r="C12" s="59"/>
      <c r="D12" s="60"/>
      <c r="E12" s="60"/>
      <c r="F12" s="71"/>
      <c r="G12" s="53"/>
    </row>
    <row r="13" spans="1:6" s="44" customFormat="1" ht="13.5" thickBot="1">
      <c r="A13" s="61"/>
      <c r="B13" s="62" t="s">
        <v>34</v>
      </c>
      <c r="C13" s="62"/>
      <c r="D13" s="63"/>
      <c r="E13" s="63"/>
      <c r="F13" s="64">
        <f>SUM(F5:F12)</f>
        <v>0</v>
      </c>
    </row>
    <row r="14" spans="1:6" ht="13.5" thickTop="1">
      <c r="A14" s="65"/>
      <c r="E14" s="52"/>
      <c r="F14" s="52"/>
    </row>
    <row r="15" spans="1:6" ht="12.75">
      <c r="A15" s="65"/>
      <c r="C15" s="66"/>
      <c r="D15" s="67"/>
      <c r="E15" s="67"/>
      <c r="F15" s="67"/>
    </row>
    <row r="16" spans="1:6" ht="12.75">
      <c r="A16" s="65"/>
      <c r="B16" s="68"/>
      <c r="C16" s="66"/>
      <c r="D16" s="67"/>
      <c r="E16" s="67"/>
      <c r="F16" s="67"/>
    </row>
    <row r="17" spans="1:2" ht="12.75">
      <c r="A17" s="65"/>
      <c r="B17" s="68"/>
    </row>
    <row r="18" ht="12.75">
      <c r="A18" s="65"/>
    </row>
    <row r="19" spans="1:2" ht="12.75">
      <c r="A19" s="65"/>
      <c r="B19" s="56"/>
    </row>
    <row r="20" ht="12.75">
      <c r="B20" s="56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&amp;C&amp;"Frutiger,Normal"&amp;8SADITVENA IN SETVENA DELA&amp;R&amp;"Frutiger,Normal"&amp;8&amp;A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F20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3.421875" style="54" customWidth="1"/>
    <col min="2" max="2" width="42.7109375" style="49" customWidth="1"/>
    <col min="3" max="3" width="5.7109375" style="56" customWidth="1"/>
    <col min="4" max="4" width="10.7109375" style="52" customWidth="1"/>
    <col min="5" max="6" width="10.7109375" style="48" customWidth="1"/>
    <col min="7" max="16384" width="9.140625" style="49" customWidth="1"/>
  </cols>
  <sheetData>
    <row r="1" spans="1:5" ht="12.75">
      <c r="A1" s="44" t="s">
        <v>0</v>
      </c>
      <c r="B1" s="45" t="s">
        <v>39</v>
      </c>
      <c r="C1" s="45"/>
      <c r="D1" s="46"/>
      <c r="E1" s="47"/>
    </row>
    <row r="2" spans="1:5" ht="12.75">
      <c r="A2" s="44"/>
      <c r="B2" s="50"/>
      <c r="C2" s="45"/>
      <c r="D2" s="46"/>
      <c r="E2" s="47"/>
    </row>
    <row r="3" spans="1:110" s="54" customFormat="1" ht="12.75">
      <c r="A3" s="51"/>
      <c r="B3" s="36"/>
      <c r="C3" s="49"/>
      <c r="D3" s="52"/>
      <c r="E3" s="49"/>
      <c r="F3" s="49"/>
      <c r="G3" s="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</row>
    <row r="4" spans="1:110" s="54" customFormat="1" ht="12.75">
      <c r="A4" s="55" t="s">
        <v>4</v>
      </c>
      <c r="B4" s="45" t="s">
        <v>27</v>
      </c>
      <c r="C4" s="76" t="s">
        <v>42</v>
      </c>
      <c r="D4" s="77" t="s">
        <v>29</v>
      </c>
      <c r="E4" s="77" t="s">
        <v>30</v>
      </c>
      <c r="F4" s="77" t="s">
        <v>31</v>
      </c>
      <c r="G4" s="53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</row>
    <row r="5" spans="1:110" s="54" customFormat="1" ht="38.25">
      <c r="A5" s="57"/>
      <c r="B5" s="42" t="s">
        <v>85</v>
      </c>
      <c r="C5" s="56" t="s">
        <v>28</v>
      </c>
      <c r="D5" s="52">
        <v>2</v>
      </c>
      <c r="E5" s="52"/>
      <c r="F5" s="52">
        <f aca="true" t="shared" si="0" ref="F5:F10">D5*E5</f>
        <v>0</v>
      </c>
      <c r="G5" s="5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</row>
    <row r="6" spans="1:110" s="54" customFormat="1" ht="12.75">
      <c r="A6" s="57"/>
      <c r="B6" s="42" t="s">
        <v>74</v>
      </c>
      <c r="C6" s="56" t="s">
        <v>5</v>
      </c>
      <c r="D6" s="52">
        <f>D5*0.6</f>
        <v>1.2</v>
      </c>
      <c r="E6" s="52"/>
      <c r="F6" s="52">
        <f t="shared" si="0"/>
        <v>0</v>
      </c>
      <c r="G6" s="53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</row>
    <row r="7" spans="1:110" s="54" customFormat="1" ht="51">
      <c r="A7" s="57"/>
      <c r="B7" s="42" t="s">
        <v>78</v>
      </c>
      <c r="C7" s="56" t="s">
        <v>5</v>
      </c>
      <c r="D7" s="52">
        <f>D5*0.6</f>
        <v>1.2</v>
      </c>
      <c r="E7" s="52"/>
      <c r="F7" s="52">
        <f t="shared" si="0"/>
        <v>0</v>
      </c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</row>
    <row r="8" spans="1:110" s="54" customFormat="1" ht="12.75">
      <c r="A8" s="57"/>
      <c r="B8" s="42" t="s">
        <v>43</v>
      </c>
      <c r="C8" s="56" t="s">
        <v>8</v>
      </c>
      <c r="D8" s="52">
        <f>D5*0.65</f>
        <v>1.3</v>
      </c>
      <c r="E8" s="52"/>
      <c r="F8" s="52">
        <f t="shared" si="0"/>
        <v>0</v>
      </c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</row>
    <row r="9" spans="1:110" s="54" customFormat="1" ht="51">
      <c r="A9" s="57"/>
      <c r="B9" s="42" t="s">
        <v>76</v>
      </c>
      <c r="C9" s="56" t="s">
        <v>28</v>
      </c>
      <c r="D9" s="52">
        <f>D5*3</f>
        <v>6</v>
      </c>
      <c r="E9" s="52"/>
      <c r="F9" s="52">
        <f t="shared" si="0"/>
        <v>0</v>
      </c>
      <c r="G9" s="53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</row>
    <row r="10" spans="1:110" s="54" customFormat="1" ht="25.5">
      <c r="A10" s="57"/>
      <c r="B10" s="42" t="s">
        <v>71</v>
      </c>
      <c r="C10" s="56" t="s">
        <v>28</v>
      </c>
      <c r="D10" s="52">
        <f>D5</f>
        <v>2</v>
      </c>
      <c r="E10" s="52"/>
      <c r="F10" s="52">
        <f t="shared" si="0"/>
        <v>0</v>
      </c>
      <c r="G10" s="53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</row>
    <row r="11" spans="1:110" s="54" customFormat="1" ht="12.75">
      <c r="A11" s="57"/>
      <c r="B11" s="42"/>
      <c r="C11" s="56"/>
      <c r="D11" s="52"/>
      <c r="E11" s="52"/>
      <c r="F11" s="52"/>
      <c r="G11" s="53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</row>
    <row r="12" spans="1:7" ht="11.25" customHeight="1">
      <c r="A12" s="69"/>
      <c r="B12" s="70"/>
      <c r="C12" s="59"/>
      <c r="D12" s="60"/>
      <c r="E12" s="60"/>
      <c r="F12" s="71"/>
      <c r="G12" s="53"/>
    </row>
    <row r="13" spans="1:6" s="44" customFormat="1" ht="13.5" thickBot="1">
      <c r="A13" s="61"/>
      <c r="B13" s="62" t="s">
        <v>34</v>
      </c>
      <c r="C13" s="62"/>
      <c r="D13" s="63"/>
      <c r="E13" s="63"/>
      <c r="F13" s="64">
        <f>SUM(F5:F12)</f>
        <v>0</v>
      </c>
    </row>
    <row r="14" spans="1:6" ht="13.5" thickTop="1">
      <c r="A14" s="65"/>
      <c r="E14" s="52"/>
      <c r="F14" s="52"/>
    </row>
    <row r="15" spans="1:6" ht="12.75">
      <c r="A15" s="65"/>
      <c r="C15" s="66"/>
      <c r="D15" s="67"/>
      <c r="E15" s="67"/>
      <c r="F15" s="67"/>
    </row>
    <row r="16" spans="1:6" ht="12.75">
      <c r="A16" s="65"/>
      <c r="B16" s="68"/>
      <c r="C16" s="66"/>
      <c r="D16" s="67"/>
      <c r="E16" s="67"/>
      <c r="F16" s="67"/>
    </row>
    <row r="17" spans="1:2" ht="12.75">
      <c r="A17" s="65"/>
      <c r="B17" s="68"/>
    </row>
    <row r="18" ht="12.75">
      <c r="A18" s="65"/>
    </row>
    <row r="19" spans="1:2" ht="12.75">
      <c r="A19" s="65"/>
      <c r="B19" s="56"/>
    </row>
    <row r="20" ht="12.75">
      <c r="B20" s="56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&amp;C&amp;"Frutiger,Normal"&amp;8SADITVENA IN SETVENA DELA&amp;R&amp;"Frutiger,Normal"&amp;8&amp;A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F27"/>
  <sheetViews>
    <sheetView zoomScaleSheetLayoutView="100" workbookViewId="0" topLeftCell="A1">
      <selection activeCell="E17" sqref="E17"/>
    </sheetView>
  </sheetViews>
  <sheetFormatPr defaultColWidth="9.140625" defaultRowHeight="12.75"/>
  <cols>
    <col min="1" max="1" width="3.421875" style="54" customWidth="1"/>
    <col min="2" max="2" width="42.7109375" style="49" customWidth="1"/>
    <col min="3" max="3" width="5.7109375" style="56" customWidth="1"/>
    <col min="4" max="4" width="10.7109375" style="52" customWidth="1"/>
    <col min="5" max="6" width="10.7109375" style="48" customWidth="1"/>
    <col min="7" max="16384" width="9.140625" style="49" customWidth="1"/>
  </cols>
  <sheetData>
    <row r="1" spans="1:5" ht="12.75">
      <c r="A1" s="44" t="s">
        <v>62</v>
      </c>
      <c r="B1" s="45" t="s">
        <v>61</v>
      </c>
      <c r="C1" s="45"/>
      <c r="D1" s="46"/>
      <c r="E1" s="47"/>
    </row>
    <row r="2" spans="1:5" ht="12.75">
      <c r="A2" s="44"/>
      <c r="B2" s="50"/>
      <c r="C2" s="45"/>
      <c r="D2" s="46"/>
      <c r="E2" s="47"/>
    </row>
    <row r="3" spans="1:110" s="54" customFormat="1" ht="12.75">
      <c r="A3" s="51"/>
      <c r="B3" s="36"/>
      <c r="C3" s="49"/>
      <c r="D3" s="52"/>
      <c r="E3" s="49"/>
      <c r="F3" s="49"/>
      <c r="G3" s="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</row>
    <row r="4" spans="1:110" s="54" customFormat="1" ht="12.75">
      <c r="A4" s="55" t="s">
        <v>4</v>
      </c>
      <c r="B4" s="45" t="s">
        <v>27</v>
      </c>
      <c r="C4" s="76" t="s">
        <v>42</v>
      </c>
      <c r="D4" s="77" t="s">
        <v>29</v>
      </c>
      <c r="E4" s="77" t="s">
        <v>30</v>
      </c>
      <c r="F4" s="77" t="s">
        <v>31</v>
      </c>
      <c r="G4" s="53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</row>
    <row r="5" spans="1:110" s="54" customFormat="1" ht="51">
      <c r="A5" s="57"/>
      <c r="B5" s="42" t="s">
        <v>86</v>
      </c>
      <c r="C5" s="56" t="s">
        <v>28</v>
      </c>
      <c r="D5" s="52">
        <v>1</v>
      </c>
      <c r="E5" s="52"/>
      <c r="F5" s="52">
        <f aca="true" t="shared" si="0" ref="F5:F10">D5*E5</f>
        <v>0</v>
      </c>
      <c r="G5" s="5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</row>
    <row r="6" spans="1:110" s="54" customFormat="1" ht="12.75">
      <c r="A6" s="57"/>
      <c r="B6" s="42" t="s">
        <v>74</v>
      </c>
      <c r="C6" s="56" t="s">
        <v>5</v>
      </c>
      <c r="D6" s="52">
        <f>D5*0.6</f>
        <v>0.6</v>
      </c>
      <c r="E6" s="52"/>
      <c r="F6" s="52">
        <f t="shared" si="0"/>
        <v>0</v>
      </c>
      <c r="G6" s="53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</row>
    <row r="7" spans="1:110" s="54" customFormat="1" ht="51">
      <c r="A7" s="57"/>
      <c r="B7" s="42" t="s">
        <v>78</v>
      </c>
      <c r="C7" s="56" t="s">
        <v>5</v>
      </c>
      <c r="D7" s="52">
        <f>D5*0.6</f>
        <v>0.6</v>
      </c>
      <c r="E7" s="52"/>
      <c r="F7" s="52">
        <f t="shared" si="0"/>
        <v>0</v>
      </c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</row>
    <row r="8" spans="1:110" s="54" customFormat="1" ht="12.75">
      <c r="A8" s="57"/>
      <c r="B8" s="42" t="s">
        <v>43</v>
      </c>
      <c r="C8" s="56" t="s">
        <v>8</v>
      </c>
      <c r="D8" s="52">
        <f>D5*0.65</f>
        <v>0.65</v>
      </c>
      <c r="E8" s="52"/>
      <c r="F8" s="52">
        <f t="shared" si="0"/>
        <v>0</v>
      </c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</row>
    <row r="9" spans="1:110" s="54" customFormat="1" ht="51">
      <c r="A9" s="57"/>
      <c r="B9" s="42" t="s">
        <v>76</v>
      </c>
      <c r="C9" s="56" t="s">
        <v>28</v>
      </c>
      <c r="D9" s="52">
        <f>D5*3</f>
        <v>3</v>
      </c>
      <c r="E9" s="52"/>
      <c r="F9" s="52">
        <f t="shared" si="0"/>
        <v>0</v>
      </c>
      <c r="G9" s="53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</row>
    <row r="10" spans="1:110" s="54" customFormat="1" ht="25.5">
      <c r="A10" s="57"/>
      <c r="B10" s="42" t="s">
        <v>71</v>
      </c>
      <c r="C10" s="56" t="s">
        <v>28</v>
      </c>
      <c r="D10" s="52">
        <f>D5</f>
        <v>1</v>
      </c>
      <c r="E10" s="52"/>
      <c r="F10" s="52">
        <f t="shared" si="0"/>
        <v>0</v>
      </c>
      <c r="G10" s="53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</row>
    <row r="11" spans="1:110" s="54" customFormat="1" ht="12.75">
      <c r="A11" s="57"/>
      <c r="B11" s="42"/>
      <c r="C11" s="56"/>
      <c r="D11" s="52"/>
      <c r="E11" s="52"/>
      <c r="F11" s="52"/>
      <c r="G11" s="53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</row>
    <row r="12" spans="1:110" s="50" customFormat="1" ht="12.75">
      <c r="A12" s="55" t="s">
        <v>32</v>
      </c>
      <c r="B12" s="43" t="s">
        <v>33</v>
      </c>
      <c r="C12" s="45"/>
      <c r="D12" s="46"/>
      <c r="E12" s="46"/>
      <c r="F12" s="46"/>
      <c r="G12" s="58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</row>
    <row r="13" spans="1:110" s="54" customFormat="1" ht="25.5">
      <c r="A13" s="51"/>
      <c r="B13" s="49" t="s">
        <v>60</v>
      </c>
      <c r="C13" s="56" t="s">
        <v>28</v>
      </c>
      <c r="D13" s="52">
        <v>105</v>
      </c>
      <c r="E13" s="52"/>
      <c r="F13" s="52">
        <f>D13*E13</f>
        <v>0</v>
      </c>
      <c r="G13" s="53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</row>
    <row r="14" spans="1:110" s="54" customFormat="1" ht="25.5">
      <c r="A14" s="57"/>
      <c r="B14" s="42" t="s">
        <v>79</v>
      </c>
      <c r="C14" s="56" t="s">
        <v>5</v>
      </c>
      <c r="D14" s="52">
        <f>25*0.16</f>
        <v>4</v>
      </c>
      <c r="E14" s="52"/>
      <c r="F14" s="52">
        <f>D14*E14</f>
        <v>0</v>
      </c>
      <c r="G14" s="53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</row>
    <row r="15" spans="1:110" s="54" customFormat="1" ht="38.25" customHeight="1">
      <c r="A15" s="57"/>
      <c r="B15" s="42" t="s">
        <v>73</v>
      </c>
      <c r="C15" s="56" t="s">
        <v>5</v>
      </c>
      <c r="D15" s="52">
        <f>D14</f>
        <v>4</v>
      </c>
      <c r="E15" s="52"/>
      <c r="F15" s="52">
        <f>D15*E15</f>
        <v>0</v>
      </c>
      <c r="G15" s="53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</row>
    <row r="16" spans="1:110" s="54" customFormat="1" ht="12.75">
      <c r="A16" s="57"/>
      <c r="B16" s="42" t="s">
        <v>43</v>
      </c>
      <c r="C16" s="56" t="s">
        <v>8</v>
      </c>
      <c r="D16" s="52">
        <f>25*0.4</f>
        <v>10</v>
      </c>
      <c r="E16" s="52"/>
      <c r="F16" s="52">
        <f>D16*E16</f>
        <v>0</v>
      </c>
      <c r="G16" s="53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</row>
    <row r="17" spans="1:110" s="54" customFormat="1" ht="25.5">
      <c r="A17" s="57"/>
      <c r="B17" s="42" t="s">
        <v>72</v>
      </c>
      <c r="C17" s="56" t="s">
        <v>28</v>
      </c>
      <c r="D17" s="52">
        <f>SUM(D13:D13)</f>
        <v>105</v>
      </c>
      <c r="E17" s="52"/>
      <c r="F17" s="52">
        <f>D17*E17</f>
        <v>0</v>
      </c>
      <c r="G17" s="53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</row>
    <row r="18" spans="1:110" s="54" customFormat="1" ht="12.75">
      <c r="A18" s="57"/>
      <c r="B18" s="39"/>
      <c r="C18" s="56"/>
      <c r="D18" s="52"/>
      <c r="E18" s="52"/>
      <c r="F18" s="52"/>
      <c r="G18" s="5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</row>
    <row r="19" spans="1:7" ht="11.25" customHeight="1">
      <c r="A19" s="69"/>
      <c r="B19" s="70"/>
      <c r="C19" s="59"/>
      <c r="D19" s="60"/>
      <c r="E19" s="60"/>
      <c r="F19" s="71"/>
      <c r="G19" s="53"/>
    </row>
    <row r="20" spans="1:6" s="44" customFormat="1" ht="13.5" thickBot="1">
      <c r="A20" s="61"/>
      <c r="B20" s="62" t="s">
        <v>34</v>
      </c>
      <c r="C20" s="62"/>
      <c r="D20" s="63"/>
      <c r="E20" s="63"/>
      <c r="F20" s="64">
        <f>SUM(F3:F19)</f>
        <v>0</v>
      </c>
    </row>
    <row r="21" spans="1:6" ht="13.5" thickTop="1">
      <c r="A21" s="65"/>
      <c r="E21" s="52"/>
      <c r="F21" s="52"/>
    </row>
    <row r="22" spans="1:6" ht="12.75">
      <c r="A22" s="65"/>
      <c r="C22" s="66"/>
      <c r="D22" s="67"/>
      <c r="E22" s="67"/>
      <c r="F22" s="67"/>
    </row>
    <row r="23" spans="1:6" ht="12.75">
      <c r="A23" s="65"/>
      <c r="B23" s="68"/>
      <c r="C23" s="66"/>
      <c r="D23" s="67"/>
      <c r="E23" s="67"/>
      <c r="F23" s="67"/>
    </row>
    <row r="24" spans="1:2" ht="12.75">
      <c r="A24" s="65"/>
      <c r="B24" s="68"/>
    </row>
    <row r="25" ht="12.75">
      <c r="A25" s="65"/>
    </row>
    <row r="26" spans="1:2" ht="12.75">
      <c r="A26" s="65"/>
      <c r="B26" s="56"/>
    </row>
    <row r="27" ht="12.75">
      <c r="B27" s="56"/>
    </row>
  </sheetData>
  <printOptions horizontalCentered="1"/>
  <pageMargins left="0.984251968503937" right="0.3937007874015748" top="0.984251968503937" bottom="0.7874015748031497" header="0.5118110236220472" footer="0.5118110236220472"/>
  <pageSetup horizontalDpi="180" verticalDpi="180" orientation="portrait" paperSize="9" r:id="rId1"/>
  <headerFooter alignWithMargins="0">
    <oddHeader>&amp;C&amp;"Frutiger,Normal"&amp;8Ureditev javnih površin starega mestnega jedra in mostu čez Kokro&amp;R&amp;"Frutiger,Normal"&amp;8&amp;P</oddHeader>
    <oddFooter>&amp;C&amp;"Frutiger,Normal"&amp;8SADITVENA IN SETVENA DELA&amp;R&amp;"Frutiger,Normal"&amp;8&amp;A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 POLJANE NIZ C, OBJEKT V3</dc:title>
  <dc:subject>PROJ. PREDRAČUN</dc:subject>
  <dc:creator>VELKAVRH</dc:creator>
  <cp:keywords/>
  <dc:description/>
  <cp:lastModifiedBy>Darko Hrovat</cp:lastModifiedBy>
  <cp:lastPrinted>2009-11-05T14:55:52Z</cp:lastPrinted>
  <dcterms:created xsi:type="dcterms:W3CDTF">1998-08-20T19:49:39Z</dcterms:created>
  <dcterms:modified xsi:type="dcterms:W3CDTF">2010-06-07T05:49:01Z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660417343</vt:i4>
  </property>
  <property fmtid="{D5CDD505-2E9C-101B-9397-08002B2CF9AE}" pid="3" name="_EmailSubject">
    <vt:lpwstr>popisi - sadilna in setvena dela</vt:lpwstr>
  </property>
  <property fmtid="{D5CDD505-2E9C-101B-9397-08002B2CF9AE}" pid="4" name="_AuthorEmail">
    <vt:lpwstr>Bostjan.Zavrl@mo-kranj.esgov.gov.si</vt:lpwstr>
  </property>
  <property fmtid="{D5CDD505-2E9C-101B-9397-08002B2CF9AE}" pid="5" name="_AuthorEmailDisplayName">
    <vt:lpwstr>Boštjan Zavrl</vt:lpwstr>
  </property>
  <property fmtid="{D5CDD505-2E9C-101B-9397-08002B2CF9AE}" pid="6" name="_ReviewingToolsShownOnce">
    <vt:lpwstr/>
  </property>
</Properties>
</file>