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21Boštjan\Breg-Mavčiče\Javno naročilo\"/>
    </mc:Choice>
  </mc:AlternateContent>
  <bookViews>
    <workbookView xWindow="0" yWindow="0" windowWidth="25200" windowHeight="11850" tabRatio="868" activeTab="4"/>
  </bookViews>
  <sheets>
    <sheet name="SPREMNI LIST" sheetId="82" r:id="rId1"/>
    <sheet name="Splošno" sheetId="105" r:id="rId2"/>
    <sheet name="REKAPITULACIJA" sheetId="121" r:id="rId3"/>
    <sheet name="PREDDELA" sheetId="36" r:id="rId4"/>
    <sheet name="CESTA" sheetId="75" r:id="rId5"/>
    <sheet name="KAŠČA" sheetId="120" r:id="rId6"/>
    <sheet name="ODVODNJAVANJE" sheetId="104" r:id="rId7"/>
    <sheet name="FEKALNA" sheetId="118" r:id="rId8"/>
    <sheet name="TLAČNI VOD" sheetId="119" r:id="rId9"/>
    <sheet name="VODOVOD" sheetId="115" r:id="rId10"/>
    <sheet name="RAZNA DELA" sheetId="113" r:id="rId11"/>
  </sheets>
  <definedNames>
    <definedName name="B">#REF!</definedName>
    <definedName name="CENA" localSheetId="7">#REF!</definedName>
    <definedName name="CENA" localSheetId="6">#REF!</definedName>
    <definedName name="CENA" localSheetId="10">#REF!</definedName>
    <definedName name="CENA" localSheetId="1">#REF!</definedName>
    <definedName name="CENA" localSheetId="8">#REF!</definedName>
    <definedName name="CENA" localSheetId="9">#REF!</definedName>
    <definedName name="CENA">#REF!</definedName>
    <definedName name="g">#REF!</definedName>
    <definedName name="JEKLO" localSheetId="7">#REF!</definedName>
    <definedName name="JEKLO" localSheetId="6">#REF!</definedName>
    <definedName name="JEKLO" localSheetId="10">#REF!</definedName>
    <definedName name="JEKLO" localSheetId="1">#REF!</definedName>
    <definedName name="JEKLO" localSheetId="8">#REF!</definedName>
    <definedName name="JEKLO" localSheetId="9">#REF!</definedName>
    <definedName name="JEKLO">#REF!</definedName>
    <definedName name="JEKLO_SD" localSheetId="7">#REF!</definedName>
    <definedName name="JEKLO_SD" localSheetId="6">#REF!</definedName>
    <definedName name="JEKLO_SD" localSheetId="10">#REF!</definedName>
    <definedName name="JEKLO_SD" localSheetId="1">#REF!</definedName>
    <definedName name="JEKLO_SD" localSheetId="8">#REF!</definedName>
    <definedName name="JEKLO_SD" localSheetId="9">#REF!</definedName>
    <definedName name="JEKLO_SD">#REF!</definedName>
    <definedName name="KOLIC" localSheetId="7">#REF!</definedName>
    <definedName name="KOLIC" localSheetId="6">#REF!</definedName>
    <definedName name="KOLIC" localSheetId="10">#REF!</definedName>
    <definedName name="KOLIC" localSheetId="1">#REF!</definedName>
    <definedName name="KOLIC" localSheetId="8">#REF!</definedName>
    <definedName name="KOLIC" localSheetId="9">#REF!</definedName>
    <definedName name="KOLIC">#REF!</definedName>
    <definedName name="_xlnm.Print_Area" localSheetId="4">CESTA!$A$1:$F$175</definedName>
    <definedName name="_xlnm.Print_Area" localSheetId="7">FEKALNA!$A$1:$F$86</definedName>
    <definedName name="_xlnm.Print_Area" localSheetId="5">KAŠČA!$A$1:$F$53</definedName>
    <definedName name="_xlnm.Print_Area" localSheetId="6">ODVODNJAVANJE!$A$1:$F$72</definedName>
    <definedName name="_xlnm.Print_Area" localSheetId="3">PREDDELA!$A$1:$F$18</definedName>
    <definedName name="_xlnm.Print_Area" localSheetId="10">'RAZNA DELA'!$A$1:$F$19</definedName>
    <definedName name="_xlnm.Print_Area" localSheetId="1">Splošno!$A$1:$B$48</definedName>
    <definedName name="_xlnm.Print_Area" localSheetId="0">'SPREMNI LIST'!$A$1:$D$49</definedName>
    <definedName name="_xlnm.Print_Area" localSheetId="8">'TLAČNI VOD'!$A$1:$F$60</definedName>
    <definedName name="_xlnm.Print_Area" localSheetId="9">VODOVOD!$A$1:$F$148</definedName>
    <definedName name="_xlnm.Print_Titles" localSheetId="4">CESTA!$2:$2</definedName>
    <definedName name="_xlnm.Print_Titles" localSheetId="7">FEKALNA!$2:$2</definedName>
    <definedName name="_xlnm.Print_Titles" localSheetId="5">KAŠČA!$2:$2</definedName>
    <definedName name="_xlnm.Print_Titles" localSheetId="6">ODVODNJAVANJE!$2:$2</definedName>
    <definedName name="_xlnm.Print_Titles" localSheetId="3">PREDDELA!$2:$2</definedName>
    <definedName name="_xlnm.Print_Titles" localSheetId="10">'RAZNA DELA'!$2:$2</definedName>
    <definedName name="_xlnm.Print_Titles" localSheetId="8">'TLAČNI VOD'!$2:$2</definedName>
    <definedName name="_xlnm.Print_Titles" localSheetId="9">VODOVOD!$2:$2</definedName>
    <definedName name="x">#REF!</definedName>
  </definedNames>
  <calcPr calcId="162913" fullPrecision="0"/>
</workbook>
</file>

<file path=xl/calcChain.xml><?xml version="1.0" encoding="utf-8"?>
<calcChain xmlns="http://schemas.openxmlformats.org/spreadsheetml/2006/main">
  <c r="F7" i="113" l="1"/>
  <c r="F9" i="113"/>
  <c r="F11" i="113"/>
  <c r="F5" i="113"/>
  <c r="F72" i="115"/>
  <c r="F75" i="115"/>
  <c r="F76" i="115"/>
  <c r="F78" i="115"/>
  <c r="F80" i="115"/>
  <c r="F84" i="115"/>
  <c r="F85" i="115"/>
  <c r="F86" i="115"/>
  <c r="F87" i="115"/>
  <c r="F88" i="115"/>
  <c r="F89" i="115"/>
  <c r="F90" i="115"/>
  <c r="F91" i="115"/>
  <c r="F92" i="115"/>
  <c r="F93" i="115"/>
  <c r="F94" i="115"/>
  <c r="F95" i="115"/>
  <c r="F96" i="115"/>
  <c r="F97" i="115"/>
  <c r="F98" i="115"/>
  <c r="F99" i="115"/>
  <c r="F100" i="115"/>
  <c r="F101" i="115"/>
  <c r="F102" i="115"/>
  <c r="F103" i="115"/>
  <c r="F105" i="115"/>
  <c r="F107" i="115"/>
  <c r="F109" i="115"/>
  <c r="F111" i="115"/>
  <c r="F113" i="115"/>
  <c r="F115" i="115"/>
  <c r="F117" i="115"/>
  <c r="F120" i="115"/>
  <c r="F121" i="115"/>
  <c r="F122" i="115"/>
  <c r="F123" i="115"/>
  <c r="F126" i="115"/>
  <c r="F127" i="115"/>
  <c r="F70" i="115"/>
  <c r="F22" i="115"/>
  <c r="F24" i="115"/>
  <c r="F26" i="115"/>
  <c r="F28" i="115"/>
  <c r="F30" i="115"/>
  <c r="F32" i="115"/>
  <c r="F34" i="115"/>
  <c r="F36" i="115"/>
  <c r="F39" i="115"/>
  <c r="F42" i="115"/>
  <c r="F44" i="115"/>
  <c r="F46" i="115"/>
  <c r="F48" i="115"/>
  <c r="F51" i="115"/>
  <c r="F54" i="115"/>
  <c r="F57" i="115"/>
  <c r="F59" i="115"/>
  <c r="F61" i="115"/>
  <c r="F20" i="115"/>
  <c r="F8" i="115"/>
  <c r="F10" i="115"/>
  <c r="F12" i="115"/>
  <c r="F14" i="115"/>
  <c r="F6" i="115"/>
  <c r="F46" i="119"/>
  <c r="F48" i="119"/>
  <c r="F50" i="119"/>
  <c r="F45" i="119"/>
  <c r="F16" i="119"/>
  <c r="F18" i="119"/>
  <c r="F20" i="119"/>
  <c r="F22" i="119"/>
  <c r="F24" i="119"/>
  <c r="F26" i="119"/>
  <c r="F28" i="119"/>
  <c r="F30" i="119"/>
  <c r="F33" i="119"/>
  <c r="F34" i="119"/>
  <c r="F35" i="119"/>
  <c r="F38" i="119"/>
  <c r="F14" i="119"/>
  <c r="F8" i="119"/>
  <c r="F6" i="119"/>
  <c r="F16" i="118"/>
  <c r="F18" i="118"/>
  <c r="F20" i="118"/>
  <c r="F22" i="118"/>
  <c r="F24" i="118"/>
  <c r="F26" i="118"/>
  <c r="F29" i="118"/>
  <c r="F32" i="118"/>
  <c r="F34" i="118"/>
  <c r="F41" i="118"/>
  <c r="F44" i="118"/>
  <c r="F45" i="118"/>
  <c r="F47" i="118"/>
  <c r="F49" i="118"/>
  <c r="F51" i="118"/>
  <c r="F59" i="118"/>
  <c r="F65" i="118"/>
  <c r="F70" i="118"/>
  <c r="F75" i="118"/>
  <c r="F14" i="118"/>
  <c r="F8" i="118"/>
  <c r="F6" i="118"/>
  <c r="F44" i="104"/>
  <c r="F45" i="104"/>
  <c r="F46" i="104"/>
  <c r="F47" i="104"/>
  <c r="F49" i="104"/>
  <c r="F51" i="104"/>
  <c r="F53" i="104"/>
  <c r="F55" i="104"/>
  <c r="F57" i="104"/>
  <c r="F59" i="104"/>
  <c r="F61" i="104"/>
  <c r="F63" i="104"/>
  <c r="F41" i="104"/>
  <c r="F16" i="104"/>
  <c r="F18" i="104"/>
  <c r="F20" i="104"/>
  <c r="F22" i="104"/>
  <c r="F24" i="104"/>
  <c r="F26" i="104"/>
  <c r="F29" i="104"/>
  <c r="F32" i="104"/>
  <c r="F34" i="104"/>
  <c r="F14" i="104"/>
  <c r="F8" i="104"/>
  <c r="F6" i="104"/>
  <c r="F43" i="120"/>
  <c r="F33" i="120"/>
  <c r="F35" i="120"/>
  <c r="F37" i="120"/>
  <c r="F31" i="120"/>
  <c r="F22" i="120"/>
  <c r="F25" i="120"/>
  <c r="F20" i="120"/>
  <c r="F8" i="120"/>
  <c r="F10" i="120"/>
  <c r="F12" i="120"/>
  <c r="F14" i="120"/>
  <c r="F6" i="120"/>
  <c r="F128" i="75"/>
  <c r="F131" i="75"/>
  <c r="F132" i="75"/>
  <c r="F133" i="75"/>
  <c r="F134" i="75"/>
  <c r="F135" i="75"/>
  <c r="F136" i="75"/>
  <c r="F137" i="75"/>
  <c r="F138" i="75"/>
  <c r="F139" i="75"/>
  <c r="F140" i="75"/>
  <c r="F143" i="75"/>
  <c r="F144" i="75"/>
  <c r="F145" i="75"/>
  <c r="F146" i="75"/>
  <c r="F147" i="75"/>
  <c r="F148" i="75"/>
  <c r="F149" i="75"/>
  <c r="F150" i="75"/>
  <c r="F151" i="75"/>
  <c r="F152" i="75"/>
  <c r="F154" i="75"/>
  <c r="F156" i="75"/>
  <c r="F158" i="75"/>
  <c r="F160" i="75"/>
  <c r="F162" i="75"/>
  <c r="F164" i="75"/>
  <c r="F126" i="75"/>
  <c r="F104" i="75"/>
  <c r="F105" i="75"/>
  <c r="F106" i="75"/>
  <c r="F107" i="75"/>
  <c r="F108" i="75"/>
  <c r="F109" i="75"/>
  <c r="F110" i="75"/>
  <c r="F111" i="75"/>
  <c r="F112" i="75"/>
  <c r="F115" i="75"/>
  <c r="F116" i="75"/>
  <c r="F117" i="75"/>
  <c r="F118" i="75"/>
  <c r="F119" i="75"/>
  <c r="F120" i="75"/>
  <c r="F103" i="75"/>
  <c r="F62" i="75"/>
  <c r="F64" i="75"/>
  <c r="F66" i="75"/>
  <c r="F68" i="75"/>
  <c r="F70" i="75"/>
  <c r="F74" i="75"/>
  <c r="F75" i="75"/>
  <c r="F76" i="75"/>
  <c r="F78" i="75"/>
  <c r="F80" i="75"/>
  <c r="F82" i="75"/>
  <c r="F84" i="75"/>
  <c r="F86" i="75"/>
  <c r="F88" i="75"/>
  <c r="F90" i="75"/>
  <c r="F92" i="75"/>
  <c r="F94" i="75"/>
  <c r="F96" i="75"/>
  <c r="F60" i="75"/>
  <c r="F50" i="75"/>
  <c r="F52" i="75"/>
  <c r="F54" i="75"/>
  <c r="F48" i="75"/>
  <c r="F8" i="75"/>
  <c r="F10" i="75"/>
  <c r="F12" i="75"/>
  <c r="F15" i="75"/>
  <c r="F16" i="75"/>
  <c r="F18" i="75"/>
  <c r="F20" i="75"/>
  <c r="F22" i="75"/>
  <c r="F24" i="75"/>
  <c r="F26" i="75"/>
  <c r="F28" i="75"/>
  <c r="F30" i="75"/>
  <c r="F32" i="75"/>
  <c r="F34" i="75"/>
  <c r="F36" i="75"/>
  <c r="F38" i="75"/>
  <c r="F40" i="75"/>
  <c r="F42" i="75"/>
  <c r="F6" i="75"/>
  <c r="F7" i="36"/>
  <c r="F9" i="36"/>
  <c r="F11" i="36"/>
  <c r="F13" i="36"/>
  <c r="F17" i="36" l="1"/>
  <c r="F18" i="36" s="1"/>
  <c r="F44" i="75"/>
  <c r="F36" i="118"/>
  <c r="F83" i="118" s="1"/>
  <c r="B174" i="75" l="1"/>
  <c r="D129" i="115" l="1"/>
  <c r="F129" i="115" s="1"/>
  <c r="B50" i="120" l="1"/>
  <c r="B49" i="120"/>
  <c r="F45" i="120"/>
  <c r="F16" i="120"/>
  <c r="F49" i="120" s="1"/>
  <c r="B52" i="120"/>
  <c r="B51" i="120"/>
  <c r="F39" i="120"/>
  <c r="F51" i="120" s="1"/>
  <c r="F27" i="120"/>
  <c r="F50" i="120" s="1"/>
  <c r="A6" i="120"/>
  <c r="F52" i="120" l="1"/>
  <c r="A8" i="120"/>
  <c r="F53" i="120" l="1"/>
  <c r="G14" i="121" s="1"/>
  <c r="A10" i="120"/>
  <c r="A12" i="120" s="1"/>
  <c r="A14" i="120" l="1"/>
  <c r="A20" i="120" l="1"/>
  <c r="A22" i="120" s="1"/>
  <c r="A24" i="120" s="1"/>
  <c r="A31" i="120" s="1"/>
  <c r="A33" i="120" s="1"/>
  <c r="A35" i="120" s="1"/>
  <c r="A37" i="120" s="1"/>
  <c r="A43" i="120" l="1"/>
  <c r="D53" i="118" l="1"/>
  <c r="F53" i="118" s="1"/>
  <c r="B59" i="119" l="1"/>
  <c r="B58" i="119"/>
  <c r="B57" i="119"/>
  <c r="A6" i="119"/>
  <c r="F52" i="119" l="1"/>
  <c r="F59" i="119" s="1"/>
  <c r="F10" i="119"/>
  <c r="F40" i="119"/>
  <c r="A8" i="119"/>
  <c r="A14" i="119" s="1"/>
  <c r="F57" i="119" l="1"/>
  <c r="A16" i="119"/>
  <c r="A18" i="119" s="1"/>
  <c r="F58" i="119"/>
  <c r="F60" i="119" l="1"/>
  <c r="G34" i="121" s="1"/>
  <c r="A20" i="119"/>
  <c r="A22" i="119" l="1"/>
  <c r="A24" i="119" l="1"/>
  <c r="A26" i="119" l="1"/>
  <c r="B84" i="118"/>
  <c r="B83" i="118"/>
  <c r="B82" i="118"/>
  <c r="A6" i="118"/>
  <c r="A28" i="119" l="1"/>
  <c r="A30" i="119" s="1"/>
  <c r="A32" i="119" s="1"/>
  <c r="F77" i="118"/>
  <c r="F84" i="118" s="1"/>
  <c r="F10" i="118"/>
  <c r="A8" i="118"/>
  <c r="A35" i="119" l="1"/>
  <c r="A37" i="119" s="1"/>
  <c r="F82" i="118"/>
  <c r="A14" i="118"/>
  <c r="F85" i="118" l="1"/>
  <c r="G33" i="121" s="1"/>
  <c r="G35" i="121" s="1"/>
  <c r="G37" i="121" s="1"/>
  <c r="A16" i="118"/>
  <c r="G38" i="121" l="1"/>
  <c r="G41" i="121" s="1"/>
  <c r="G42" i="121" s="1"/>
  <c r="G44" i="121" s="1"/>
  <c r="A18" i="118"/>
  <c r="A20" i="118" s="1"/>
  <c r="A22" i="118" l="1"/>
  <c r="A24" i="118" s="1"/>
  <c r="A26" i="118" l="1"/>
  <c r="A28" i="118" s="1"/>
  <c r="A31" i="118" s="1"/>
  <c r="A34" i="118" s="1"/>
  <c r="A41" i="118" l="1"/>
  <c r="A43" i="118" s="1"/>
  <c r="A47" i="118" s="1"/>
  <c r="A49" i="118" s="1"/>
  <c r="A51" i="118" l="1"/>
  <c r="A53" i="118" s="1"/>
  <c r="A55" i="118" l="1"/>
  <c r="A61" i="118" s="1"/>
  <c r="A67" i="118" s="1"/>
  <c r="A72" i="118" l="1"/>
  <c r="F137" i="115"/>
  <c r="F166" i="75" l="1"/>
  <c r="F174" i="75" s="1"/>
  <c r="A6" i="75" l="1"/>
  <c r="A8" i="75" l="1"/>
  <c r="A10" i="75" s="1"/>
  <c r="A12" i="75" l="1"/>
  <c r="A14" i="75" l="1"/>
  <c r="F135" i="115" l="1"/>
  <c r="F63" i="115" l="1"/>
  <c r="F16" i="115"/>
  <c r="F131" i="115" l="1"/>
  <c r="F140" i="115" l="1"/>
  <c r="B147" i="115" l="1"/>
  <c r="A147" i="115"/>
  <c r="B146" i="115"/>
  <c r="A146" i="115"/>
  <c r="B145" i="115"/>
  <c r="A145" i="115"/>
  <c r="B144" i="115"/>
  <c r="A144" i="115"/>
  <c r="F144" i="115" l="1"/>
  <c r="F145" i="115"/>
  <c r="A6" i="115"/>
  <c r="F146" i="115" l="1"/>
  <c r="F147" i="115"/>
  <c r="A8" i="115"/>
  <c r="A10" i="115" s="1"/>
  <c r="A12" i="115" l="1"/>
  <c r="A14" i="115" s="1"/>
  <c r="F148" i="115"/>
  <c r="G49" i="121" s="1"/>
  <c r="G50" i="121" s="1"/>
  <c r="G52" i="121" s="1"/>
  <c r="G53" i="121" l="1"/>
  <c r="G56" i="121" s="1"/>
  <c r="G57" i="121" s="1"/>
  <c r="G59" i="121" s="1"/>
  <c r="A20" i="115"/>
  <c r="A22" i="115" l="1"/>
  <c r="A24" i="115" l="1"/>
  <c r="A26" i="115" s="1"/>
  <c r="A28" i="115" s="1"/>
  <c r="A30" i="115" s="1"/>
  <c r="A32" i="115" s="1"/>
  <c r="A34" i="115" l="1"/>
  <c r="A36" i="115" s="1"/>
  <c r="A38" i="115" l="1"/>
  <c r="A41" i="115" l="1"/>
  <c r="A44" i="115" s="1"/>
  <c r="F122" i="75"/>
  <c r="F13" i="113" l="1"/>
  <c r="F18" i="113" l="1"/>
  <c r="F19" i="113" l="1"/>
  <c r="G16" i="121" s="1"/>
  <c r="A5" i="113"/>
  <c r="A7" i="113" s="1"/>
  <c r="A9" i="113" l="1"/>
  <c r="A11" i="113" s="1"/>
  <c r="B173" i="75" l="1"/>
  <c r="B172" i="75"/>
  <c r="B171" i="75"/>
  <c r="B170" i="75"/>
  <c r="B71" i="104"/>
  <c r="B70" i="104"/>
  <c r="B69" i="104"/>
  <c r="A17" i="36" l="1"/>
  <c r="B17" i="36"/>
  <c r="F65" i="104" l="1"/>
  <c r="A6" i="104"/>
  <c r="F36" i="104" l="1"/>
  <c r="F10" i="104"/>
  <c r="F71" i="104"/>
  <c r="A7" i="36"/>
  <c r="A8" i="104"/>
  <c r="F70" i="104" l="1"/>
  <c r="F69" i="104"/>
  <c r="A9" i="36"/>
  <c r="A14" i="104"/>
  <c r="A16" i="104" s="1"/>
  <c r="A18" i="104" l="1"/>
  <c r="F72" i="104"/>
  <c r="G15" i="121" s="1"/>
  <c r="A20" i="104" l="1"/>
  <c r="A22" i="104" l="1"/>
  <c r="A24" i="104" s="1"/>
  <c r="F98" i="75" l="1"/>
  <c r="F173" i="75"/>
  <c r="F170" i="75" l="1"/>
  <c r="F172" i="75"/>
  <c r="G12" i="121" l="1"/>
  <c r="A11" i="36"/>
  <c r="A13" i="36" s="1"/>
  <c r="A40" i="104" l="1"/>
  <c r="A43" i="104" l="1"/>
  <c r="A49" i="104" s="1"/>
  <c r="A51" i="104" s="1"/>
  <c r="A53" i="104" l="1"/>
  <c r="A55" i="104" l="1"/>
  <c r="F56" i="75"/>
  <c r="F171" i="75" l="1"/>
  <c r="A57" i="104" l="1"/>
  <c r="F175" i="75"/>
  <c r="G13" i="121" s="1"/>
  <c r="G17" i="121" s="1"/>
  <c r="G19" i="121" l="1"/>
  <c r="G20" i="121" s="1"/>
  <c r="G23" i="121" s="1"/>
  <c r="G24" i="121" s="1"/>
  <c r="A59" i="104"/>
  <c r="G26" i="121" l="1"/>
  <c r="G28" i="121" s="1"/>
  <c r="G66" i="121" s="1"/>
  <c r="G64" i="121"/>
  <c r="A61" i="104"/>
  <c r="A63" i="104" l="1"/>
  <c r="A18" i="75" l="1"/>
  <c r="A20" i="75" l="1"/>
  <c r="A22" i="75" l="1"/>
  <c r="A24" i="75" l="1"/>
  <c r="A26" i="75" s="1"/>
  <c r="A28" i="75" l="1"/>
  <c r="A30" i="75" s="1"/>
  <c r="A32" i="75" l="1"/>
  <c r="A34" i="75" s="1"/>
  <c r="A36" i="75" l="1"/>
  <c r="A38" i="75" s="1"/>
  <c r="A40" i="75" s="1"/>
  <c r="A42" i="75" l="1"/>
  <c r="A48" i="75" s="1"/>
  <c r="A46" i="115"/>
  <c r="A48" i="115" s="1"/>
  <c r="A50" i="75" l="1"/>
  <c r="A52" i="75" s="1"/>
  <c r="A54" i="75" s="1"/>
  <c r="A60" i="75" s="1"/>
  <c r="A62" i="75" s="1"/>
  <c r="A64" i="75" s="1"/>
  <c r="A66" i="75" s="1"/>
  <c r="A68" i="75" s="1"/>
  <c r="A70" i="75" s="1"/>
  <c r="A72" i="75" s="1"/>
  <c r="A78" i="75" l="1"/>
  <c r="A80" i="75" s="1"/>
  <c r="A50" i="115"/>
  <c r="A53" i="115" l="1"/>
  <c r="A56" i="115" s="1"/>
  <c r="A59" i="115" s="1"/>
  <c r="A61" i="115" s="1"/>
  <c r="A70" i="115" s="1"/>
  <c r="A72" i="115" s="1"/>
  <c r="A82" i="75"/>
  <c r="A84" i="75" l="1"/>
  <c r="A86" i="75" s="1"/>
  <c r="A88" i="75" s="1"/>
  <c r="A74" i="115" l="1"/>
  <c r="A78" i="115" s="1"/>
  <c r="A80" i="115" s="1"/>
  <c r="A82" i="115" s="1"/>
  <c r="A105" i="115" l="1"/>
  <c r="A107" i="115" l="1"/>
  <c r="A109" i="115" s="1"/>
  <c r="A111" i="115" l="1"/>
  <c r="A113" i="115" s="1"/>
  <c r="A115" i="115" s="1"/>
  <c r="A117" i="115" l="1"/>
  <c r="A44" i="119"/>
  <c r="A119" i="115" l="1"/>
  <c r="A125" i="115" s="1"/>
  <c r="A129" i="115" s="1"/>
  <c r="A135" i="115" s="1"/>
  <c r="A137" i="115" s="1"/>
  <c r="A48" i="119"/>
  <c r="A50" i="119" s="1"/>
  <c r="A90" i="75" l="1"/>
  <c r="A92" i="75" l="1"/>
  <c r="A94" i="75" s="1"/>
  <c r="A96" i="75" s="1"/>
  <c r="A102" i="75" l="1"/>
  <c r="A114" i="75" s="1"/>
  <c r="A126" i="75" s="1"/>
  <c r="A128" i="75" s="1"/>
  <c r="A130" i="75" s="1"/>
  <c r="A142" i="75" s="1"/>
  <c r="A154" i="75" s="1"/>
  <c r="A156" i="75" l="1"/>
  <c r="A158" i="75" s="1"/>
  <c r="A160" i="75" s="1"/>
  <c r="A162" i="75" l="1"/>
  <c r="A164" i="75" s="1"/>
</calcChain>
</file>

<file path=xl/sharedStrings.xml><?xml version="1.0" encoding="utf-8"?>
<sst xmlns="http://schemas.openxmlformats.org/spreadsheetml/2006/main" count="856" uniqueCount="438">
  <si>
    <t>Investitor:</t>
  </si>
  <si>
    <t>Objekt:</t>
  </si>
  <si>
    <t>Št. projekta:</t>
  </si>
  <si>
    <t>Projektivno podjetje:</t>
  </si>
  <si>
    <t>PROTIM RŽIŠNIK PERC d.o.o.</t>
  </si>
  <si>
    <t>4208 Šenčur</t>
  </si>
  <si>
    <t>Odgovorni projektant:</t>
  </si>
  <si>
    <t>Datum izdelave popisa:</t>
  </si>
  <si>
    <t>Rok Ahačič, univ.dipl.inž.grad.</t>
  </si>
  <si>
    <t>kos</t>
  </si>
  <si>
    <t>ZEMELJSKA DELA skupaj:</t>
  </si>
  <si>
    <t>PREDDELA</t>
  </si>
  <si>
    <t>ZEMELJSKA DELA</t>
  </si>
  <si>
    <t>št.post.</t>
  </si>
  <si>
    <t>EM</t>
  </si>
  <si>
    <t>količina</t>
  </si>
  <si>
    <t>cena/EM</t>
  </si>
  <si>
    <t>I.</t>
  </si>
  <si>
    <t>II.</t>
  </si>
  <si>
    <t>III.</t>
  </si>
  <si>
    <t>IV.</t>
  </si>
  <si>
    <t>opis postavke</t>
  </si>
  <si>
    <t>vrednost (€)</t>
  </si>
  <si>
    <t>kpl</t>
  </si>
  <si>
    <t>V.</t>
  </si>
  <si>
    <t>PRIPRAVLJALNA DELA</t>
  </si>
  <si>
    <t>PRIPRAVLJALNA DELA skupaj:</t>
  </si>
  <si>
    <t>Zakoličba in zavarovanje projektirane osi kanala.</t>
  </si>
  <si>
    <t>Postavitev in zavarovanje prečnih profilov.</t>
  </si>
  <si>
    <t>ODVODNJAVANJE</t>
  </si>
  <si>
    <t>ODVODNJAVANJE skupaj:</t>
  </si>
  <si>
    <t>REKAPITULACIJA</t>
  </si>
  <si>
    <r>
      <t>m</t>
    </r>
    <r>
      <rPr>
        <vertAlign val="superscript"/>
        <sz val="10"/>
        <rFont val="Arial CE"/>
        <charset val="238"/>
      </rPr>
      <t>3</t>
    </r>
  </si>
  <si>
    <r>
      <t>m</t>
    </r>
    <r>
      <rPr>
        <vertAlign val="superscript"/>
        <sz val="10"/>
        <rFont val="Arial CE"/>
        <charset val="238"/>
      </rPr>
      <t>2</t>
    </r>
  </si>
  <si>
    <r>
      <t>m</t>
    </r>
    <r>
      <rPr>
        <vertAlign val="superscript"/>
        <sz val="10"/>
        <rFont val="Arial CE"/>
        <charset val="238"/>
      </rPr>
      <t>1</t>
    </r>
  </si>
  <si>
    <t>1.</t>
  </si>
  <si>
    <t>2.</t>
  </si>
  <si>
    <t>3.</t>
  </si>
  <si>
    <t>4.</t>
  </si>
  <si>
    <t>5.</t>
  </si>
  <si>
    <t>6.</t>
  </si>
  <si>
    <t>7.</t>
  </si>
  <si>
    <t>8.</t>
  </si>
  <si>
    <t>9.</t>
  </si>
  <si>
    <t>Čiščenje terena, posek grmičevja in dreves s premerom debla do 20 cm, kompletno z izkopom panjev, nakladanjem na kamion, odvozom na deponijo in plačilom vseh stroškov deponiranja (ocena količine).</t>
  </si>
  <si>
    <t>Zakoličba ceste v ravninskem terenu.</t>
  </si>
  <si>
    <t>SPODNJI in ZGORNJI USTROJ</t>
  </si>
  <si>
    <t>SPODNJI in ZGORNJI USTROJ skupaj:</t>
  </si>
  <si>
    <t>Zasip jarka z izbranim materialom od izkopa, skupaj s potrebnim utrjevanjem do potrebne zbitosti, zasip v plasteh največ do 30 cm.</t>
  </si>
  <si>
    <t>Ročni izkop jarka za meteorno kanalizacijo, izkop v terenu III.ktg. ter deponiranje izkopnega materiala ob trasi kanalizacije.</t>
  </si>
  <si>
    <t>Nakladanje na transportno sredstvo in odvoz odvečnega materiala od izkopa na stalno deponijo (deponijo pridobi izvajalec) ter plačilo vseh stroškov deponiranja.</t>
  </si>
  <si>
    <t>Ozelenitev površin, dobava in sejanje travnega semena. Upoštevati pokrivanje sejane površine s tanko plastjo humusa in negovanje trave do popolne ozelenitve.</t>
  </si>
  <si>
    <r>
      <t>m</t>
    </r>
    <r>
      <rPr>
        <vertAlign val="superscript"/>
        <sz val="10"/>
        <rFont val="Arial CE"/>
        <family val="2"/>
        <charset val="238"/>
      </rPr>
      <t>2</t>
    </r>
  </si>
  <si>
    <r>
      <t>m</t>
    </r>
    <r>
      <rPr>
        <vertAlign val="superscript"/>
        <sz val="10"/>
        <rFont val="Arial CE"/>
        <family val="2"/>
        <charset val="238"/>
      </rPr>
      <t>3</t>
    </r>
  </si>
  <si>
    <t xml:space="preserve">Dobava in vgrajevanje asfalta:
</t>
  </si>
  <si>
    <t>10.</t>
  </si>
  <si>
    <t>11.</t>
  </si>
  <si>
    <t>12.</t>
  </si>
  <si>
    <t>13.</t>
  </si>
  <si>
    <t>14.</t>
  </si>
  <si>
    <r>
      <t>m</t>
    </r>
    <r>
      <rPr>
        <vertAlign val="superscript"/>
        <sz val="10"/>
        <rFont val="Arial CE"/>
        <family val="2"/>
        <charset val="238"/>
      </rPr>
      <t>1</t>
    </r>
  </si>
  <si>
    <t>Planiranje dna izkopa z natančnostjo ± 1 cm in strojna utrditev do potrebne zbitosti (Ev2 ≥ 20 MPa).</t>
  </si>
  <si>
    <t>SPLOŠNE ZAHTEVE ZA IZDELAVO PONUDBE</t>
  </si>
  <si>
    <t>Sortiranja in evidentiranja gradbenih odpadkov, zemeljskega izkopa, kot tudi stroške odvoza in predelave le teh, po določilih zakonodaje.</t>
  </si>
  <si>
    <t>Stroške vseh potrebnih ukrepov, ki so predpisana in določena z veljavnimi predpisi o varstvu pri delu in varstvom pred požarom, ki jih mora izvajalec obvezno upoštevati.</t>
  </si>
  <si>
    <t>Škoda na objektih ob gradbišču, ki jo povzroči izvajalec.</t>
  </si>
  <si>
    <t xml:space="preserve">Ponovna vzpostavitev odstranjenih mejnikov, ki jih je izvajalec odstranil izven delovnega pasu. </t>
  </si>
  <si>
    <t>Poročila o kakovostni vgradnji.</t>
  </si>
  <si>
    <t>Vsi stroški trajnega deponiranja gradbenega materiala.</t>
  </si>
  <si>
    <t>Izdelava izvedenskega mnenja za objekte na katerih bi zaradi izgradnje komunalne infrastrukture lahko prišlo do poškodb (s predhodnim posvetovanjem s predstavnikom naročnika - z nadzorom).</t>
  </si>
  <si>
    <t>Sanacija oz. povrnitev v prvotno stanje vseh dostopnih poti, ki jih bo izvajalec uporabljal za vso gradbiščno logistiko.</t>
  </si>
  <si>
    <t>15.</t>
  </si>
  <si>
    <t>Stroške obveščanja javnosti o morebitnih motnjah ter posledic nastalih zaradi motenj.</t>
  </si>
  <si>
    <t>16.</t>
  </si>
  <si>
    <t>17.</t>
  </si>
  <si>
    <t>Vse stroške povezane z izvajanjem ukrepov skladno s Uredbo o preprečevanju in zmanjševanju emisije delcev iz gradbišč (Ur.list RS, št. 21/2011) ter izdelavo elaborata preprečevanja in zmanjševanja emisije delcev iz gradbišča.</t>
  </si>
  <si>
    <t>18.</t>
  </si>
  <si>
    <t>Vse stroške glede posegov na obstoječem cevovodu, pri čemer se izvajalec z upravljalcem uskladi glede organizacije obnove,</t>
  </si>
  <si>
    <t>19.</t>
  </si>
  <si>
    <t>Vse stroške električne energije, vode, TK priključkov, razsvetljave,ogrevanja…</t>
  </si>
  <si>
    <t>20.</t>
  </si>
  <si>
    <t>Vse stroške zavarovanja opreme v času izvedbe del in delavcev ter materiala na gradbišču v času izvajanja del, od začetka do  uporabnega dovolj.</t>
  </si>
  <si>
    <t>21.</t>
  </si>
  <si>
    <t>Vse stroške zunanjega in notranjega transporta, raztovarjanja, skladiščenja na gradbišču, takse, zavarovanja, manipulativne in ostale lokalne stroške, ki se nanašajo na pridobitev ustreznih dovoljenj za izvedbo del predmetnega razpisa in primopredajo objekta s strani izvajalca naročniku,</t>
  </si>
  <si>
    <t>22.</t>
  </si>
  <si>
    <t>Vse stroške pridobitve potrebnih soglasij in dovoljenj v zvezi s prečkanji cevovodov, stroške zaščite vseh komunalnih naprav in stroške upravljavcev ali njihovih predstavnikov, stroške raznih pristojbin s tem v zvezi.</t>
  </si>
  <si>
    <t>23.</t>
  </si>
  <si>
    <t>Vse količine pri zemeljskih delih so v raščenem stanju.</t>
  </si>
  <si>
    <t>24.</t>
  </si>
  <si>
    <t>Stroške vseh predpisanih kontrol materialov, meritev, atestov in garancij za materiale vgrajene v objekt, stroške nostrifikacije in meritev pooblaščenih institucij, potrebnih za uspešno primopredajo del, pri čemer morajo biti dokumenti obvezno prevedeni v slovenščino in nostrificirani od pooblaščene institucije v RS</t>
  </si>
  <si>
    <t>25.</t>
  </si>
  <si>
    <t xml:space="preserve">Meritve nosilnosti podlage, izdelava poročil, nadzor geomehanika z vpisom v gradbeni dnevnik in izdelavo končnega poročila, geodetska spremljava v skladu z navodili geomehanika, strošek ogrevanja v času izvajanja del, če so zunanje temp. neustrezne za normalno napredovanje del. </t>
  </si>
  <si>
    <t>26.</t>
  </si>
  <si>
    <t>27.</t>
  </si>
  <si>
    <t>V ceni je zajeto tudi: droben potrošen mtr., preizkus instalacij in vse potrebne meritve za uspešno opravljen teh. pregled, pridobitev pozitivneih izvedeniškeih mnenj, navodila za obratovanje in vzdrževanje POV v 4 izvodih.</t>
  </si>
  <si>
    <t>28.</t>
  </si>
  <si>
    <t>Vsa potrebna dokumentacija, ki je potrebna za tehnični pregled, prodobitev uporabnega dovoljenja in vris v kataster GJI.</t>
  </si>
  <si>
    <t>Cena na enoto za več in manj dela se ne spreminja.</t>
  </si>
  <si>
    <t xml:space="preserve">Črpanje vode iz gradbene jame v času gradnje. Dodatek na otežkočeno delo zaradi podtalnice ali površinske vode s stroški prečrpavanja vode iz izkopa, izdelavo dodatnih nasipov ali jarkov za preusmeritev dotekajoče ali izčrpane vode (izviri, melioracijski kanali, mulde, prepusti ali naravni odvodniki površinske vode ali podtalnice). </t>
  </si>
  <si>
    <t>Pridobitev lokacije za začasne gradbiščne objekte in za priročno skladiščenje materiala, uporaba za ves čas gradnje infrastrukture, vzpostavitev prvotnega stanja po zaključku gradbenih del, morebitna prestavitev objektov in najemnina zemljišča za gradbiščne objekte in priročno skladišče materiala.</t>
  </si>
  <si>
    <t>Fotografiranje cestnih, krajinskih, stavbnih in drugih detajlov, pomembnih za ugotavljanje stanja pred gradnjo. Foto elaborat se dela v najmanj dveh izvodih. En izvod prejme naročnik oziroma njegov nadzornik. V primeru, da foto dokumentacija ne bo izdelana stroške uveljavljanja odškodnine nosi izvajalec del, ki je dolžan zagotoviti podroben pregled trase objekta. Razpoke na objektih, poškodbe in druge neobičajne podrobnosti morajo biti fotografirane s priloženim metrom, da je mogoče naknadno ugotoviti morebitno spremenjeno stanje na materialu, objektu ali napravi.</t>
  </si>
  <si>
    <t>Postavitev linijskih pomičnih zaščitnih ograj pri gradnji skozi naselje ali vzporedno z občinsko cesto z vso potrebno opremo za zavarovanje gradbene jame in postavitvijo signalizacije in svetlobnih teles za nočno osvetlitev ovire. Zavarovanje je fiksno in stabilno za ves čas trajanja gradnje odseka. V ceni je zajeta tudi večkratna prestavitev ograje skladno z napredovanjem del.</t>
  </si>
  <si>
    <t>Čiščenje terena pred in po gradnji ter priprava in organizacija gradbišča. Stroške zaključnih del na gradbišču z odvozom odvečnega materiala in stroške vzpostavitve prvotnega stanja, kjer bo to potrebno.</t>
  </si>
  <si>
    <r>
      <t xml:space="preserve">Posek dreves s premerom debla od 20 do 50 cm, kompletno z izkopom panjev, nakladanjem na kamion, odvozom na </t>
    </r>
    <r>
      <rPr>
        <sz val="10"/>
        <rFont val="Arial CE"/>
        <family val="2"/>
        <charset val="238"/>
      </rPr>
      <t xml:space="preserve">deponijo </t>
    </r>
    <r>
      <rPr>
        <sz val="10"/>
        <rFont val="Arial CE"/>
        <family val="2"/>
        <charset val="238"/>
      </rPr>
      <t>in plačilom vseh stroškov deponiranja.</t>
    </r>
  </si>
  <si>
    <t>PROJEKTANTSKI POPIS S PREDRAČUNOM</t>
  </si>
  <si>
    <t xml:space="preserve">PREDDELA </t>
  </si>
  <si>
    <t>PREDDELA SKUPAJ:</t>
  </si>
  <si>
    <t xml:space="preserve">CESTA </t>
  </si>
  <si>
    <t>ura</t>
  </si>
  <si>
    <t>Nadzor upravljalca elektro omrežja (Elektro Gorenjska).</t>
  </si>
  <si>
    <t>RAZNA DELA skupaj:</t>
  </si>
  <si>
    <t>RAZNA DELA</t>
  </si>
  <si>
    <t xml:space="preserve">RAZNA DELA </t>
  </si>
  <si>
    <t>Površinski izkop humusa v debelini cca 30 cm, z deponiranjem materiala na začasni gradbiščni deponiji.</t>
  </si>
  <si>
    <t>Dobava in postavitev prometnih znakov, komplet z drogom in pritrdilnim materialom ter zemeljskimi deli in temelji:</t>
  </si>
  <si>
    <t>RAZNA DELA SKUPAJ:</t>
  </si>
  <si>
    <t>CESTA SKUPAJ:</t>
  </si>
  <si>
    <r>
      <t>m</t>
    </r>
    <r>
      <rPr>
        <vertAlign val="superscript"/>
        <sz val="10"/>
        <rFont val="Arial CE"/>
      </rPr>
      <t>1</t>
    </r>
  </si>
  <si>
    <t>Odstranitev prometnih znakov, ogledal, napisnih tabel, rušitev temeljev in odvoz odpadnega materiala na stalno deponijo, shranitev znakov, tabel na začasni deponiji za čas del, ponovna postavitev na lokacijo po projektu kompletno z zemeljskimi deli in temelji.</t>
  </si>
  <si>
    <t>PRIPRAVLJALNA IN RUŠITVENA DELA</t>
  </si>
  <si>
    <t>Rezkanje - frezanje obstoječega finega asfalta v šir. 20 cm (stik obstoječi - novi), kompletno z dobavo in vgrajevanjem novega asfalt betona v deb. 4,0 cm.</t>
  </si>
  <si>
    <t>Čiščenje in hladni obrizg asfalta pri stikovanju obstoječega z novim.</t>
  </si>
  <si>
    <t xml:space="preserve">Dobava in vgraditev požiralnika iz umetnih snovi notranjega premera 50 cm, požiralnik globine 1,5 m, z LTŽ rešetko 40x40 cm (nosilnosti 40 t, D400) in montažnim AB vencem iz betona C25/30. Kompletno s podložnim betonom C8/10, fino obdelavo notranjosti, prebijanjem sten in izdelavo priključkov. </t>
  </si>
  <si>
    <t>Dobava in polaganje lahkega ločilnega sloja med planumom in spodnjim ustrojem ceste iz geosintetika (Tmin = 14 kN/m) z ustreznimi dokazili o lastnostih in certifikatom (npr. Typar SF44 ali enakovredno).</t>
  </si>
  <si>
    <t xml:space="preserve">5211 Neprekinjena široka črta š=50 cm </t>
  </si>
  <si>
    <t>vrednost</t>
  </si>
  <si>
    <t>kpl.</t>
  </si>
  <si>
    <t>Preverba podatkov (trasna in višinska) obstoječih vodovodnih priključkov objektov, ki se priključujejo na predviden vodovod.</t>
  </si>
  <si>
    <t>Eventualna prestavitev vseh obstoječih komunalnih in inštalacijskih vodov, komplet z vsemi potrebnimi gradbenimi in montažnimi deli ter materialom.</t>
  </si>
  <si>
    <t>Zakoličba in zavarovanje projektirane osi vodovoda.</t>
  </si>
  <si>
    <t>PRIPRAVLJALNA in RUŠITVENA DELA skupaj:</t>
  </si>
  <si>
    <t>Strojni izkop jarka z upoštevano pomočjo ročnega izkopa za vodovod v terenu III.- IVktg., v naklonu, ki se prilagodi karakteristikam materiala in načinu varovanja izkopa, širina dna izkopa po standardu SIST EN 1610, izkop v globini do 2,0 m, kompletno z direktnim nakladanjem izkopnega materiala na kamion in odvozom na začasno deponijo (deponijo pridobi izvajalec).</t>
  </si>
  <si>
    <t>Ročni izkop jarka za vodovod, izkop v terenu III.ktg., z odmetom materiala ob trasi gradnje.</t>
  </si>
  <si>
    <t>Planiranje dna izkopa z natančnostjo ± 3 cm in utrditev do potrebne zbitosti (Ev2 ≥ 20 MPa).</t>
  </si>
  <si>
    <t>Dobava materiala in izdelava peščene posteljice za polaganje cevi, debeline 10 cm (okroglozrnata frakcija materiala 4-8 mm).</t>
  </si>
  <si>
    <t>Ročni obsip cevi z dobro vezljivim, dobavljenim peščenim okroglozrnatim materialom (4-8mm) skladno s standardom SIST EN 1610, do višine 20cm nad cevjo, z utrjevanjem do zbitosti (97% SPP), oz. nosilnosti Me2=50MPa.</t>
  </si>
  <si>
    <t xml:space="preserve">Strojni zasip jarka z izkopanim materialom z izločanjem kamenja nad fi 10cm, oz. po navodilih nadzora, s komprimiranjem v plasteh do zbitosti 98%SPP, oz. nosilnosti Me2=100 MPa. Upoštevati dovoz z začasne deponije.    </t>
  </si>
  <si>
    <t>Kompletna izvedba križanj novih vodov z obstoječimi:</t>
  </si>
  <si>
    <t>zavarovanje obstoječih vodov pri križanju nad vodovodom pri izkopu, med gradnjo in pri zasipu, komplet z ročnim izkopom in zasipom, zavarovanjem s cevjo ter utrjevanjem cone zasipa med vodovodom in zaščitenim vodom (preprečitev posedka).</t>
  </si>
  <si>
    <t>Izdelava sidrnega bloka na vseh horizontalnih in vertikalnih lomih ter odcepih za hidrant, sidrni bloki iz betona C20/25, komplet z opaženjem in sidranjem.</t>
  </si>
  <si>
    <t>Dodatek na obbetoniranje cestnih kap in postavitev na pravo višino - prilagoditev niveleti ceste</t>
  </si>
  <si>
    <t>vodovodni material in montažna dela</t>
  </si>
  <si>
    <t>VODOVODNI MATERIAL</t>
  </si>
  <si>
    <r>
      <t>Dobava in polaganje duktilne cevi dimenzije DN100 izdelane po standardu EN 545-2011, znotraj so cementirane, zunaj so zaščitene z zlitino cinka in aluminija minimalno 400g/m</t>
    </r>
    <r>
      <rPr>
        <vertAlign val="superscript"/>
        <sz val="10"/>
        <rFont val="Arial"/>
        <family val="2"/>
        <charset val="238"/>
      </rPr>
      <t>2</t>
    </r>
    <r>
      <rPr>
        <sz val="10"/>
        <rFont val="Arial"/>
        <family val="2"/>
        <charset val="238"/>
      </rPr>
      <t xml:space="preserve"> ter dodatno zaščitene z  modrim epoxijem, klase C40. Vse cevi morajo biti 100% kalibrirane po standardu. Standardni spoj komplet s tesnili. Dolžine 6m.</t>
    </r>
  </si>
  <si>
    <r>
      <t xml:space="preserve">Polietilenska cev PE 100:
</t>
    </r>
    <r>
      <rPr>
        <sz val="10"/>
        <rFont val="Arial"/>
        <family val="2"/>
        <charset val="238"/>
      </rPr>
      <t>Dobava in polaganje polietilenske cevi PE 100,  izdelane po SIST ISO 4427, PN 16, vključno s spojnimi elementi iz sive litine (enojna zobčasta spojka), z elementi iz temprane litine ter z vijačnim in tesnilnim materialom</t>
    </r>
  </si>
  <si>
    <t xml:space="preserve">  d 90 x 8,2 mm</t>
  </si>
  <si>
    <t>Dobava in polaganje polietilenske zaščitne vodovodne cevi za hišne priključke PE 80  PN8 d50 x 3mm.</t>
  </si>
  <si>
    <t>Dobava in polaganje polietilenske vodovodne cevi za hišne priključke PE 100 dimenzije d32 x 3mm, izdelane po SIST ISO 4427, PN 16, spajanje z elektrovarilnimi spojkami.</t>
  </si>
  <si>
    <t>Dobava in montaža obojčnih in prirobničnih fazonskih kosov iz nodularne litine PN16 skupaj s prenosom, spuščanjem in vsemi pomožnimi deli.</t>
  </si>
  <si>
    <t>EU-KOS DN100 sidrni spoj in neizvlečno tesnilo</t>
  </si>
  <si>
    <t>ZOBATA SPOJKA DN90</t>
  </si>
  <si>
    <t>Dobava in vgradnja teleskopske cestne kape DN200 iz duktilne litine s protihrupnim gumijastim tesnilom in tečajem proti kraji. Pokrov prilagodljiv po naklonu minimalno 4°, razred nosilnosti D400 zapisan na pokrovu kape. Kapa izdelana po standardu EN 124. Komplet z ustreznim betonskim podstavkom in prilagajanjem na končno višino terena.</t>
  </si>
  <si>
    <t>Dobava in vgradnja teleskopske cestne kape DN125 iz duktilne litine s protihrupnim vložkom in tečajem proti kraji. Pokrov prilagodljiv po naklonu minimalno 4°, razred nosilnosti D400 zapisan na pokrovu kape. Komplet z ustreznim betonskim podstavkom in prilagajanjem na končno višino terena.</t>
  </si>
  <si>
    <t>DN 80</t>
  </si>
  <si>
    <t>Dobava in polaganje opozorilnega traku iz PE folije modre barve, z natisnjenim tekstom "Pozor vodovod", s kovinskim vložkom.</t>
  </si>
  <si>
    <t>VODOVODNI MATERIAL skupaj:</t>
  </si>
  <si>
    <t>MONTAŽNA IN ZAKLJUČNA DELA</t>
  </si>
  <si>
    <t>Izvedba priključka na obstoječi cevovod (rezanje in odstranitev starega cevovoda).</t>
  </si>
  <si>
    <t>ZAKLJUČNA DELA skupaj:</t>
  </si>
  <si>
    <t>Matej Mozetič, dipl.gosp.inž.</t>
  </si>
  <si>
    <t>Razvrstitev zemljin in kamnin v kategorije se upošteva po prilogi 3. skladno z TSC 09.000:2006</t>
  </si>
  <si>
    <t>Za vse postavke, ki zajemajo material velja, da je potrebno v ceni za enoto vkalkulirati nabavno ceno, nakladanje, prevoz, razkladanje, prenos do mesta vgraditve ter vgrajevanje ali polaganje, antikorozijsko zaščito vseh fazonov in armatur, ves drobni montažni material in tesnila!</t>
  </si>
  <si>
    <t>Fazonski kosi na lokih večjih od 22ˇ morajo imeti dvojno obojko, kjer notranji del obojke služi za tesnenje, zunanji del pa za varovanje z zatiči ali varovalno objemko v primeru rezanja cevi. Vsi fazonski kosi morajo biti skladni z zahtevami standarda SIST EN545:2011</t>
  </si>
  <si>
    <t>Vse PE cevi se spajajo z uporabo spojk za elktrofuzijsko varjenje. Spajanje PE cevi s čelnim varjenjem je dovoljena le v primeru uvlačenja nove cei v obstoječo cev ali v primeru uvlačenja cevi v vrtino.</t>
  </si>
  <si>
    <t>29.</t>
  </si>
  <si>
    <t>30.</t>
  </si>
  <si>
    <t>31.</t>
  </si>
  <si>
    <t>32.</t>
  </si>
  <si>
    <t>33.</t>
  </si>
  <si>
    <t xml:space="preserve">VODOVOD </t>
  </si>
  <si>
    <t>VODOVOD</t>
  </si>
  <si>
    <r>
      <t xml:space="preserve">Vezava jaška:
</t>
    </r>
    <r>
      <rPr>
        <sz val="10"/>
        <rFont val="Arial"/>
        <family val="2"/>
        <charset val="238"/>
      </rPr>
      <t>Dodatek za vezavo nove opreme iz popisa v jašku, skupaj s potrebnim pritrdilnim, obešalnim in tesnilnim materialom.</t>
    </r>
  </si>
  <si>
    <t>DN 100</t>
  </si>
  <si>
    <t>Ureditev in utrditev berme, širine 50 cm, kompletno z dobavo humusa v debelini do 20 cm, komplet z ozelenitvijo površin, dobava in sejanje travnega semena. Upoštevati pokrivanje sejane površine s tanko plastjo humusa in negovanje trave do popolne ozelenitve.</t>
  </si>
  <si>
    <t>5111-3 Ločilna neprekinjena bela črta širine 10 cm</t>
  </si>
  <si>
    <t>Barvanje cestnih označb z enokomponentno barvo za asfalt:</t>
  </si>
  <si>
    <t>5233 Rdeč pas za kolesarje širine 20 cm</t>
  </si>
  <si>
    <t>5333 Avtobusno postajališče</t>
  </si>
  <si>
    <r>
      <t>m</t>
    </r>
    <r>
      <rPr>
        <vertAlign val="superscript"/>
        <sz val="10"/>
        <rFont val="Arial CE"/>
        <charset val="238"/>
      </rPr>
      <t>2</t>
    </r>
    <r>
      <rPr>
        <sz val="10"/>
        <color theme="1"/>
        <rFont val="Calibri"/>
        <family val="2"/>
        <charset val="238"/>
        <scheme val="minor"/>
      </rPr>
      <t/>
    </r>
  </si>
  <si>
    <t>3313 Sredinski otok, vožnja mimo po desni strani</t>
  </si>
  <si>
    <t>5609 Kolesarski pas na rdečerjavi podlagi</t>
  </si>
  <si>
    <r>
      <t>m</t>
    </r>
    <r>
      <rPr>
        <vertAlign val="superscript"/>
        <sz val="10"/>
        <rFont val="Arial CE"/>
      </rPr>
      <t>2</t>
    </r>
  </si>
  <si>
    <t>Polaganje obstoječih betonskih tlakovcev na uvozih (brez dobave) na peščeno podlago, komplet z izdelavo peščene podlage, z utrjevanjem in zastičenjem reg s kremenčevim peskom.</t>
  </si>
  <si>
    <t>kg</t>
  </si>
  <si>
    <t>Zaščita brežine s kokosovo tkanino, stabilizacija brežine</t>
  </si>
  <si>
    <r>
      <t xml:space="preserve">Nadzemni hidrant DN 80:
</t>
    </r>
    <r>
      <rPr>
        <sz val="10"/>
        <rFont val="Arial"/>
        <family val="2"/>
        <charset val="238"/>
      </rPr>
      <t>Dobava in montaža nadzemnega hidranta lomljive izvedbe po EN 14384 oz. EN 1074-6, PN 16, s spojnim in tesnilnim materialom, v sestavi:
- hidrantna glava s ščitnikom iz Al-legure; prašni epoksidni površinski premaz; z:
- 2 kpl. - stabilna spojka DN 80 TIP C po DIN 14317/1  iz aluminija, s pokrovom na verižici,
- stabilna spojka DN 80 TIP B po DIN 14318 iz aluminija, s pokrovom na verižici,
- stojna cev iz debelostenskega nerjavečega jekla po EN 1503-3,
- prožilna cev 1" iz nerjavečega jekla,
- konusni ventil hidranta iz nerjavečega jekla,
- varnostni izpustni ventil 1",
- hidrantni podstavek (N-KOS) iz nerjaveče jeklene litine s prirobnico DN 80; PN 10/16 po EN 1092-2;
- vgradna globina: 1.250 mm 
Ustreza: NH DN 80/1250 ali enakovredno</t>
    </r>
  </si>
  <si>
    <t xml:space="preserve">Popis izdelala: </t>
  </si>
  <si>
    <t>in</t>
  </si>
  <si>
    <t>Gregor Klančnik, univ.dipl.inž.grad</t>
  </si>
  <si>
    <t>Naročnik:</t>
  </si>
  <si>
    <t>Dobava in vgraditev tipskega avtobusnega postajališča; v skladu s priloženo shemo dimenzij ca. 450 x 150 cm; material barvana vročecinkana konstrukcija oz. inox, kaljeno in brušeno varnostno steklo; dodatna oprema: tabla z imenom postajališča (kontrastni napis), koš za smeti, sedežna klop za 3 osebe in vitrina za vozni red; dodatki za slepe in slabovidne: tablica z napisom v brajici, stekelne površine označene s prečnimi oznakami, ki slabovidnim omogočajo zaznavo; skupaj s temeljenjem in vsemi potrebnim pritrdilnim materialom; pred dobavo točen model uskladiti z naročnikom.</t>
  </si>
  <si>
    <t>- cev iz umetne mase DN 160 mm (priključki požiralnikov)</t>
  </si>
  <si>
    <t>- cev iz umetne mase DN 200 mm</t>
  </si>
  <si>
    <t>Rušenje obstoječih AB in kamnitih konstrukcij (oporni zidovi, betonske površine), nalaganje ruševin na transportno sredstvo, odvoz v stalno deponijo po izboru izvajalca z vključenimi vsemi stroški deponiranja.</t>
  </si>
  <si>
    <t>- cev iz umetne mase DN 300 mm</t>
  </si>
  <si>
    <t>- cev iz umetne mase DN 400 mm</t>
  </si>
  <si>
    <t>- pokrovi jaškov</t>
  </si>
  <si>
    <t>- cestne kape</t>
  </si>
  <si>
    <r>
      <t>m</t>
    </r>
    <r>
      <rPr>
        <vertAlign val="superscript"/>
        <sz val="10"/>
        <rFont val="Arial CE"/>
      </rPr>
      <t>3</t>
    </r>
  </si>
  <si>
    <t>5231 Prehod za pešce - beli pravokotniki</t>
  </si>
  <si>
    <t>5314-1,2 Polje za usmerjanje prometa</t>
  </si>
  <si>
    <t>Dobava in vgraditev požiralnika iz umetnih snovi notranjega premera 50 cm, požiralnik globine 1,5 m, z LTŽ pokrovom Ø 45 cm (nosilnosti 12,5 t, B125) in montažnim AB vencem iz betona C25/30. Kompletno s podložnim betonom C8/10, fino obdelavo notranjosti, prebijanjem sten in izdelavo vseh priključkov ter povezav iztoka pod robnikom.</t>
  </si>
  <si>
    <t>Rušenje obstoječih cestnih požiralnikov in revizijskih jaškov ter linijskih rešetk, nalaganje ruševin na transportno sredstvo, odvoz v stalno deponijo po izboru izvajalca z vključenimi vsemi stroški deponiranja.</t>
  </si>
  <si>
    <t>zavarovanje obstoječih vodov pri križanju nad vodovodom pri izkopu, med gradnjo in pri zasipu, komplet z ročnim izkopom, zavarovanjem s cevjo ter obbetoniranjem zaščitne cevi.</t>
  </si>
  <si>
    <t>Zarez - odrez asfalta debeline do 15 cm.</t>
  </si>
  <si>
    <t>VODOVOD SKUPAJ:</t>
  </si>
  <si>
    <t>Naprava podlage za zasejanje trave z nakladanjem humusa na kamion in dovozom iz začasne deponije, razstiranje v debelini cca 20 cm, ravnanje in ostala pomožna dela. Upoštevati tudi valjanje površine pred sejanjem trave.</t>
  </si>
  <si>
    <t>Nadzor koncesionarja javne razsvetljave.</t>
  </si>
  <si>
    <t>Nadzor upravljalca kanalizacije in vodovoda.</t>
  </si>
  <si>
    <t>Organizacija in oprema gradbišča.</t>
  </si>
  <si>
    <t>Zakoličba obstoječih komunalnih vodov pred začetkom gradnje.</t>
  </si>
  <si>
    <t>Postavitev fiksnih začasnih prehodov za pešce preko jarkov do posameznih objektov ob gradbišču z varovalno ograjo, sprotnim čiščenjem in vzdrževanjem prehodov tekom gradnje in stalnim vzdrževanjem dostopov nanje. V ceni je zajeta tudi prestavitev prehodov na nove lokacije. Izvajalec mora vsakodnevno zagotavljati dostop do objektov.</t>
  </si>
  <si>
    <t>35.</t>
  </si>
  <si>
    <t>Vsi stroški razpiranja gradbene jame, ki zagotavlja varno delo, kot tudi dodatek za otežkočen izkop v predmetnem jarku</t>
  </si>
  <si>
    <t>34.</t>
  </si>
  <si>
    <t>36.</t>
  </si>
  <si>
    <t>37.</t>
  </si>
  <si>
    <t>38.</t>
  </si>
  <si>
    <t>Ureditev in utrditev bankine, širine 50 cm, v naklonu 6%, kompletno z dobavo manjkajočega sejanega peska v debelini do 10 cm.</t>
  </si>
  <si>
    <t>MESTNA OBČINA KRANJ</t>
  </si>
  <si>
    <t>K 154990</t>
  </si>
  <si>
    <t>Slovenski trg 1</t>
  </si>
  <si>
    <t>4000 Kranj</t>
  </si>
  <si>
    <t xml:space="preserve">REKONSTRUKCIJA LOKALNE CESTE LC 251040 JEPRCA-LABORE, NA ODSEKU OD NASELJA BREG OB SAVI DO KONCA NASELJA MAVČIČE
</t>
  </si>
  <si>
    <t>FEKALNA KANALIZACIJA</t>
  </si>
  <si>
    <t xml:space="preserve">FEKALNA KANALIZACIJA </t>
  </si>
  <si>
    <t>FEKALNA KANALIZACIJA SKUPAJ:</t>
  </si>
  <si>
    <t>Ročni izkop jarka za kanalizacijo, izkop v terenu III.ktg. ter deponiranje izkopnega materiala ob trasi kanalizacije.</t>
  </si>
  <si>
    <t>Planiranje dna izkopa z natančnostjo ± 1 cm in utrditev do potrebne zbitosti (Ev2 ≥ 20 MPa).</t>
  </si>
  <si>
    <t>Izvedba prečkanj (križanj) kanalizacije z obstoječim vodom, v zaščitni cevi, z zavarovanjem obstoječega voda pri izkopu, med gradnjo in pri zasipu, komplet z ročnim izkopom, zavarovanjem s cevjo ter obbetoniranjem zaščitne cevi:</t>
  </si>
  <si>
    <t xml:space="preserve">- križanje z obstoječim NN vodom v zaščitni cevi PE DN 160 </t>
  </si>
  <si>
    <t>- križanje z obstoječim vodovodom v zaščitni cevi PE DN 160</t>
  </si>
  <si>
    <t>KANALIZACIJSKA DELA</t>
  </si>
  <si>
    <t>Izvedba posteljice ter obsip cevi z okroglozrnatim peskom frakcije 0-22 mm do višine min. 30 cm nad temenom cevi, z ročnim utrjevanjem v območju cevi, z dobavo in dovozom materiala.</t>
  </si>
  <si>
    <t>Dobava in vgraditev cevi iz umetnih mas, togostnega razreda min. SN 8, kompletno z vsemi fazonskimi kosi in tesnili.</t>
  </si>
  <si>
    <t>- cev DN 250 mm.</t>
  </si>
  <si>
    <t>Dobava in vgraditev revizijskega jaška iz cevi iz umetnih snovi DN 1000 mm, globine od 2,0 do 2,5 m, s pripadajočo lestvijo, muldo in koritnicami za priključevanje hišnih priključkov in drugih kanalov, podbetoniranje jaška. Zgornji del jaška se zaključi s konusom.</t>
  </si>
  <si>
    <t>Dobava in vgraditev revizijskega jaška iz cevi iz umetnih snovi DN 1000 mm, globine od 2,5 do 3,0 m, s pripadajočo lestvijo, muldo in koritnicami za priključevanje hišnih priključkov in drugih kanalov, podbetoniranje jaška. Zgornji del jaška se zaključi s konusom.</t>
  </si>
  <si>
    <t xml:space="preserve">Dobava in vgradnja AB venca ter dobava in montaža LTŽ pokrova z luknjami Ø 60 cm, vgrajenega v AB obroč deb. min. 10 cm, izveden pod naklonom min. 8 %, z nosilnostjo 40 t (D400). </t>
  </si>
  <si>
    <t>Izdelava odcepa za hišni priključek s priklopom na jašek, kompletno z vsemi pripadajočimi gradbenimi deli, pripravljalnimi in zaključnimi deli ter dobavo in montažo potrebnih kosov:</t>
  </si>
  <si>
    <t>- koleno pod kotom 45°</t>
  </si>
  <si>
    <t>- cev DN 160 (notranji premer) v dolžini 5 - 12 m</t>
  </si>
  <si>
    <r>
      <t xml:space="preserve">- čep </t>
    </r>
    <r>
      <rPr>
        <sz val="10"/>
        <rFont val="Calibri"/>
        <family val="2"/>
        <charset val="238"/>
      </rPr>
      <t>Ø</t>
    </r>
    <r>
      <rPr>
        <sz val="10"/>
        <rFont val="Arial CE"/>
        <family val="2"/>
        <charset val="238"/>
      </rPr>
      <t xml:space="preserve"> 160 na koncu cevi</t>
    </r>
  </si>
  <si>
    <t>Izdelava odcepa fekalne kanalizacije - za delo v 2. fazi, s priklopom na jašek, kompletno z vsemi pripadajočimi gradbenimi deli, pripravljalnimi in zaključnimi deli ter dobavo in montažo potrebnih kosov:</t>
  </si>
  <si>
    <t>- cev DN 200 (notranji premer) v dolžini do 10 m</t>
  </si>
  <si>
    <r>
      <t xml:space="preserve">- čep </t>
    </r>
    <r>
      <rPr>
        <sz val="10"/>
        <rFont val="Calibri"/>
        <family val="2"/>
        <charset val="238"/>
      </rPr>
      <t>Ø</t>
    </r>
    <r>
      <rPr>
        <sz val="10"/>
        <rFont val="Arial CE"/>
        <family val="2"/>
        <charset val="238"/>
      </rPr>
      <t xml:space="preserve"> 200 na koncu cevi</t>
    </r>
  </si>
  <si>
    <t>- cev DN 250 (notranji premer) v dolžini do 10 m</t>
  </si>
  <si>
    <r>
      <t xml:space="preserve">- čep </t>
    </r>
    <r>
      <rPr>
        <sz val="10"/>
        <rFont val="Calibri"/>
        <family val="2"/>
        <charset val="238"/>
      </rPr>
      <t>Ø</t>
    </r>
    <r>
      <rPr>
        <sz val="10"/>
        <rFont val="Arial CE"/>
        <family val="2"/>
        <charset val="238"/>
      </rPr>
      <t xml:space="preserve"> 250 na koncu cevi</t>
    </r>
  </si>
  <si>
    <t>KANALIZACIJSKA DELA skupaj:</t>
  </si>
  <si>
    <t>ZAKLJUČNA DELA</t>
  </si>
  <si>
    <r>
      <t>Dobava in polaganje duktilne cevi dimenzije DN150 izdelane po standardu EN 545-2011, znotraj so cementirane, zunaj so zaščitene z zlitino cinka in aluminija minimalno 400g/m</t>
    </r>
    <r>
      <rPr>
        <vertAlign val="superscript"/>
        <sz val="10"/>
        <rFont val="Arial"/>
        <family val="2"/>
        <charset val="238"/>
      </rPr>
      <t>2</t>
    </r>
    <r>
      <rPr>
        <sz val="10"/>
        <rFont val="Arial"/>
        <family val="2"/>
        <charset val="238"/>
      </rPr>
      <t xml:space="preserve"> ter dodatno zaščitene z  modrim epoxijem, klase C40. Vse cevi morajo biti 100% kalibrirane po standardu. Standardni spoj komplet s tesnili. Dolžine 6m.</t>
    </r>
  </si>
  <si>
    <t>Dobava in vgradnja teleskopske ovalne cestne kape DN350 za zračnik iz duktilne litine s protihrupnim gumijastim tesnilom in tečajem proti kraji. Pokrov prilagodljiv po naklonu minimalno 4°, razred nosilnosti D400 zapisan na pokrovu kape. Kapa izdelana po standardu EN 124. Komplet z ustreznim betonskim podstavkom in prilagajanjem na končno višino terena.</t>
  </si>
  <si>
    <t>EU-KOS DN150 sidrni spoj in neizvlečno tesnilo</t>
  </si>
  <si>
    <t>MMA - KOS  DN150/80 sidrni spoj in neizvlečno tesnilo</t>
  </si>
  <si>
    <t>MMK - KOS 11,25° DN150 sidrni spoj in neizvlečno tesnilo</t>
  </si>
  <si>
    <t>MMK - KOS 22,5° DN150 sidrni spoj in neizvlečno tesnilo</t>
  </si>
  <si>
    <t>MMK - KOS 30° DN100 sidrni spoj in neizvlečno tesnilo</t>
  </si>
  <si>
    <t>Dobava in montaža objemnega navrtnega zasuna za NL cev DN/ID 150 mm za izdelavo navrtave za cev PE DN/OD 32 mm. Objemni navrtni zasun mora vključevati sedlo z zasunom ter vulkanizirano streme, vrtljivo koleno in teleskopsko vgradilno garnituro.</t>
  </si>
  <si>
    <t>Zakoličba in zavarovanje projektirane osi gravitacijskega fekalnega kanala.</t>
  </si>
  <si>
    <t>Zakoličba in zavarovanje projektirane osi tlačnega kanala.</t>
  </si>
  <si>
    <t>TLAČNI VOD</t>
  </si>
  <si>
    <t>m</t>
  </si>
  <si>
    <r>
      <t xml:space="preserve">Polietilenska cev PE 100:
</t>
    </r>
    <r>
      <rPr>
        <sz val="10"/>
        <rFont val="Arial"/>
        <family val="2"/>
        <charset val="238"/>
      </rPr>
      <t>Dobava in polaganje polietilenske cevi PE 100,  izdelane po SIST ISO 4427, PN 16, vključno z elektro varilnimi spoji ter vsem potrebnim materialom</t>
    </r>
  </si>
  <si>
    <t>Dobavo in vgradnjo čistilnega jaška na tlačnem vodu iz umetnih snovi DN 1200 mm, globine 1,6 m, s težko povoznim LTŽ pokrovom z nosilnostjo 40t (D400) in premerom 60 cm, z napisom "KANALIZACIJA" na montažnem AB vencu. Komplet z izdelavo prebojev za cevovod. Jašek ima vgrajen T-kos in slepo prirobnico. Po detajlu iz projekta. Dobava in montaža NL nožastega zasuna DN 225 z mehkim tesnenjem za zapiranje pretoka vode; prirobnične izvedbe, s protiprirobnicami ter s tesnilnim materialom; PN 16 z vgradno garnituro in cestno kapo DN200 z gumo ter ustreznim podstavkom, ki se vgradi poleg čistilnega jaška na tlačnem vodu na gorvodni strani.</t>
  </si>
  <si>
    <t>TLAČNI VOD SKUPAJ:</t>
  </si>
  <si>
    <r>
      <t xml:space="preserve">Opozorilni trak:
</t>
    </r>
    <r>
      <rPr>
        <sz val="10"/>
        <rFont val="Arial"/>
        <family val="2"/>
        <charset val="238"/>
      </rPr>
      <t>Dobava in polaganje opozorilnega traku iz PE folije modre barve, z natisnjenim tekstom "Kanalizacija", s kovinskim vložkom.</t>
    </r>
  </si>
  <si>
    <t>Izdelava odcepa za hišni priključek s priklopom na cev, kompletno z vsemi pripadajočimi gradbenimi deli, pripravljalnimi in zaključnimi deli ter dobavo in montažo potrebnih kosov:</t>
  </si>
  <si>
    <t>SKLOP 4</t>
  </si>
  <si>
    <t>SKLOP 4 (Praše)</t>
  </si>
  <si>
    <t>- jašek notranjih dimenzij 1,5 x 1,2 x 1,85</t>
  </si>
  <si>
    <t xml:space="preserve">  d 50 x 4,6 mm</t>
  </si>
  <si>
    <t>FF-KOS DN50, L=500</t>
  </si>
  <si>
    <t>FF-KOS DN100, L=800</t>
  </si>
  <si>
    <t>FF-KOS DN150, L=800</t>
  </si>
  <si>
    <t>FFR KOS DN100/80</t>
  </si>
  <si>
    <t>MMA - KOS  DN150/50 sidrni spoj in neizvlečno tesnilo</t>
  </si>
  <si>
    <t>MMK - KOS 11,25° DN100 sidrni spoj in neizvlečno tesnilo</t>
  </si>
  <si>
    <t>MMK - KOS 22,5° DN100 sidrni spoj in neizvlečno tesnilo</t>
  </si>
  <si>
    <t>MMK - KOS 45° DN100 sidrni spoj in neizvlečno tesnilo</t>
  </si>
  <si>
    <t>MONTAŽNO DEMONTAŽNI KOS DN150</t>
  </si>
  <si>
    <t>MULTI JOINT SPOJKA DN80</t>
  </si>
  <si>
    <t>T-KOS DN150/100</t>
  </si>
  <si>
    <t>TT-KOS DN150/100</t>
  </si>
  <si>
    <t>ZOBATA SPOJKA DN50</t>
  </si>
  <si>
    <t>Dobava in montaža objemnega navrtnega zasuna za NL cev DN/ID 100 mm za izdelavo navrtave za cev PE DN/OD 32 mm. Objemni navrtni zasun mora vključevati sedlo z zasunom ter vulkanizirano streme, vrtljivo koleno in teleskopsko vgradilno garnituro.</t>
  </si>
  <si>
    <t>Dobava in montaža podtalnega zračnika dimenzije DN50, L=1055mm.</t>
  </si>
  <si>
    <t>DN 50</t>
  </si>
  <si>
    <t>DN 150</t>
  </si>
  <si>
    <t xml:space="preserve">  DN 200 (d 200 x 18,2 mm)</t>
  </si>
  <si>
    <t xml:space="preserve">  DN 110 (d 110 x 10,0 mm)</t>
  </si>
  <si>
    <t>Dobava in vgraditev revizijskega jaška iz cevi iz umetnih snovi DN 1000 mm, globine od 1,5 do 2,0 m, s pripadajočo lestvijo, muldo in koritnicami za priključevanje hišnih priključkov in drugih kanalov, podbetoniranje jaška. Zgornji del jaška se zaključi s konusom.</t>
  </si>
  <si>
    <t xml:space="preserve">Rušenje asfalta v debelini od 5 do 15 cm z nakladanjem ruševin na transportno sredstvo, odvoz v stalno pooblaščeno deponijo po izboru izvajalca z vključenimi vsemi stroški deponiranja (upoštevan tudi asfalt na mestu obstoječih uvozov). </t>
  </si>
  <si>
    <t>5111 Ločilna neprekinjena bela črta širine 12 cm</t>
  </si>
  <si>
    <t>3312-2 Znak za usmerjanje prometa v ovinkih</t>
  </si>
  <si>
    <t>Odstranitev LTŽ pokrovov na obstoječih jaških in odvoz na stalno deponijo po izboru izvajalca z vključenimi vsemi stroški deponiranja; opaž, betoniranje ter dobava in vgraditev novih LTŽ pokrovov z nosilnostjo 40 t (D400) na novo višino asfalta.</t>
  </si>
  <si>
    <t>- obrabni sloj - AC 11 surf B50/70 A3 v deb. 4 cm</t>
  </si>
  <si>
    <t>- obrabni sloj - AC 8 surf B 70/100 A5 v deb. 4 cm (hodnik za pešce)</t>
  </si>
  <si>
    <t>Dobava, razgrinjanje, planiranje in utrjevanje tamponskega drobljenca granulacije 0-32 mm v debelini 20 cm (hodnik za pešce), utrjevanje do potrebne zbitosti (Ev2 ≥ 100 MPa).</t>
  </si>
  <si>
    <t>Dobava, razgrinjanje in planiranje drobljenega, kamnitega, nasipnega materiala, granulacije 0-63 mm v debelini minimalno 31 cm ter utrjevanje do potrebne trdnosti (Ev2 ≥ 80 MPa). Vgrajevanje v slojih največ do 30 cm.</t>
  </si>
  <si>
    <t>5114-3 Kratka široka prekinjena črta 1/1/1 š=30 cm (avtobusno postajališče)</t>
  </si>
  <si>
    <t>2431 Prehod za pešce</t>
  </si>
  <si>
    <t>- cev iz umetne mase DN 250 mm</t>
  </si>
  <si>
    <t xml:space="preserve">Dobava in vgradnja revizijskega jaška iz betonskih cevi Ø 80 cm, globine od 1 do 1,5 m s težkim LTŽ pokrovom z luknjami (nosilnost 40 t, D400) premera 60 cm, na montažnem AB vencu. Kompletno z izdelavo podložnega betona C8/10, obbetoniranjem jaška iz betona C16/20, napravo mulde, fino obdelavo notranjosti, prebijanjem sten in izdelavo priključkov. </t>
  </si>
  <si>
    <t xml:space="preserve">Dobava in vgradnja revizijskega jaška iz betonskih cevi Ø 80 cm, globine od 1,5 m do 2 m s težkim LTŽ pokrovom z luknjami (nosilnost 40 t, D400) premera 60 cm, na montažnem AB vencu. Kompletno z izdelavo podložnega betona C8/10, obbetoniranjem jaška iz betona C16/20, napravo mulde, fino obdelavo notranjosti, prebijanjem sten in izdelavo priključkov. </t>
  </si>
  <si>
    <t xml:space="preserve">KONSTRUKCIJSKA SANACIJA KAŠČE </t>
  </si>
  <si>
    <t>Zasip temeljev in gradbene jame z materialom izkopa, obračun po m3;</t>
  </si>
  <si>
    <r>
      <t xml:space="preserve">Nakladanje in odvoz odvečnega materiala od izkopa na trajno deponijo v oddaljenosti nad 20 km, pomožna dela, obračun po kubičnem metru; </t>
    </r>
    <r>
      <rPr>
        <b/>
        <sz val="9"/>
        <rFont val="Arial"/>
        <family val="2"/>
        <charset val="238"/>
      </rPr>
      <t>(zajet strojni izkop za podbetoniranje temeljev + material od izkopa za drenažo)</t>
    </r>
  </si>
  <si>
    <t>Dobava in vgrajevanje tampona za temeljem cca 1,7m-drenažno nasutje, planiranje in komprimiranje v plasteh.</t>
  </si>
  <si>
    <t>V kolikor je že katerakoli od spodaj navedenih del navedena tudi v popisih, veljajo splošne zahteve za izdelavo ponudbe navedane spodaj v točkah 1-39!</t>
  </si>
  <si>
    <t>PRI PRIPRAVI PONUDBE JE POTREBNO UPOŠTEVATI SPODNJE TOČKE 1 - 39 SPLOŠNIH ZAHTEV ZA IZDELAVO PONUDBE, KI SE NE ZARAČUNAVAJO POSEBEJ</t>
  </si>
  <si>
    <t>39.</t>
  </si>
  <si>
    <t>Količine in mere konstrukcijske sanacije kašče v Prašah preveriti na objektu.</t>
  </si>
  <si>
    <t>BETONSKA DELA</t>
  </si>
  <si>
    <r>
      <t xml:space="preserve">Podbetoniranje temeljev v armiranobetonskih lamelah do 2 m iz betona C25/30: Vključeno: izkop ob temelju, priprava obstoječega temelja, priprava dobava in vgradnja armature, sidranje v obstoječi temelj, dobava in vgradnja betona, hidroizolacija in vsa pomožna dela na objektu, poraba armature do 20 kg/m1, betona do 0,5 m3/m1, opaža do 1 m2/m1, ročni izkop do 1,0 m3/m1, zasip do 0,6 m3/m1, izolacija; obračun po m1; </t>
    </r>
    <r>
      <rPr>
        <b/>
        <sz val="9"/>
        <rFont val="Arial"/>
        <family val="2"/>
        <charset val="238"/>
      </rPr>
      <t>(OBODNI ZIDOVI KAŠČE)</t>
    </r>
  </si>
  <si>
    <r>
      <t xml:space="preserve">Dobava in strojno vgrajevanje betona C10/15 v nearmirane konstrukcije preseka 0,08-0,12 m³/m²; podložni beton v deb. 10cm. </t>
    </r>
    <r>
      <rPr>
        <b/>
        <sz val="9"/>
        <rFont val="Arial"/>
        <family val="2"/>
        <charset val="238"/>
      </rPr>
      <t>POD DRENAŽNO CEVJO</t>
    </r>
  </si>
  <si>
    <t>skupna ocena 150kg/m3</t>
  </si>
  <si>
    <t>BETONSKA DELA skupaj:</t>
  </si>
  <si>
    <t>ZIDARSKA DELA</t>
  </si>
  <si>
    <r>
      <t xml:space="preserve">Izravnava vkopanega dela kamnitega zidu </t>
    </r>
    <r>
      <rPr>
        <b/>
        <sz val="9"/>
        <rFont val="Arial"/>
        <family val="2"/>
        <charset val="238"/>
      </rPr>
      <t>(OBODNI ZIDOVI)</t>
    </r>
    <r>
      <rPr>
        <sz val="9"/>
        <rFont val="Arial"/>
        <family val="2"/>
      </rPr>
      <t xml:space="preserve"> pred izvedbo dodatne vertikalne hidroizolacije, grobi omet</t>
    </r>
    <r>
      <rPr>
        <sz val="9"/>
        <rFont val="Arial"/>
        <family val="2"/>
        <charset val="238"/>
      </rPr>
      <t xml:space="preserve"> s podaljšano malto 1:2:6 s predhodnim čiščenjem zidu, obrizganjem z apnenim obrizgom, napravo malte, prenosi in vsemi pomožnimi deli na objektu, obračun po m2;</t>
    </r>
  </si>
  <si>
    <r>
      <t xml:space="preserve">Hladni bitumenski premaz površin pred polaganjem hidroizolacije, vključena dobava materiala, transport ter vsa pomožna dela, obračun po m2; </t>
    </r>
    <r>
      <rPr>
        <b/>
        <sz val="9"/>
        <rFont val="Arial"/>
        <family val="2"/>
        <charset val="238"/>
      </rPr>
      <t>(OBODNI ZIDOVI)</t>
    </r>
  </si>
  <si>
    <r>
      <t xml:space="preserve">Dobava in izvedba dodatne vertikalne hidroizolacije nad podbetoniranimi/obbetoniranimi temelji z bitumenskimi varilni trakovi, zaščita hidroizolacije pred poškodbami z vlaknocementnimi ploščami, obračun po m2; </t>
    </r>
    <r>
      <rPr>
        <b/>
        <sz val="9"/>
        <rFont val="Arial"/>
        <family val="2"/>
        <charset val="238"/>
      </rPr>
      <t>(TEMELJI)</t>
    </r>
  </si>
  <si>
    <t xml:space="preserve">Dobava materiala in izdelava zaščite vertikalne hidro izolacije z gumbasto folijo, vključno z izdelavo preklopov, vsemi deli in vsem materialom. (zunanji temelji in zidovi)
</t>
  </si>
  <si>
    <t>ZIDARSKA DELA skupaj:</t>
  </si>
  <si>
    <t>DRUGA GRADBENA DELA</t>
  </si>
  <si>
    <t>DRUGA GRADBENA DELA skupaj:</t>
  </si>
  <si>
    <r>
      <t>Dobava, krivljenje in polaganje srednje komplicirane rebraste armature obračun po kg; 
-armaturna mreža Q386 v obbetoniranje
-</t>
    </r>
    <r>
      <rPr>
        <sz val="10"/>
        <rFont val="Calibri"/>
        <family val="2"/>
        <charset val="238"/>
      </rPr>
      <t>±</t>
    </r>
    <r>
      <rPr>
        <sz val="10"/>
        <rFont val="Arial"/>
        <family val="2"/>
      </rPr>
      <t>4</t>
    </r>
    <r>
      <rPr>
        <sz val="10"/>
        <rFont val="Tahoma"/>
        <family val="2"/>
        <charset val="238"/>
      </rPr>
      <t>Ø14 v podbetoniranje
-stremena Ø8/30</t>
    </r>
  </si>
  <si>
    <r>
      <t xml:space="preserve">Sistematično injektiranje kamnitih in mešanih zidov z apneno ali kompozitno injekcijsko maso s </t>
    </r>
    <r>
      <rPr>
        <u/>
        <sz val="10"/>
        <rFont val="Arial"/>
        <family val="2"/>
      </rPr>
      <t>hidrofobnim dodatkom</t>
    </r>
    <r>
      <rPr>
        <sz val="10"/>
        <rFont val="Arial"/>
        <family val="2"/>
      </rPr>
      <t>, vključno z vsemi transporti in pomožnimi deli, (uporabi se naj materiale, ki ne vsebujejo cementa - po navodilih ZVKDS), obračun po kubičnem metru;</t>
    </r>
    <r>
      <rPr>
        <sz val="9"/>
        <rFont val="Arial"/>
        <family val="2"/>
      </rPr>
      <t xml:space="preserve"> </t>
    </r>
    <r>
      <rPr>
        <b/>
        <sz val="9"/>
        <rFont val="Arial"/>
        <family val="2"/>
        <charset val="238"/>
      </rPr>
      <t>KLETNI ZIDOVI in ZIDOVI V STIKU S TERENOM</t>
    </r>
  </si>
  <si>
    <t>KONSTRUKCIJSKA SANACIJA KAŠČE SKUPAJ:</t>
  </si>
  <si>
    <t xml:space="preserve">Rušenje obstoječih betonskih robnikov, nalaganje ruševin na transportno sredstvo, odvoz v stalno deponijo po izboru izvajalca z vključenimi vsemi stroški deponiranja. </t>
  </si>
  <si>
    <t>Odstranitev živih meja in odvoz na stalno deponijo po izbiri izvajalca ter plačilo vseh stroškov deponiranja.</t>
  </si>
  <si>
    <t xml:space="preserve">Dobava, razgrinjanje, planiranje in utrjevanje tamponskega drobljenca granulacije 0-32 mm v debelini minimalno 25 cm (vozišče in uvozi), utrjevanje do potrebne zbitosti (Ev2 ≥ 120 MPa). </t>
  </si>
  <si>
    <t>Izdelava drenaže ceste iz drenažnih cevi (2/3 perforirane) premera DN 160 mm. Drenaža je položena na posteljico iz cementnega betona, obsuta s prodnopeščenim materialom in ovita v PP polst (sistem cigare). V ceni je upoštevano planiranje trase, obsutje z drenažnim drobljencem 8/16, ovitje v vodoprepustni filc, zasutje z drenažnim drobljencem 32/64 in ureditev iztokov drenaže v jaške.</t>
  </si>
  <si>
    <t>5121 Ločilna prekinjena bela črta 1/1/1 širine 12 cm - označba z zvočnim in vibracijskim učinkom</t>
  </si>
  <si>
    <t>- jašek notranjih dimenzij 1,7 x 1,2 x 1,85</t>
  </si>
  <si>
    <t>- jašek notranjih dimenzij 1,7 x 1,5 x 1,85</t>
  </si>
  <si>
    <t>- cev DN 200 mm.</t>
  </si>
  <si>
    <t>Nabava, dobava in razporeditev prefabriciranih betonskih tlakovcev debeline vsaj 6 cm. Polaganje tlakovcev na predhodno pripravljeno ustrezno podlago iz peščenega drobljenca 4/8 mm v debelini 5 cm. Izvedba fugiranja (fugiranje s kremenčevim peskom do popolne zapolnitve fug, po potrebi z večkratnim nanašanjem materiala oz. s temeljitim zalivanjem). V ceno vključiti vsa potrebna dela. Razred protizdrsnosti B po SIST DIN 51097. (pločnik pred kovačnico)</t>
  </si>
  <si>
    <t>Dobava in vgraditev čepastih taktilnih oznak iz betonskih prefabrikatov dimenzij 30/30 cm oz. vodilne črte širine 15 cm, komplet s pripravo podlage in ureditvijo fug.</t>
  </si>
  <si>
    <t>PROMETNA UREDITEV</t>
  </si>
  <si>
    <t>PROMETNA UREDITEV skupaj:</t>
  </si>
  <si>
    <t>Dobava in zasaditev nove žive meje Liguster 'Atrovirens' – liguster, višine 60-100 cm, na 30 cm.</t>
  </si>
  <si>
    <t>Dobava in zasaditev cipres Thuja Smaragd , višine 100-150 cm.</t>
  </si>
  <si>
    <t>Izdelava poševne iztočne glave krožnega prereza iz cementnega betona s premerom 40 cm - iztok v drčo. Vključno z dobavo in vgradnjo lopute iz zaporne plošče (žabji poklopec) in kamnito oblogo iz AB C25/30 in z vsem ostalim potrebnim materialom.</t>
  </si>
  <si>
    <t>Rušenje obstoječe vodovodne cevi, cestnih kap, hidrantov in vodovodnih jaškov, komplet z vsemi gradbenimi in montažnimi deli ter odvoz na stalno deponijo ter plačilo vseh stroškov deponiranja.</t>
  </si>
  <si>
    <t>Rušenje obstoječe meteorne/mešane kanalizacije iz cevi iz umetnih mas, dimenzije do DN400, nalaganje ruševin na transportno sredstvo, odvoz v stalno deponijo po izboru izvajalca z vključenimi vsemi stroški deponiranja.</t>
  </si>
  <si>
    <r>
      <t xml:space="preserve">Rušenje obstoječe meteorne/mešane kanalizacije iz betonskih cevi, dimenzije do </t>
    </r>
    <r>
      <rPr>
        <sz val="10"/>
        <rFont val="Arial"/>
        <family val="2"/>
        <charset val="238"/>
      </rPr>
      <t>Ø</t>
    </r>
    <r>
      <rPr>
        <sz val="10"/>
        <rFont val="Arial CE"/>
        <family val="2"/>
        <charset val="238"/>
      </rPr>
      <t>40cm, nalaganje ruševin na transportno sredstvo, odvoz v stalno deponijo po izboru izvajalca z vključenimi vsemi stroški deponiranja.</t>
    </r>
  </si>
  <si>
    <t xml:space="preserve">Odklop in demontaža obstoječih kandelabrov javne razsvetljave, vključno s temelji, nalaganje ruševin na transportno sredstvo, odvoz v stalno deponijo po izboru izvajalca z vključenimi vsemi stroški deponiranja. </t>
  </si>
  <si>
    <t>Odstranitev prometnih znakov, ogledal, napisnih tabel, stebričkov, vključno s temelji, nalaganje ruševin na transportno sredstvo, odvoz v stalno deponijo po izboru izvajalca z vključenimi vsemi stroški deponiranja, kompletno z zemeljskimi deli in temelji.</t>
  </si>
  <si>
    <t xml:space="preserve">Odstranitev obstoječih tlakovcev in plošč ter deponiranje ob trasi ceste ali na začasni deponiji, za kasnejšo uporabo. </t>
  </si>
  <si>
    <t xml:space="preserve">Odstranitev LTŽ pokrovov/cestnih kap na obstoječih jaških, opaž, betoniranje, ter namestitev obstoječih pokrovov na novo višino asfalta. </t>
  </si>
  <si>
    <t>Rušenje obstoječih ograj višine do 2,0 m, komplet s temelji, parapeti, stebri, polnili, nakladanje ruševin na kamion in odvoz na stalno deponijo po izbiri izvajalca ter plačilo vseh stroškov deponiranja.</t>
  </si>
  <si>
    <t>Dobava in polaganje betonskih tlakovcev (debeline 6 cm) na peščeno podlago, komplet z izdelavo peščene podlage, z utrjevanjem in zastičenjem reg s kremenčevim peskom.</t>
  </si>
  <si>
    <t>Dobava in montaža tipske žičnate ograje, višina do 2,0 m, kompletno s kovinskimi stebri na razdalji cca. 2,0 m, polnilo: žično pletivo, zeleno, plastificirano. Upoštevati vsa potrebna gradbena dela, vključno s točkovnimi temelji.</t>
  </si>
  <si>
    <t>Komplet izdelava žičnate parapetne ograje z betonskimi stebri 15/15/250 cm, betonskim parapetom višine 50 cm, širine 15 cm, stebri na  razdalji 2-2,5 m, komplet z vsemi izkopi in nasipi, temelji, polnilo:žično pletivo, zeleno, plastificirano, višine 2,0 m.  Ograja se na nekaterih mesti naveže na že obstoječo ograjo.</t>
  </si>
  <si>
    <t xml:space="preserve">Dobava, montaža in obbetoniranje tipske kanalete z LTŽ rešetko (nosilnost 40t), širine 20 cm, skupaj z iztokom, tipskim požiralnikom in stranskimi zaključki. </t>
  </si>
  <si>
    <t>Poslovna cona A 2</t>
  </si>
  <si>
    <t>november 2020</t>
  </si>
  <si>
    <t>- Dobava in izdelava dvostranskega opaža temelja zidu.</t>
  </si>
  <si>
    <t>- Dobava in izdelava dvostranskega opaža stene zidu (delno viden beton), višine do 1,5 m.</t>
  </si>
  <si>
    <t>- Dobava in vgrajevanje podložnega betona C 8/10 v
  deb. 10 cm, pod temeljno peto zidu.</t>
  </si>
  <si>
    <t>- Dobava in vgrajevanje C25/30 XC-2 v temelj zidu.</t>
  </si>
  <si>
    <t>- Dobava in vgrajevanje C25/30 XC4, XC3, XF2 v stene zidu.</t>
  </si>
  <si>
    <t>Izdelava drče trapeznega prereza, globine 40 cm, širine 50-130 cm, iz lomlljenca, položenega v beton. Dolžina drče 28 m. Drča je temeljena na brežino s sidranim temeljem (30/70cm) na vsakih 5 m, iztok drče v Savo je iz betona. Na koncu iztoka je skalomet iz skal premera do 60 cm. Skupaj z zemeljskimi deli in odvozom odvečnega materiala (ocena 30 m3).</t>
  </si>
  <si>
    <t>Strojni izkop jarka z upoštevano pomočjo ročnega izkopa za fekalno kanalizacijo (cevovod, jaški) v terenu III.-IV. ktg., v naklonu, ki se prilagodi karakteristikam materiala in načinu varovanja izkopa (razpiranje), širina dna izkopa po standardu SIST EN 1610, izkop v globini do 3,0 m, kompletno z direktnim nakladanjem izkopnega materiala na kamion in odvozom na začasno deponijo (deponijo pridobi izvajalec).</t>
  </si>
  <si>
    <t>Strojni izkop jarka z upoštevano pomočjo ročnega izkopa za fekalno kanalizacijo (cevovod, jaški) v terenu V.ktg., v naklonu, ki se prilagodi karakteristikam materiala in načinu varovanja izkopa (razpiranje), širina dna izkopa po standardu SIST EN 1610, izkop v globini do 3,0 m, kompletno z direktnim nakladanjem izkopnega materiala na kamion in odvozom na trajno deponijo (deponijo pridobi izvajalec).</t>
  </si>
  <si>
    <t>Strojni izkop jarka z upoštevano pomočjo ročnega izkopa za meteorno kanalizacijo (cevovod, jaški, požiralniki) v terenu III.-IV. ktg., v naklonu, ki se prilagodi karakteristikam materiala in načinu varovanja izkopa (razpiranje), širina dna izkopa po standardu SIST EN 1610, izkop v globini do 2,0 m, kompletno z direktnim nakladanjem izkopnega materiala na kamion in odvozom na začasno deponijo (deponijo pridobi izvajalec).</t>
  </si>
  <si>
    <t>Strojni izkop jarka z upoštevano pomočjo ročnega izkopa za tlačni vod (cevovod, jaški) v terenu III.-IV. ktg., v naklonu, ki se prilagodi karakteristikam materiala in načinu varovanja izkopa (razpiranje), širina dna izkopa po standardu SIST EN 1610, izkop v globini do 2,0 m, kompletno z direktnim nakladanjem izkopnega materiala na kamion in odvozom na začasno deponijo (deponijo pridobi izvajalec).</t>
  </si>
  <si>
    <r>
      <t xml:space="preserve">Izdelava poročila o ravnanju z gradbenimi odpadki v skladu z zakonodajo, vključno z vsemi stroški in taksami na </t>
    </r>
    <r>
      <rPr>
        <u/>
        <sz val="10"/>
        <rFont val="Arial CE"/>
        <charset val="238"/>
      </rPr>
      <t>pooblaščeni deponiji po izbiri izvajalca.</t>
    </r>
  </si>
  <si>
    <t>Vse stroške in vsa potrebna dela za izvedbo in zavarovanje križanj predvidenih komunalnih vodov z obstoječimi komunalnimi vodi (pri križanjih je potreben ročni izkop ter zavarovanje komunalne naprave pri izkopu, gradnji in zasipu jarka), pri čemer je potrebno upoštevati zahteve upravljavcev komunalnih vodov.</t>
  </si>
  <si>
    <t>- Dobava in montaža robnih letev 2x2 cm.</t>
  </si>
  <si>
    <t xml:space="preserve">Izdelava vzdolžnih križanj ob obstoječih inštalacijah, komplet vsa dela ročnega izkopa, ročnega obsipa in zasipa </t>
  </si>
  <si>
    <t>zavarovanje obstoječih vodov pri križanju nad kanalom pri izkopu, med gradnjo in pri zasipu, komplet z ročnim izkopom in zasipom, zavarovanjem s cevjo ter utrjevanjem cone zasipa med kanalizacijo in zaščitenim vodom (preprečitev posedka) - ocena količine.</t>
  </si>
  <si>
    <t>zavarovanje obstoječih vodov pri križanju nad kanalom pri izkopu, med gradnjo in pri zasipu, komplet z ročnim izkopom, zavarovanjem s cevjo ter obbetoniranjem zaščitne cevi (ocena količine).</t>
  </si>
  <si>
    <t>Dobava in vgradnja gramoznega materiala ter zasip jarka kanalizacije v plasteh po 30 cm, skupaj s sprotnim utrjevanjem do potrebne trdnosti.</t>
  </si>
  <si>
    <r>
      <t>Dobava materiala in izdelava drenaže iz PVC drenažnih cevi premera 15</t>
    </r>
    <r>
      <rPr>
        <sz val="10"/>
        <color rgb="FFFF0000"/>
        <rFont val="Arial CE"/>
        <charset val="238"/>
      </rPr>
      <t>0</t>
    </r>
    <r>
      <rPr>
        <sz val="10"/>
        <rFont val="Arial CE"/>
        <family val="2"/>
        <charset val="238"/>
      </rPr>
      <t xml:space="preserve">,00 mm, komplet z vsemi potrebnimi fazonskimi kosi, geotekstilom (filcem), obdelavo stikov z tesnilnim materialom, izdelavo padcev in mulde, ter priklopi v jaške (delno za objektom in za opornim zidom). 
</t>
    </r>
  </si>
  <si>
    <t>Zasip jarka z dobavljenim gramoznim materialom , skupaj s potrebnim utrjevanjem do potrebne zbitosti, zasip v plasteh največ do 30 cm.</t>
  </si>
  <si>
    <r>
      <t xml:space="preserve">Strojni in </t>
    </r>
    <r>
      <rPr>
        <sz val="10"/>
        <color rgb="FF7030A0"/>
        <rFont val="Arial CE"/>
        <charset val="238"/>
      </rPr>
      <t>delno</t>
    </r>
    <r>
      <rPr>
        <sz val="10"/>
        <rFont val="Arial CE"/>
        <family val="2"/>
        <charset val="238"/>
      </rPr>
      <t xml:space="preserve"> ročni izkop za obbetoniranje in podbetoniranje temeljev v terenu III. do IV. kategorije, obračun po m3; (v postavki podbetoniranja temeljev je zajeta količina izkopa do 1,0 m3/m1)</t>
    </r>
  </si>
  <si>
    <t>CEVI SIST EN 1401-1 HOMOGENA STENA</t>
  </si>
  <si>
    <t>Široki strojni izkop v terenu III.-IV. ktg, izkop v globini do 1,0 m, nakladanje materiala na transportno sredstvo, odvoz na stalno deponijo (deponijo pridobi izvajalec) ter plačilo vseh stroškov deponiranja.z vključenim planiranjem dna izkopa-planuma v točnosti +- 3cm in utrjevanjem do potrebne zbitosti.</t>
  </si>
  <si>
    <t>Nadzor upravljalca TK omrežja (Telekom Slovenije, T2).</t>
  </si>
  <si>
    <t xml:space="preserve">- Dobava in postavitev rebrastih žic iz visokovrednega naravno trdega jekla B St 500 S s premerom do 12 mm in armaturne mreže iz vlečene jeklene žice B500 A, s premerom 4-12mm, za enostavno ojačitev </t>
  </si>
  <si>
    <t>Strojni izkop jarka z upoštevano pomočjo ročnega izkopa za izvedbo zidu v terenu III.-IV. ktg., v naklonu, ki se prilagodi karakteristikam materiala in načinu varovanja izkopa (razpiranje), širina dna izkopa 0,9m, izkop v globini do 1,0 m, z odmetom na rob jame.</t>
  </si>
  <si>
    <r>
      <t xml:space="preserve">Postavitev in zavarovanje </t>
    </r>
    <r>
      <rPr>
        <sz val="10"/>
        <rFont val="Arial CE"/>
        <charset val="238"/>
      </rPr>
      <t>obojestranskih  prečnih profilov ceste v ravninskem terenu.</t>
    </r>
  </si>
  <si>
    <r>
      <t>Kompletna izdelava vodovodnega jaška (</t>
    </r>
    <r>
      <rPr>
        <sz val="10"/>
        <rFont val="Arial CE"/>
        <charset val="238"/>
      </rPr>
      <t>deb. sten in plošče  20cm</t>
    </r>
    <r>
      <rPr>
        <sz val="10"/>
        <rFont val="Arial CE"/>
        <family val="2"/>
        <charset val="238"/>
      </rPr>
      <t>), komplet z opaženjem, dobavo in vgrajevanjem armature, dobavo in vgrajevanjem betona C 25/30, podložnega betona, dobavo in vgradnjo nerjaveče lestve v jašku, LTŽ pokrov dim 60 x 60 cm, nosilnosti 40t, z napisom "VODOVOD". Na dnu jaška se napravi poglobitev (notranjih dimenzij  0,4 x 0,4 x 0,4m), skupaj s pohodno rešetko na vrhu in drenažno odprtino fi100 mm. Komplet s preboji in vsemi pomožnimi deli ter fino obdelavo notranjosti. ARMATURA: mreže Q335, palice RA fi 14mm, streemna in U, fi 10mm)</t>
    </r>
  </si>
  <si>
    <r>
      <t xml:space="preserve">Kompletna izdelava vodovodnega jaška </t>
    </r>
    <r>
      <rPr>
        <sz val="10"/>
        <rFont val="Arial CE"/>
        <charset val="238"/>
      </rPr>
      <t>deb. sten in plošče  20cm</t>
    </r>
    <r>
      <rPr>
        <sz val="10"/>
        <rFont val="Arial CE"/>
        <family val="2"/>
        <charset val="238"/>
      </rPr>
      <t xml:space="preserve"> komplet z opaženjem, dobavo in vgrajevanjem armature, dobavo in vgrajevanjem betona C 25/30, podložnega betona, dobavo in vgradnjo nerjaveče lestve v jašku, LTŽ pokrov dim 60 x 60 cm, nosilnosti 40t, z napisom "VODOVOD". Na dnu jaška se napravi poglobitev (notranjih dimenzij  0,4 x 0,4 x 0,4m), skupaj s pohodno rešetko na vrhu in drenažno odprtino fi100 mm. Komplet s preboji in vsemi pomožnimi deli ter fino obdelavo notranjosti. ARMATURA: mreže Q335, palice RA fi 14mm, streemna in U, fi 10mm)</t>
    </r>
  </si>
  <si>
    <r>
      <t>Kompletna izdelava vodovodnega jaška (</t>
    </r>
    <r>
      <rPr>
        <sz val="10"/>
        <rFont val="Arial CE"/>
        <charset val="238"/>
      </rPr>
      <t>deb. sten in plošče</t>
    </r>
    <r>
      <rPr>
        <sz val="10"/>
        <rFont val="Arial CE"/>
        <family val="2"/>
        <charset val="238"/>
      </rPr>
      <t xml:space="preserve">  </t>
    </r>
    <r>
      <rPr>
        <sz val="10"/>
        <rFont val="Arial CE"/>
        <charset val="238"/>
      </rPr>
      <t>20cm)</t>
    </r>
    <r>
      <rPr>
        <sz val="10"/>
        <rFont val="Arial CE"/>
        <family val="2"/>
        <charset val="238"/>
      </rPr>
      <t>, komplet z opaženjem, dobavo in vgrajevanjem armature, dobavo in vgrajevanjem betona C 25/30, podložnega betona, dobavo in vgradnjo nerjaveče lestve v jašku, LTŽ pokrov dim 60 x 60 cm, nosilnosti 40t, z napisom "VODOVOD". Na dnu jaška se napravi poglobitev (notranjih dimenzij  0,4 x 0,4 x 0,4m), skupaj s pohodno rešetko na vrhu in drenažno odprtino fi100 mm. Komplet s preboji in vsemi pomožnimi deli ter fino obdelavo notranjosti. ARMATURA: mreže Q335, palice RA fi 14mm, streemna in U, fi 10mm)</t>
    </r>
  </si>
  <si>
    <r>
      <t xml:space="preserve">Zemeljska in gradbena dela za izvedbo hišnega priključka pod </t>
    </r>
    <r>
      <rPr>
        <u/>
        <sz val="10"/>
        <rFont val="Arial CE"/>
        <charset val="238"/>
      </rPr>
      <t>zelenimi površinami</t>
    </r>
    <r>
      <rPr>
        <sz val="10"/>
        <rFont val="Arial CE"/>
        <charset val="238"/>
      </rPr>
      <t>, strojni izkop z upoštevano pomočjo ročnega izkopa širine dna 40 cm in povprečne globine 1.20 m,  izvedba peščenega nasipa za izravnavo dna jarka debeline 10 cm in nasutje nad cevjo v višini 20 cm s peščenim materialom granulacije 0-8 mm ter strojno in ročno zasutje z izkopanim materialom z utrjevanjem po slojih debeline 20 cm, z nakladanjem in odvozom odvečnega materiala na deponijo, humuziranjem in zatravitvijo- vzpostavitev prvotnega stanja (vrtovi, zelenice; ...).</t>
    </r>
  </si>
  <si>
    <r>
      <t xml:space="preserve">Zemeljska in gradbena dela za izvedbo hišnega priključka pod </t>
    </r>
    <r>
      <rPr>
        <u/>
        <sz val="10"/>
        <rFont val="Arial CE"/>
        <charset val="238"/>
      </rPr>
      <t xml:space="preserve">utrjenimi površinami </t>
    </r>
    <r>
      <rPr>
        <sz val="10"/>
        <rFont val="Arial CE"/>
        <charset val="238"/>
      </rPr>
      <t>(tlakovci in plošče-odstranitev, asfalt-rezanje in rušenje), strojni izkop z upoštevano pomočjo ročnega izkopa širine dna 40 cm in povprečne globine 1.20 m,  izvedba peščenega nasipa za izravnavo dna jarka debeline 10 cm in nasutje nad cevjo v višini 20 cm s peščenim materialom granulacije 0-8 mm ter strojno in ročno zasutje z izkopanim materialom z utrjevanjem po slojih debeline 20 cm, z nakladanjem in odvozom odvečnega materiala, z dobavo in vgrajevanjem tampona 0-32 mm, uvaljanjem kot podlago za finalni tlak, vzpostavitev prvotnega stanja  (tlakovci in plošče- dobava in montaža manjkajočih in obstoječih, asfalt (AC 8 SURF v debelini do 6 cm -dobava, polaganje in zalivanje stikov) vključno s potrebnim materialom in delom.</t>
    </r>
  </si>
  <si>
    <r>
      <rPr>
        <b/>
        <sz val="10"/>
        <rFont val="Arial CE"/>
        <charset val="238"/>
      </rPr>
      <t>NL EV zasun:</t>
    </r>
    <r>
      <rPr>
        <sz val="10"/>
        <rFont val="Arial CE"/>
        <charset val="238"/>
      </rPr>
      <t>_x000D__x000D_
Dobava in montaža NL ovalnega zasuna z mehkim tesnenjem za zapiranje pretoka vode; prirobnične izvedbe, s protiprirobnicami; PN 16; z vgradno armaturo v sestavi:_x000D__x000D_
- zaščitna PVC cev DN 150,                                   _x000D_
- vgradna garnitura</t>
    </r>
  </si>
  <si>
    <r>
      <rPr>
        <b/>
        <sz val="10"/>
        <rFont val="Arial CE"/>
        <charset val="238"/>
      </rPr>
      <t>NL EV zasun:</t>
    </r>
    <r>
      <rPr>
        <sz val="10"/>
        <rFont val="Arial CE"/>
        <charset val="238"/>
      </rPr>
      <t>_x000D__x000D_
Dobava in montaža NL ovalnega zasuna z mehkim tesnenjem za zapiranje pretoka vode; prirobnične izvedbe, s protiprirobnicami; PN 16; z ročnim kolesom</t>
    </r>
  </si>
  <si>
    <t>Izdelava AB zidov (Z2) višine 50 cm nad terenom za ograje (L = 110 m):</t>
  </si>
  <si>
    <t>Izdelava AB zidov (Z1) višine 20 cm nad terenom za ograje (L = 175 m):</t>
  </si>
  <si>
    <t>2232-4 Omejitev hitrosti 40</t>
  </si>
  <si>
    <t>4103 Dopolnilna tabla "200m"</t>
  </si>
  <si>
    <t>11201 Prometno ogledalo</t>
  </si>
  <si>
    <t>Odstranitev obstoječih drsnih vrat višine do 2,0 m in ponovna postavitev vseh sestanih delov, skupaj z ureditvijo temeljev. Vključno z vsemi potrebnimi zemeljskimi deli in drobnim materialom.</t>
  </si>
  <si>
    <r>
      <t xml:space="preserve">Dobava in postavitev </t>
    </r>
    <r>
      <rPr>
        <sz val="10"/>
        <rFont val="Arial CE"/>
        <charset val="238"/>
      </rPr>
      <t>betonskih</t>
    </r>
    <r>
      <rPr>
        <sz val="10"/>
        <rFont val="Arial CE"/>
        <family val="2"/>
      </rPr>
      <t xml:space="preserve"> cestnih robnikov, dimenzij 15 x 25 x 100 cm (položeni pokončno, 12 cm nad vozno površino) ter zastičenje s cementno malto, odporno na sol in vremenske vplive. Kompletno s pripravo betonske podlage iz betona C12/15, 0-16 mm in pomožnimi deli. Zajeti vsi robniki -ravni, vgreznjeni, v radiju, vtočni</t>
    </r>
  </si>
  <si>
    <t xml:space="preserve">Dobava in vgrajevanje granitnih kock dimenzij 20 x 20 x 20 cm (položene v umirjevalnih otokih), kompletno s pripravo betonske podlage iz betona C35/45 debeline 25 cm, zastičene s cementno malto, odporno na sol in vremenske vplive. </t>
  </si>
  <si>
    <t>Dobava in vgrajevanje betonskih lamelnih robnikov dimenzij 5 x 20 x 100 cm. Kompletno s pripravo podlage, betonom C12/15 in vsemi pomožnimi deli. zastičene s cementno malto, odporno na sol in vremenske vplive.</t>
  </si>
  <si>
    <t>Dobava in postavitev granitnih robnikov s posnetimi robovi, dimenzij 20 x 25 x 33 cm (položeni ležeče v umirjevalnem otoku), kompletno s pripravo betonske podlage iz betona C35/45 debeline 25 cm, zastičene s cementno malto, odporno na sol in vremenske vplive, vključno z vsemi pomožnimi deli.</t>
  </si>
  <si>
    <t>- nosilni sloj - AC 22 base B50/70 A3 v deb. 8 cm</t>
  </si>
  <si>
    <t>Dobava in vgraditev cevi iz umetnih mas z homogeno steno, togostnega razreda min. SN 8,kompletno s tesnili in potrebnimi fazonskimi kosi, izdelava betonske podlage ter polno obbetoniranje s C 16/20 kanalizacijske cevi:</t>
  </si>
  <si>
    <t>Dobava in vgraditev cevi iz umetnih mas z homogeno steno, togostnega razreda min. SN 8, kompletno z izdelavo betonske posteljice deb.10 cm in obbetoniranjem z betonom C25/30 najmanj 10 cm nad temenom cevi:</t>
  </si>
  <si>
    <t xml:space="preserve">Strojni zasip jarka z gramoznim  materialom 0-100mm , s komprimiranjem v plasteh do zbitosti 98%SPP, oz. nosilnosti Me2=100 MPa. </t>
  </si>
  <si>
    <t>Cestne zapore in ustrezna signalizacija za celoten čas gradnje, stroški obvozov, vključno z vzpostavitvijo cest v prvotno stanje, obvestilnih tabel, obvestil v medijih. Izdelava elaborata ter pridobitev dovoljenja za zaporo ceste z ureditvijo prometnega režima v času gradnje z obvestili, zavarovanje gradbene jame in gradbišča, ter postavitev prometne signalizacije. Za postavitev prometne signalizacije na občinskih cestah v Mestni občini Kranj je pooblaščen pogodbeni vzdrževalec občinskih cest Komunala Kranj, javno podjetje, d.o.o.</t>
  </si>
  <si>
    <r>
      <t>Ves čas gradnje, razen takrat, ko bo izvajalec polagal obrabni sloj asfalta na vozišču, ki mora biti položen brez sredinskega stika, mora s pomočjo ročnega usmerjanja ali semaforjev omogočiti odvijanje prometa po enem voznem pasu.</t>
    </r>
    <r>
      <rPr>
        <sz val="8"/>
        <rFont val="Arial"/>
        <family val="2"/>
        <charset val="238"/>
      </rPr>
      <t> </t>
    </r>
  </si>
  <si>
    <t>A.</t>
  </si>
  <si>
    <t>1.0</t>
  </si>
  <si>
    <t>2.0</t>
  </si>
  <si>
    <t>3.0</t>
  </si>
  <si>
    <t>4.0</t>
  </si>
  <si>
    <t>SKUPAJ</t>
  </si>
  <si>
    <t>NEPREDVIDENA DELA IN STROŠKI 10 %</t>
  </si>
  <si>
    <t>POPUST %</t>
  </si>
  <si>
    <t>VREDNOST POPUSTA</t>
  </si>
  <si>
    <t>SKUPAJ S POPUSTOM</t>
  </si>
  <si>
    <t>DDV 22%</t>
  </si>
  <si>
    <t>A. SKUPAJ Z DDV</t>
  </si>
  <si>
    <t>B.</t>
  </si>
  <si>
    <t xml:space="preserve">B. SKUPAJ </t>
  </si>
  <si>
    <t>C.</t>
  </si>
  <si>
    <t xml:space="preserve">C. SKUPAJ </t>
  </si>
  <si>
    <t>SKUPAJ VREDNOST INVESTICIJE BREZ DDV</t>
  </si>
  <si>
    <t>SKUPAJ VREDNOST INVESTICIJE Z DDV</t>
  </si>
  <si>
    <t>CESTA</t>
  </si>
  <si>
    <t>KAŠČA</t>
  </si>
  <si>
    <t>5.0</t>
  </si>
  <si>
    <t>FEKALNI KANAL GRAVITACIJSKI</t>
  </si>
  <si>
    <t>REKONSTRUKCIJA CESTE BREG-MAVČIČE</t>
  </si>
  <si>
    <t>Sklop 4</t>
  </si>
  <si>
    <t>ODVODNJAVANJE SKUPAJ:</t>
  </si>
  <si>
    <t>V ceni vseh asfaltov v skladu z ZeJN upoštevati tudi uporabo materiala, pridobljenega pri rušenju asfalta, zajetega v postavki 3 tega popisa.</t>
  </si>
  <si>
    <r>
      <t>Ureditev novega betonskega temelja za razpelo (70x70 cm, višine 70 cm, globina temelja 80 cm, zgornja ploskev urejena z nagibom) - beton C30/37 XD1/XF3, vzd. armatura 8</t>
    </r>
    <r>
      <rPr>
        <sz val="10"/>
        <rFont val="Calibri"/>
        <family val="2"/>
        <charset val="238"/>
      </rPr>
      <t>φ</t>
    </r>
    <r>
      <rPr>
        <sz val="10"/>
        <rFont val="Arial CE"/>
        <charset val="238"/>
      </rPr>
      <t xml:space="preserve">12, stremena </t>
    </r>
    <r>
      <rPr>
        <sz val="10"/>
        <rFont val="Calibri"/>
        <family val="2"/>
        <charset val="238"/>
      </rPr>
      <t>φ</t>
    </r>
    <r>
      <rPr>
        <sz val="10"/>
        <rFont val="Arial CE"/>
        <charset val="238"/>
      </rPr>
      <t>8/10 cm, podložni beton C8/10 debeline 5 cm; robovi posneti s trikotno letvijo 3/3 cm; privijačenje ustreznega jeklenega "U" profila za pritrditev lesenega stebra razpela; skupaj z izkopom, odvozom izkopanega materiala na stalno deponijo  s stroški deponiranja; vključeno opaževanje in ves potreben material; ureditev končne okolice s humusom h=15 cm in ozelenitvijo.</t>
    </r>
  </si>
  <si>
    <t>Kompletna prestavitev razpela in montaža na nov temelj, po navodilih in soglasju Zavoda za kulturno dediščino Slovenije. Vključno z ustrezno zaščito pred mehanskimi in drugimi poškodbami ter shranjevanjem na primernem mestu za čas gradnje.</t>
  </si>
  <si>
    <t>Kompletna izvedba zaščite varovanih objektov kulturne dediščine med potekom gradnje (po navodilih v pogojih in soglasju Zavoda za kulturno dediščino Slovenije): fizična zaščita pred mehanskimi poškodbami z gradbeno mehanizacijo - zaščita z gradbenimi panoji in zaščita s PVC folijo. Ocena stroškov, obračun po dejansko porabi materiala in ur. (kašča, kovačnica, domačija Pr' Jenk, razpelo)</t>
  </si>
  <si>
    <t>Zasip jarka z dobavljenim gramoznim materialom, skupaj s potrebnim utrjevanjem do potrebne zbitosti, zasip v plasteh največ do 30 cm.</t>
  </si>
  <si>
    <t>NEPREDVIDENA DELA IN STROŠKI 5 %</t>
  </si>
  <si>
    <t xml:space="preserve">ZEMELJSKA DELA skupaj: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</si>
</sst>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 _€_-;\-* #,##0.00\ _€_-;_-* &quot;-&quot;??\ _€_-;_-@_-"/>
    <numFmt numFmtId="164" formatCode="_-* #,##0.00_-;\-* #,##0.00_-;_-* &quot;-&quot;??_-;_-@_-"/>
    <numFmt numFmtId="165" formatCode="_-* #,##0.00\ &quot;SIT&quot;_-;\-* #,##0.00\ &quot;SIT&quot;_-;_-* &quot;-&quot;??\ &quot;SIT&quot;_-;_-@_-"/>
    <numFmt numFmtId="166" formatCode="_-* #,##0.00\ _S_I_T_-;\-* #,##0.00\ _S_I_T_-;_-* &quot;-&quot;??\ _S_I_T_-;_-@_-"/>
    <numFmt numFmtId="167" formatCode="_-* #,##0.00\ _E_U_R_-;\-* #,##0.00\ _E_U_R_-;_-* &quot;-&quot;??\ _E_U_R_-;_-@_-"/>
    <numFmt numFmtId="168" formatCode="##,###,###,##0.00"/>
    <numFmt numFmtId="169" formatCode="#,##0.0"/>
    <numFmt numFmtId="170" formatCode="00&quot;.&quot;"/>
    <numFmt numFmtId="171" formatCode="#,##0.00\ [$€-1]"/>
    <numFmt numFmtId="172" formatCode="_(* #,##0.00_);_(* \(#,##0.00\);_(* &quot;-&quot;??_);_(@_)"/>
    <numFmt numFmtId="173" formatCode="_-* #,##0\ _S_I_T_-;\-* #,##0\ _S_I_T_-;_-* &quot;-&quot;??\ _S_I_T_-;_-@_-"/>
    <numFmt numFmtId="174" formatCode="0.0"/>
    <numFmt numFmtId="175" formatCode="_([$€]* #,##0.00_);_([$€]* \(#,##0.00\);_([$€]* &quot;-&quot;??_);_(@_)"/>
    <numFmt numFmtId="176" formatCode="#,##0\ &quot;EUR&quot;;\-#,##0\ &quot;EUR&quot;"/>
    <numFmt numFmtId="177" formatCode="General_)"/>
    <numFmt numFmtId="178" formatCode="_-* #,##0.00&quot; SIT&quot;_-;\-* #,##0.00&quot; SIT&quot;_-;_-* \-??&quot; SIT&quot;_-;_-@_-"/>
  </numFmts>
  <fonts count="70">
    <font>
      <sz val="10"/>
      <name val="Arial CE"/>
      <charset val="238"/>
    </font>
    <font>
      <sz val="11"/>
      <color theme="1"/>
      <name val="Calibri"/>
      <family val="2"/>
      <charset val="238"/>
      <scheme val="minor"/>
    </font>
    <font>
      <sz val="11"/>
      <color theme="1"/>
      <name val="Calibri"/>
      <family val="2"/>
      <charset val="238"/>
      <scheme val="minor"/>
    </font>
    <font>
      <b/>
      <sz val="10"/>
      <name val="Arial CE"/>
      <family val="2"/>
      <charset val="238"/>
    </font>
    <font>
      <b/>
      <u/>
      <sz val="10"/>
      <name val="Arial CE"/>
      <family val="2"/>
      <charset val="238"/>
    </font>
    <font>
      <sz val="10"/>
      <name val="Arial CE"/>
      <family val="2"/>
      <charset val="238"/>
    </font>
    <font>
      <sz val="8"/>
      <name val="Arial CE"/>
      <family val="2"/>
      <charset val="238"/>
    </font>
    <font>
      <b/>
      <sz val="12"/>
      <name val="Arial CE"/>
      <family val="2"/>
      <charset val="238"/>
    </font>
    <font>
      <b/>
      <sz val="11"/>
      <name val="Arial CE"/>
      <family val="2"/>
      <charset val="238"/>
    </font>
    <font>
      <sz val="11"/>
      <name val="Arial CE"/>
      <family val="2"/>
      <charset val="238"/>
    </font>
    <font>
      <sz val="10"/>
      <name val="Arial CE"/>
      <family val="2"/>
    </font>
    <font>
      <b/>
      <sz val="11"/>
      <name val="Arial CE"/>
      <family val="2"/>
    </font>
    <font>
      <sz val="11"/>
      <name val="Arial CE"/>
      <family val="2"/>
    </font>
    <font>
      <sz val="8"/>
      <name val="Arial CE"/>
      <family val="2"/>
    </font>
    <font>
      <b/>
      <sz val="10"/>
      <name val="Arial CE"/>
      <charset val="238"/>
    </font>
    <font>
      <sz val="10"/>
      <name val="Gatineau"/>
    </font>
    <font>
      <sz val="10"/>
      <name val="Arial CE"/>
      <charset val="238"/>
    </font>
    <font>
      <b/>
      <u/>
      <sz val="10"/>
      <name val="Arial CE"/>
      <charset val="238"/>
    </font>
    <font>
      <sz val="10"/>
      <name val="Arial CE"/>
    </font>
    <font>
      <sz val="8"/>
      <name val="Arial CE"/>
      <charset val="238"/>
    </font>
    <font>
      <vertAlign val="superscript"/>
      <sz val="10"/>
      <name val="Arial CE"/>
      <charset val="238"/>
    </font>
    <font>
      <sz val="10"/>
      <name val="Arial"/>
      <family val="2"/>
      <charset val="238"/>
    </font>
    <font>
      <sz val="11"/>
      <name val="Times New Roman CE"/>
      <charset val="238"/>
    </font>
    <font>
      <b/>
      <sz val="11"/>
      <name val="Arial CE"/>
      <charset val="238"/>
    </font>
    <font>
      <sz val="10"/>
      <name val="Arial"/>
      <family val="2"/>
      <charset val="238"/>
    </font>
    <font>
      <sz val="10"/>
      <color indexed="10"/>
      <name val="Arial CE"/>
      <family val="2"/>
      <charset val="238"/>
    </font>
    <font>
      <vertAlign val="superscript"/>
      <sz val="10"/>
      <name val="Arial CE"/>
      <family val="2"/>
      <charset val="238"/>
    </font>
    <font>
      <sz val="10"/>
      <name val="Arial"/>
      <family val="2"/>
      <charset val="238"/>
    </font>
    <font>
      <sz val="12"/>
      <name val="Courier"/>
      <family val="3"/>
    </font>
    <font>
      <sz val="8"/>
      <color indexed="10"/>
      <name val="Arial CE"/>
      <family val="2"/>
      <charset val="238"/>
    </font>
    <font>
      <sz val="14"/>
      <name val="Arial CE"/>
      <family val="2"/>
    </font>
    <font>
      <b/>
      <sz val="14"/>
      <name val="Arial CE"/>
      <family val="2"/>
    </font>
    <font>
      <b/>
      <sz val="10"/>
      <name val="Arial"/>
      <family val="2"/>
    </font>
    <font>
      <sz val="14"/>
      <color indexed="55"/>
      <name val="Arial CE"/>
    </font>
    <font>
      <sz val="10"/>
      <color indexed="55"/>
      <name val="Arial CE"/>
    </font>
    <font>
      <sz val="10"/>
      <name val="Arial"/>
      <family val="2"/>
      <charset val="238"/>
    </font>
    <font>
      <sz val="8"/>
      <name val="Arial CE"/>
    </font>
    <font>
      <vertAlign val="superscript"/>
      <sz val="10"/>
      <name val="Arial CE"/>
    </font>
    <font>
      <b/>
      <sz val="10"/>
      <name val="Arial"/>
      <family val="2"/>
      <charset val="238"/>
    </font>
    <font>
      <sz val="8"/>
      <name val="Arial"/>
      <family val="2"/>
      <charset val="238"/>
    </font>
    <font>
      <sz val="10"/>
      <color indexed="8"/>
      <name val="Arial CE"/>
      <family val="2"/>
      <charset val="238"/>
    </font>
    <font>
      <sz val="10"/>
      <name val="Century Gothic CE"/>
      <charset val="238"/>
    </font>
    <font>
      <u/>
      <sz val="10"/>
      <name val="Arial CE"/>
      <charset val="238"/>
    </font>
    <font>
      <vertAlign val="superscript"/>
      <sz val="10"/>
      <name val="Arial"/>
      <family val="2"/>
      <charset val="238"/>
    </font>
    <font>
      <sz val="10"/>
      <color theme="1"/>
      <name val="Calibri"/>
      <family val="2"/>
      <charset val="238"/>
      <scheme val="minor"/>
    </font>
    <font>
      <sz val="10"/>
      <color rgb="FFFF0000"/>
      <name val="Arial CE"/>
      <family val="2"/>
    </font>
    <font>
      <sz val="10"/>
      <color rgb="FFFF0000"/>
      <name val="Arial CE"/>
      <charset val="238"/>
    </font>
    <font>
      <sz val="10"/>
      <color rgb="FFFF0000"/>
      <name val="Arial CE"/>
      <family val="2"/>
      <charset val="238"/>
    </font>
    <font>
      <sz val="10"/>
      <color rgb="FFFF0000"/>
      <name val="Arial CE"/>
    </font>
    <font>
      <b/>
      <sz val="10"/>
      <color rgb="FFFF0000"/>
      <name val="Arial CE"/>
      <charset val="238"/>
    </font>
    <font>
      <sz val="10"/>
      <name val="Calibri"/>
      <family val="2"/>
      <charset val="238"/>
    </font>
    <font>
      <sz val="11"/>
      <name val="Arial CE"/>
    </font>
    <font>
      <sz val="10"/>
      <name val="Arial"/>
      <family val="2"/>
    </font>
    <font>
      <sz val="9"/>
      <name val="Arial"/>
      <family val="2"/>
    </font>
    <font>
      <b/>
      <sz val="9"/>
      <name val="Arial"/>
      <family val="2"/>
      <charset val="238"/>
    </font>
    <font>
      <i/>
      <sz val="10"/>
      <name val="SL Dutch"/>
    </font>
    <font>
      <sz val="9"/>
      <name val="Arial"/>
      <family val="2"/>
      <charset val="238"/>
    </font>
    <font>
      <sz val="10"/>
      <name val="Tahoma"/>
      <family val="2"/>
      <charset val="238"/>
    </font>
    <font>
      <u/>
      <sz val="10"/>
      <name val="Arial"/>
      <family val="2"/>
    </font>
    <font>
      <sz val="10"/>
      <color rgb="FF7030A0"/>
      <name val="Arial CE"/>
      <charset val="238"/>
    </font>
    <font>
      <sz val="10"/>
      <color theme="1"/>
      <name val="Arial CE"/>
      <family val="2"/>
      <charset val="238"/>
    </font>
    <font>
      <sz val="10"/>
      <color theme="1"/>
      <name val="Arial CE"/>
      <charset val="238"/>
    </font>
    <font>
      <sz val="10"/>
      <color rgb="FF0070C0"/>
      <name val="Arial CE"/>
    </font>
    <font>
      <sz val="11"/>
      <color theme="1"/>
      <name val="Arial"/>
      <family val="2"/>
      <charset val="238"/>
    </font>
    <font>
      <b/>
      <sz val="12"/>
      <color theme="1"/>
      <name val="Arial"/>
      <family val="2"/>
      <charset val="238"/>
    </font>
    <font>
      <sz val="12"/>
      <color theme="1"/>
      <name val="Arial"/>
      <family val="2"/>
      <charset val="238"/>
    </font>
    <font>
      <sz val="11"/>
      <name val="Arial CE"/>
      <charset val="238"/>
    </font>
    <font>
      <b/>
      <sz val="11"/>
      <color theme="1"/>
      <name val="Arial"/>
      <family val="2"/>
      <charset val="238"/>
    </font>
    <font>
      <sz val="11"/>
      <name val="Arial"/>
      <family val="2"/>
      <charset val="238"/>
    </font>
    <font>
      <b/>
      <sz val="12"/>
      <name val="Arial CE"/>
      <charset val="23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theme="0" tint="-0.34998626667073579"/>
      </top>
      <bottom style="hair">
        <color theme="0" tint="-0.34998626667073579"/>
      </bottom>
      <diagonal/>
    </border>
    <border>
      <left/>
      <right/>
      <top/>
      <bottom style="medium">
        <color indexed="64"/>
      </bottom>
      <diagonal/>
    </border>
    <border>
      <left/>
      <right/>
      <top style="thin">
        <color indexed="64"/>
      </top>
      <bottom style="double">
        <color indexed="64"/>
      </bottom>
      <diagonal/>
    </border>
  </borders>
  <cellStyleXfs count="87">
    <xf numFmtId="0" fontId="0" fillId="0" borderId="0"/>
    <xf numFmtId="175" fontId="18" fillId="0" borderId="0" applyFont="0" applyFill="0" applyBorder="0" applyAlignment="0" applyProtection="0"/>
    <xf numFmtId="0" fontId="18" fillId="0" borderId="0"/>
    <xf numFmtId="0" fontId="24" fillId="0" borderId="0"/>
    <xf numFmtId="0" fontId="18" fillId="0" borderId="0"/>
    <xf numFmtId="0" fontId="24" fillId="0" borderId="0"/>
    <xf numFmtId="0" fontId="21" fillId="0" borderId="0"/>
    <xf numFmtId="0" fontId="22" fillId="0" borderId="0"/>
    <xf numFmtId="0" fontId="27" fillId="0" borderId="0"/>
    <xf numFmtId="0" fontId="15" fillId="0" borderId="0"/>
    <xf numFmtId="0" fontId="5" fillId="0" borderId="0"/>
    <xf numFmtId="165" fontId="21" fillId="0" borderId="0" applyFont="0" applyFill="0" applyBorder="0" applyAlignment="0" applyProtection="0"/>
    <xf numFmtId="166" fontId="16" fillId="0" borderId="0" applyFont="0" applyFill="0" applyBorder="0" applyAlignment="0" applyProtection="0"/>
    <xf numFmtId="167"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2" fontId="18" fillId="0" borderId="0" applyFont="0" applyFill="0" applyBorder="0" applyAlignment="0" applyProtection="0"/>
    <xf numFmtId="173"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2" fontId="18" fillId="0" borderId="0" applyFont="0" applyFill="0" applyBorder="0" applyAlignment="0" applyProtection="0"/>
    <xf numFmtId="166" fontId="21" fillId="0" borderId="0" applyFont="0" applyFill="0" applyBorder="0" applyAlignment="0" applyProtection="0"/>
    <xf numFmtId="166" fontId="15" fillId="0" borderId="0" applyFont="0" applyFill="0" applyBorder="0" applyAlignment="0" applyProtection="0"/>
    <xf numFmtId="172" fontId="18" fillId="0" borderId="0" applyFont="0" applyFill="0" applyBorder="0" applyAlignment="0" applyProtection="0"/>
    <xf numFmtId="0" fontId="16" fillId="0" borderId="0"/>
    <xf numFmtId="166" fontId="16" fillId="0" borderId="0" applyFont="0" applyFill="0" applyBorder="0" applyAlignment="0" applyProtection="0"/>
    <xf numFmtId="0" fontId="16" fillId="0" borderId="0"/>
    <xf numFmtId="172" fontId="18" fillId="0" borderId="0" applyFont="0" applyFill="0" applyBorder="0" applyAlignment="0" applyProtection="0"/>
    <xf numFmtId="167" fontId="18" fillId="0" borderId="0" applyFont="0" applyFill="0" applyBorder="0" applyAlignment="0" applyProtection="0"/>
    <xf numFmtId="0" fontId="21" fillId="0" borderId="0"/>
    <xf numFmtId="0" fontId="21" fillId="0" borderId="0"/>
    <xf numFmtId="167" fontId="16" fillId="0" borderId="0" applyFont="0" applyFill="0" applyBorder="0" applyAlignment="0" applyProtection="0"/>
    <xf numFmtId="0" fontId="35" fillId="0" borderId="0"/>
    <xf numFmtId="166" fontId="35" fillId="0" borderId="0" applyFont="0" applyFill="0" applyBorder="0" applyAlignment="0" applyProtection="0"/>
    <xf numFmtId="0" fontId="21" fillId="0" borderId="0"/>
    <xf numFmtId="0" fontId="18" fillId="0" borderId="0"/>
    <xf numFmtId="172" fontId="18" fillId="0" borderId="0" applyFont="0" applyFill="0" applyBorder="0" applyAlignment="0" applyProtection="0"/>
    <xf numFmtId="0" fontId="21" fillId="0" borderId="0"/>
    <xf numFmtId="0" fontId="18" fillId="0" borderId="0"/>
    <xf numFmtId="0" fontId="21" fillId="0" borderId="0"/>
    <xf numFmtId="166" fontId="21" fillId="0" borderId="0" applyFont="0" applyFill="0" applyBorder="0" applyAlignment="0" applyProtection="0"/>
    <xf numFmtId="9" fontId="16" fillId="0" borderId="0" applyFont="0" applyFill="0" applyBorder="0" applyAlignment="0" applyProtection="0"/>
    <xf numFmtId="166" fontId="16" fillId="0" borderId="0" applyFont="0" applyFill="0" applyBorder="0" applyAlignment="0" applyProtection="0"/>
    <xf numFmtId="0" fontId="16" fillId="0" borderId="0"/>
    <xf numFmtId="173" fontId="18" fillId="0" borderId="0" applyFont="0" applyFill="0" applyBorder="0" applyAlignment="0" applyProtection="0"/>
    <xf numFmtId="0" fontId="21"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21" fillId="0" borderId="0" applyFont="0" applyFill="0" applyBorder="0" applyAlignment="0" applyProtection="0"/>
    <xf numFmtId="43" fontId="18" fillId="0" borderId="0" applyFont="0" applyFill="0" applyBorder="0" applyAlignment="0" applyProtection="0"/>
    <xf numFmtId="167" fontId="16" fillId="0" borderId="0" applyFont="0" applyFill="0" applyBorder="0" applyAlignment="0" applyProtection="0"/>
    <xf numFmtId="0" fontId="18" fillId="0" borderId="0" applyFont="0" applyFill="0" applyBorder="0" applyAlignment="0" applyProtection="0"/>
    <xf numFmtId="0" fontId="16" fillId="0" borderId="0"/>
    <xf numFmtId="0" fontId="41" fillId="0" borderId="0"/>
    <xf numFmtId="37" fontId="28" fillId="0" borderId="0"/>
    <xf numFmtId="0" fontId="21" fillId="0" borderId="0"/>
    <xf numFmtId="0" fontId="16" fillId="0" borderId="0"/>
    <xf numFmtId="0" fontId="21" fillId="0" borderId="0"/>
    <xf numFmtId="0" fontId="5" fillId="0" borderId="0"/>
    <xf numFmtId="0" fontId="5" fillId="0" borderId="0"/>
    <xf numFmtId="1" fontId="55" fillId="0" borderId="0"/>
    <xf numFmtId="0" fontId="16" fillId="0" borderId="0"/>
    <xf numFmtId="9" fontId="5" fillId="0" borderId="0" applyFill="0" applyBorder="0" applyAlignment="0" applyProtection="0"/>
    <xf numFmtId="178" fontId="5" fillId="0" borderId="0" applyFill="0" applyBorder="0" applyAlignment="0" applyProtection="0"/>
    <xf numFmtId="166" fontId="21" fillId="0" borderId="0" applyFill="0" applyBorder="0" applyAlignment="0" applyProtection="0"/>
    <xf numFmtId="164" fontId="2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72" fontId="18"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6" fontId="16" fillId="0" borderId="0" applyFont="0" applyFill="0" applyBorder="0" applyAlignment="0" applyProtection="0"/>
    <xf numFmtId="173" fontId="5" fillId="0" borderId="0" applyFont="0" applyFill="0" applyBorder="0" applyAlignment="0" applyProtection="0"/>
    <xf numFmtId="164" fontId="18" fillId="0" borderId="0" applyFont="0" applyFill="0" applyBorder="0" applyAlignment="0" applyProtection="0"/>
    <xf numFmtId="164" fontId="5" fillId="0" borderId="0" applyFont="0" applyFill="0" applyBorder="0" applyAlignment="0" applyProtection="0"/>
    <xf numFmtId="164" fontId="18" fillId="0" borderId="0" applyFont="0" applyFill="0" applyBorder="0" applyAlignment="0" applyProtection="0"/>
    <xf numFmtId="167" fontId="16"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 fillId="0" borderId="0" applyFont="0" applyFill="0" applyBorder="0" applyAlignment="0" applyProtection="0"/>
  </cellStyleXfs>
  <cellXfs count="735">
    <xf numFmtId="0" fontId="0" fillId="0" borderId="0" xfId="0"/>
    <xf numFmtId="0" fontId="0" fillId="2" borderId="0" xfId="0" applyFill="1" applyBorder="1"/>
    <xf numFmtId="0" fontId="0" fillId="2" borderId="0" xfId="0" applyFill="1" applyAlignment="1">
      <alignment vertical="top"/>
    </xf>
    <xf numFmtId="0" fontId="0" fillId="2" borderId="0" xfId="0" applyFill="1"/>
    <xf numFmtId="0" fontId="18" fillId="2" borderId="0" xfId="2" applyFill="1"/>
    <xf numFmtId="169" fontId="5" fillId="2" borderId="0" xfId="0" applyNumberFormat="1" applyFont="1" applyFill="1"/>
    <xf numFmtId="168" fontId="5" fillId="2" borderId="0" xfId="0" applyNumberFormat="1" applyFont="1" applyFill="1" applyAlignment="1">
      <alignment horizontal="right"/>
    </xf>
    <xf numFmtId="168" fontId="5" fillId="2" borderId="0" xfId="0" applyNumberFormat="1" applyFont="1" applyFill="1"/>
    <xf numFmtId="171" fontId="0" fillId="2" borderId="0" xfId="0" applyNumberFormat="1" applyFill="1"/>
    <xf numFmtId="176" fontId="3" fillId="2" borderId="0" xfId="0" applyNumberFormat="1" applyFont="1" applyFill="1" applyBorder="1"/>
    <xf numFmtId="176" fontId="0" fillId="2" borderId="0" xfId="0" applyNumberFormat="1" applyFill="1" applyBorder="1"/>
    <xf numFmtId="0" fontId="0" fillId="2" borderId="0" xfId="0" applyFill="1" applyAlignment="1">
      <alignment horizontal="right" vertical="top"/>
    </xf>
    <xf numFmtId="0" fontId="34" fillId="2" borderId="0" xfId="2" applyFont="1" applyFill="1" applyAlignment="1">
      <alignment horizontal="center" vertical="center"/>
    </xf>
    <xf numFmtId="0" fontId="34" fillId="2" borderId="0" xfId="2" applyFont="1" applyFill="1"/>
    <xf numFmtId="0" fontId="30" fillId="0" borderId="0" xfId="2" applyFont="1" applyFill="1"/>
    <xf numFmtId="0" fontId="31" fillId="0" borderId="0" xfId="2" applyFont="1" applyFill="1"/>
    <xf numFmtId="0" fontId="33" fillId="0" borderId="0" xfId="2" applyFont="1" applyFill="1"/>
    <xf numFmtId="0" fontId="34" fillId="0" borderId="0" xfId="2" applyFont="1" applyFill="1" applyAlignment="1">
      <alignment horizontal="center" vertical="center"/>
    </xf>
    <xf numFmtId="0" fontId="34" fillId="0" borderId="0" xfId="2" applyFont="1" applyFill="1"/>
    <xf numFmtId="0" fontId="18" fillId="0" borderId="0" xfId="2" applyFill="1"/>
    <xf numFmtId="0" fontId="14" fillId="0" borderId="0" xfId="2" applyFont="1" applyFill="1"/>
    <xf numFmtId="0" fontId="32" fillId="0" borderId="0" xfId="2" applyFont="1" applyFill="1"/>
    <xf numFmtId="0" fontId="10" fillId="0" borderId="0" xfId="2" applyFont="1" applyFill="1"/>
    <xf numFmtId="0" fontId="3" fillId="0" borderId="0" xfId="0" applyFont="1" applyFill="1" applyAlignment="1">
      <alignment horizontal="center" vertical="top"/>
    </xf>
    <xf numFmtId="0" fontId="3" fillId="0" borderId="0" xfId="0" applyFont="1" applyFill="1" applyBorder="1" applyAlignment="1">
      <alignment horizontal="left" vertical="top" wrapText="1"/>
    </xf>
    <xf numFmtId="0" fontId="5" fillId="0" borderId="0" xfId="0" applyFont="1" applyFill="1" applyAlignment="1">
      <alignment horizontal="right"/>
    </xf>
    <xf numFmtId="0" fontId="10" fillId="0" borderId="0" xfId="13" applyNumberFormat="1" applyFont="1" applyFill="1" applyBorder="1" applyAlignment="1">
      <alignment horizontal="left" wrapText="1"/>
    </xf>
    <xf numFmtId="169" fontId="10" fillId="0" borderId="0" xfId="0" applyNumberFormat="1" applyFont="1" applyFill="1" applyBorder="1" applyAlignment="1">
      <alignment horizontal="right"/>
    </xf>
    <xf numFmtId="0" fontId="5" fillId="0" borderId="0" xfId="0" applyFont="1" applyFill="1" applyAlignment="1">
      <alignment horizontal="center" vertical="top"/>
    </xf>
    <xf numFmtId="0" fontId="4" fillId="0" borderId="0" xfId="0" applyFont="1" applyFill="1" applyAlignment="1">
      <alignment horizontal="left" vertical="top" wrapText="1"/>
    </xf>
    <xf numFmtId="0" fontId="0" fillId="0" borderId="0" xfId="0" applyFill="1" applyBorder="1" applyAlignment="1">
      <alignment horizontal="center"/>
    </xf>
    <xf numFmtId="170" fontId="6" fillId="0" borderId="0" xfId="17" applyNumberFormat="1" applyFont="1" applyFill="1" applyBorder="1" applyAlignment="1">
      <alignment horizontal="center" vertical="top"/>
    </xf>
    <xf numFmtId="0" fontId="9" fillId="0" borderId="0" xfId="0" applyFont="1" applyFill="1" applyBorder="1"/>
    <xf numFmtId="0" fontId="9" fillId="0" borderId="0" xfId="0" applyFont="1" applyFill="1"/>
    <xf numFmtId="0" fontId="6" fillId="0" borderId="3" xfId="0" applyFont="1" applyFill="1" applyBorder="1" applyAlignment="1">
      <alignment horizontal="center" vertical="top"/>
    </xf>
    <xf numFmtId="0" fontId="6" fillId="0" borderId="4" xfId="0" applyFont="1" applyFill="1" applyBorder="1" applyAlignment="1">
      <alignment horizontal="center" vertical="top" wrapText="1"/>
    </xf>
    <xf numFmtId="0" fontId="6" fillId="0" borderId="4" xfId="0" applyFont="1" applyFill="1" applyBorder="1" applyAlignment="1">
      <alignment horizontal="right"/>
    </xf>
    <xf numFmtId="169" fontId="6" fillId="0" borderId="4" xfId="0" applyNumberFormat="1" applyFont="1" applyFill="1" applyBorder="1" applyAlignment="1">
      <alignment horizontal="right"/>
    </xf>
    <xf numFmtId="168" fontId="6" fillId="0" borderId="5" xfId="0" applyNumberFormat="1" applyFont="1" applyFill="1" applyBorder="1" applyAlignment="1">
      <alignment horizontal="right"/>
    </xf>
    <xf numFmtId="0" fontId="5" fillId="0" borderId="0" xfId="0" applyFont="1" applyFill="1" applyBorder="1" applyAlignment="1">
      <alignment horizontal="center"/>
    </xf>
    <xf numFmtId="0" fontId="0" fillId="0" borderId="0" xfId="0" applyFill="1" applyAlignment="1">
      <alignment horizontal="center"/>
    </xf>
    <xf numFmtId="0" fontId="6" fillId="0" borderId="0" xfId="0" applyFont="1" applyFill="1" applyBorder="1" applyAlignment="1">
      <alignment horizontal="center" vertical="top"/>
    </xf>
    <xf numFmtId="0" fontId="6" fillId="0" borderId="0" xfId="0" applyFont="1" applyFill="1" applyBorder="1" applyAlignment="1">
      <alignment horizontal="center" vertical="top" wrapText="1"/>
    </xf>
    <xf numFmtId="0" fontId="6" fillId="0" borderId="0" xfId="0" applyFont="1" applyFill="1" applyBorder="1" applyAlignment="1">
      <alignment horizontal="right"/>
    </xf>
    <xf numFmtId="169" fontId="6" fillId="0" borderId="0" xfId="0" applyNumberFormat="1" applyFont="1" applyFill="1" applyBorder="1" applyAlignment="1">
      <alignment horizontal="right"/>
    </xf>
    <xf numFmtId="168" fontId="6" fillId="0" borderId="0" xfId="0" applyNumberFormat="1" applyFont="1" applyFill="1" applyBorder="1" applyAlignment="1">
      <alignment horizontal="right"/>
    </xf>
    <xf numFmtId="0" fontId="3" fillId="0" borderId="0" xfId="0" applyFont="1" applyFill="1" applyAlignment="1">
      <alignment horizontal="left" vertical="top" wrapText="1"/>
    </xf>
    <xf numFmtId="0" fontId="0" fillId="0" borderId="0" xfId="0" applyFill="1" applyAlignment="1">
      <alignment horizontal="center" vertical="top"/>
    </xf>
    <xf numFmtId="0" fontId="0" fillId="0" borderId="0" xfId="0" applyFill="1" applyAlignment="1">
      <alignment vertical="top"/>
    </xf>
    <xf numFmtId="0" fontId="16" fillId="0" borderId="0" xfId="2" applyFont="1" applyFill="1"/>
    <xf numFmtId="4" fontId="6" fillId="0" borderId="0" xfId="0" applyNumberFormat="1" applyFont="1" applyFill="1" applyBorder="1" applyAlignment="1">
      <alignment horizontal="right"/>
    </xf>
    <xf numFmtId="0" fontId="0" fillId="0" borderId="0" xfId="0" applyFill="1" applyBorder="1" applyAlignment="1">
      <alignment horizontal="right"/>
    </xf>
    <xf numFmtId="4" fontId="0" fillId="0" borderId="0" xfId="0" applyNumberFormat="1" applyFill="1" applyBorder="1"/>
    <xf numFmtId="0" fontId="8" fillId="0" borderId="0" xfId="0" applyFont="1" applyFill="1" applyAlignment="1">
      <alignment vertical="top"/>
    </xf>
    <xf numFmtId="0" fontId="9" fillId="0" borderId="0" xfId="0" applyFont="1" applyFill="1" applyAlignment="1">
      <alignment vertical="top"/>
    </xf>
    <xf numFmtId="0" fontId="7" fillId="0" borderId="0" xfId="0" applyFont="1" applyFill="1" applyAlignment="1">
      <alignment vertical="top"/>
    </xf>
    <xf numFmtId="169" fontId="10" fillId="0" borderId="0" xfId="37" applyNumberFormat="1" applyFont="1" applyFill="1" applyBorder="1" applyAlignment="1">
      <alignment horizontal="right"/>
    </xf>
    <xf numFmtId="4" fontId="10" fillId="0" borderId="0" xfId="37" applyNumberFormat="1" applyFont="1" applyFill="1" applyBorder="1" applyAlignment="1">
      <alignment horizontal="right"/>
    </xf>
    <xf numFmtId="0" fontId="21" fillId="0" borderId="0" xfId="0" applyFont="1" applyFill="1" applyAlignment="1">
      <alignment vertical="top" wrapText="1"/>
    </xf>
    <xf numFmtId="0" fontId="0" fillId="0" borderId="0" xfId="0" applyFill="1" applyAlignment="1">
      <alignment vertical="top" wrapText="1"/>
    </xf>
    <xf numFmtId="0" fontId="0" fillId="0" borderId="0" xfId="0" applyFill="1" applyAlignment="1">
      <alignment horizontal="right" vertical="top"/>
    </xf>
    <xf numFmtId="0" fontId="3" fillId="0" borderId="0" xfId="0" applyFont="1" applyFill="1" applyAlignment="1">
      <alignment horizontal="right" vertical="top"/>
    </xf>
    <xf numFmtId="177" fontId="21" fillId="0" borderId="0" xfId="0" applyNumberFormat="1" applyFont="1" applyFill="1" applyBorder="1" applyAlignment="1" applyProtection="1">
      <alignment horizontal="left" wrapText="1"/>
    </xf>
    <xf numFmtId="0" fontId="0" fillId="0" borderId="0" xfId="0" applyFont="1" applyFill="1" applyAlignment="1">
      <alignment wrapText="1"/>
    </xf>
    <xf numFmtId="0" fontId="21" fillId="0" borderId="0" xfId="31" applyFont="1" applyFill="1" applyAlignment="1">
      <alignment wrapText="1"/>
    </xf>
    <xf numFmtId="0" fontId="0" fillId="0" borderId="0" xfId="0" applyNumberFormat="1" applyFill="1" applyAlignment="1">
      <alignment wrapText="1"/>
    </xf>
    <xf numFmtId="0" fontId="21" fillId="0" borderId="0" xfId="0" quotePrefix="1" applyFont="1" applyFill="1" applyAlignment="1">
      <alignment vertical="top" wrapText="1"/>
    </xf>
    <xf numFmtId="169" fontId="5" fillId="0" borderId="0" xfId="0" applyNumberFormat="1" applyFont="1" applyFill="1"/>
    <xf numFmtId="0" fontId="5" fillId="0" borderId="0" xfId="0" applyFont="1" applyFill="1" applyAlignment="1">
      <alignment horizontal="left" vertical="top" wrapText="1"/>
    </xf>
    <xf numFmtId="169" fontId="0" fillId="0" borderId="0" xfId="0" applyNumberFormat="1" applyFill="1"/>
    <xf numFmtId="0" fontId="18" fillId="0" borderId="0" xfId="2"/>
    <xf numFmtId="0" fontId="0" fillId="0" borderId="0" xfId="0" applyAlignment="1">
      <alignment horizontal="right" vertical="top"/>
    </xf>
    <xf numFmtId="0" fontId="21" fillId="0" borderId="0" xfId="0" applyFont="1" applyAlignment="1">
      <alignment vertical="top" wrapText="1"/>
    </xf>
    <xf numFmtId="0" fontId="21" fillId="0" borderId="0" xfId="0" quotePrefix="1" applyFont="1" applyAlignment="1">
      <alignment vertical="top" wrapText="1"/>
    </xf>
    <xf numFmtId="0" fontId="23" fillId="0" borderId="0" xfId="2" applyFont="1" applyFill="1"/>
    <xf numFmtId="0" fontId="0" fillId="0" borderId="0" xfId="0" applyFill="1" applyAlignment="1">
      <alignment horizontal="left" vertical="top" wrapText="1"/>
    </xf>
    <xf numFmtId="0" fontId="5" fillId="0" borderId="0" xfId="0" applyFont="1" applyAlignment="1">
      <alignment horizontal="left" vertical="top" wrapText="1"/>
    </xf>
    <xf numFmtId="0" fontId="5" fillId="0" borderId="0" xfId="0" applyFont="1" applyFill="1" applyAlignment="1">
      <alignment wrapText="1"/>
    </xf>
    <xf numFmtId="0" fontId="14" fillId="0" borderId="0" xfId="0" applyFont="1" applyFill="1" applyBorder="1" applyAlignment="1">
      <alignment horizontal="left" vertical="top" wrapText="1"/>
    </xf>
    <xf numFmtId="9" fontId="0" fillId="0" borderId="0" xfId="42" applyFont="1" applyFill="1"/>
    <xf numFmtId="0" fontId="17" fillId="0" borderId="0" xfId="0" applyFont="1" applyFill="1" applyBorder="1" applyAlignment="1">
      <alignment horizontal="left" vertical="top" wrapText="1"/>
    </xf>
    <xf numFmtId="4" fontId="3" fillId="0" borderId="0" xfId="0" applyNumberFormat="1" applyFont="1" applyFill="1" applyBorder="1"/>
    <xf numFmtId="170" fontId="0" fillId="0" borderId="0" xfId="0" applyNumberFormat="1" applyFill="1" applyAlignment="1">
      <alignment horizontal="center"/>
    </xf>
    <xf numFmtId="4" fontId="14" fillId="0" borderId="0" xfId="0" applyNumberFormat="1" applyFont="1" applyFill="1" applyBorder="1"/>
    <xf numFmtId="0" fontId="5" fillId="0" borderId="0" xfId="2" quotePrefix="1" applyNumberFormat="1" applyFont="1" applyFill="1" applyBorder="1" applyAlignment="1">
      <alignment horizontal="left" vertical="top" wrapText="1"/>
    </xf>
    <xf numFmtId="0" fontId="5" fillId="0" borderId="0" xfId="2" applyFont="1" applyFill="1" applyBorder="1" applyAlignment="1">
      <alignment horizontal="right" wrapText="1"/>
    </xf>
    <xf numFmtId="0" fontId="0" fillId="0" borderId="0" xfId="0" applyFill="1" applyBorder="1" applyAlignment="1">
      <alignment horizontal="left" vertical="top" wrapText="1"/>
    </xf>
    <xf numFmtId="169" fontId="5" fillId="0" borderId="0" xfId="13" applyNumberFormat="1" applyFont="1" applyFill="1" applyBorder="1" applyAlignment="1">
      <alignment vertical="center"/>
    </xf>
    <xf numFmtId="0" fontId="0" fillId="0" borderId="0" xfId="0" applyAlignment="1">
      <alignment wrapText="1"/>
    </xf>
    <xf numFmtId="17" fontId="18" fillId="0" borderId="0" xfId="2" quotePrefix="1" applyNumberFormat="1" applyFill="1"/>
    <xf numFmtId="170" fontId="36" fillId="0" borderId="0" xfId="13" applyNumberFormat="1" applyFont="1" applyFill="1" applyBorder="1" applyAlignment="1">
      <alignment horizontal="center" vertical="top"/>
    </xf>
    <xf numFmtId="169" fontId="18" fillId="0" borderId="0" xfId="0" applyNumberFormat="1" applyFont="1" applyFill="1"/>
    <xf numFmtId="0" fontId="8" fillId="3" borderId="0" xfId="0" applyFont="1" applyFill="1" applyAlignment="1">
      <alignment horizontal="center" vertical="top"/>
    </xf>
    <xf numFmtId="0" fontId="8" fillId="3" borderId="0" xfId="0" applyFont="1" applyFill="1" applyAlignment="1">
      <alignment horizontal="left" vertical="top"/>
    </xf>
    <xf numFmtId="0" fontId="9" fillId="3" borderId="0" xfId="0" applyFont="1" applyFill="1" applyAlignment="1">
      <alignment horizontal="right"/>
    </xf>
    <xf numFmtId="169" fontId="9" fillId="3" borderId="0" xfId="0" applyNumberFormat="1" applyFont="1" applyFill="1"/>
    <xf numFmtId="168" fontId="9" fillId="3" borderId="0" xfId="0" applyNumberFormat="1" applyFont="1" applyFill="1"/>
    <xf numFmtId="0" fontId="5" fillId="3" borderId="0" xfId="0" applyFont="1" applyFill="1" applyAlignment="1">
      <alignment horizontal="center" vertical="top"/>
    </xf>
    <xf numFmtId="0" fontId="14" fillId="3" borderId="3" xfId="0" applyFont="1" applyFill="1" applyBorder="1" applyAlignment="1">
      <alignment vertical="top"/>
    </xf>
    <xf numFmtId="0" fontId="0" fillId="3" borderId="4" xfId="0" applyFill="1" applyBorder="1" applyAlignment="1">
      <alignment horizontal="right"/>
    </xf>
    <xf numFmtId="169" fontId="14" fillId="3" borderId="4" xfId="0" applyNumberFormat="1" applyFont="1" applyFill="1" applyBorder="1"/>
    <xf numFmtId="0" fontId="14" fillId="3" borderId="0" xfId="0" applyFont="1" applyFill="1" applyBorder="1" applyAlignment="1">
      <alignment horizontal="left" vertical="top" wrapText="1"/>
    </xf>
    <xf numFmtId="0" fontId="5" fillId="3" borderId="0" xfId="0" applyFont="1" applyFill="1" applyAlignment="1">
      <alignment horizontal="left" vertical="top" wrapText="1"/>
    </xf>
    <xf numFmtId="169" fontId="5" fillId="3" borderId="0" xfId="0" applyNumberFormat="1" applyFont="1" applyFill="1"/>
    <xf numFmtId="0" fontId="5" fillId="3" borderId="0" xfId="0" applyFont="1" applyFill="1" applyAlignment="1">
      <alignment horizontal="right"/>
    </xf>
    <xf numFmtId="4" fontId="3" fillId="3" borderId="1" xfId="0" applyNumberFormat="1" applyFont="1" applyFill="1" applyBorder="1"/>
    <xf numFmtId="169" fontId="0" fillId="3" borderId="0" xfId="0" applyNumberFormat="1" applyFill="1" applyBorder="1"/>
    <xf numFmtId="169" fontId="0" fillId="0" borderId="0" xfId="0" applyNumberFormat="1" applyFill="1" applyBorder="1"/>
    <xf numFmtId="0" fontId="47" fillId="0" borderId="0" xfId="0" applyFont="1" applyFill="1" applyAlignment="1">
      <alignment horizontal="right"/>
    </xf>
    <xf numFmtId="0" fontId="46" fillId="3" borderId="0" xfId="0" applyFont="1" applyFill="1" applyBorder="1" applyAlignment="1">
      <alignment horizontal="right"/>
    </xf>
    <xf numFmtId="0" fontId="46" fillId="0" borderId="0" xfId="0" applyFont="1" applyFill="1" applyBorder="1" applyAlignment="1">
      <alignment horizontal="right"/>
    </xf>
    <xf numFmtId="0" fontId="47" fillId="0" borderId="0" xfId="0" applyFont="1" applyFill="1" applyAlignment="1">
      <alignment horizontal="right" wrapText="1"/>
    </xf>
    <xf numFmtId="0" fontId="47" fillId="3" borderId="0" xfId="0" applyFont="1" applyFill="1" applyAlignment="1">
      <alignment horizontal="right" wrapText="1"/>
    </xf>
    <xf numFmtId="0" fontId="49" fillId="3" borderId="0" xfId="0" applyFont="1" applyFill="1" applyAlignment="1">
      <alignment horizontal="right" wrapText="1"/>
    </xf>
    <xf numFmtId="0" fontId="49" fillId="0" borderId="0" xfId="0" applyFont="1" applyFill="1" applyAlignment="1">
      <alignment horizontal="right" wrapText="1"/>
    </xf>
    <xf numFmtId="0" fontId="5" fillId="0" borderId="0" xfId="0" applyFont="1" applyAlignment="1">
      <alignment horizontal="right" wrapText="1"/>
    </xf>
    <xf numFmtId="0" fontId="21" fillId="0" borderId="0" xfId="0" applyFont="1" applyAlignment="1">
      <alignment wrapText="1"/>
    </xf>
    <xf numFmtId="0" fontId="0" fillId="0" borderId="0" xfId="0" applyFill="1" applyAlignment="1">
      <alignment wrapText="1"/>
    </xf>
    <xf numFmtId="0" fontId="3" fillId="0" borderId="0" xfId="2" applyFont="1" applyFill="1" applyAlignment="1">
      <alignment vertical="top" wrapText="1"/>
    </xf>
    <xf numFmtId="0" fontId="8" fillId="0" borderId="0" xfId="0" applyFont="1" applyFill="1" applyAlignment="1">
      <alignment vertical="top" wrapText="1"/>
    </xf>
    <xf numFmtId="170" fontId="6" fillId="0" borderId="0" xfId="28" applyNumberFormat="1" applyFont="1" applyFill="1" applyBorder="1" applyAlignment="1" applyProtection="1">
      <alignment horizontal="center" vertical="top"/>
    </xf>
    <xf numFmtId="169" fontId="48" fillId="0" borderId="0" xfId="0" applyNumberFormat="1" applyFont="1" applyFill="1"/>
    <xf numFmtId="169" fontId="48" fillId="3" borderId="0" xfId="0" applyNumberFormat="1" applyFont="1" applyFill="1"/>
    <xf numFmtId="0" fontId="51" fillId="0" borderId="0" xfId="0" applyFont="1" applyFill="1"/>
    <xf numFmtId="0" fontId="18" fillId="0" borderId="0" xfId="0" applyFont="1" applyFill="1" applyAlignment="1">
      <alignment horizontal="center"/>
    </xf>
    <xf numFmtId="0" fontId="18" fillId="0" borderId="0" xfId="0" applyFont="1" applyFill="1"/>
    <xf numFmtId="0" fontId="18" fillId="0" borderId="0" xfId="0" applyFont="1" applyFill="1" applyBorder="1"/>
    <xf numFmtId="0" fontId="18" fillId="0" borderId="0" xfId="0" applyFont="1" applyFill="1" applyAlignment="1">
      <alignment vertical="center"/>
    </xf>
    <xf numFmtId="0" fontId="18" fillId="0" borderId="0" xfId="2" applyFont="1" applyFill="1"/>
    <xf numFmtId="0" fontId="21" fillId="0" borderId="0" xfId="37" applyNumberFormat="1" applyFont="1" applyFill="1" applyBorder="1" applyAlignment="1" applyProtection="1">
      <alignment horizontal="left" vertical="top" wrapText="1"/>
    </xf>
    <xf numFmtId="0" fontId="0" fillId="0" borderId="0" xfId="59" applyFont="1" applyAlignment="1">
      <alignment wrapText="1"/>
    </xf>
    <xf numFmtId="0" fontId="3" fillId="0" borderId="0" xfId="2" applyFont="1" applyFill="1"/>
    <xf numFmtId="4" fontId="5" fillId="0" borderId="0" xfId="73" applyNumberFormat="1" applyFont="1" applyFill="1" applyBorder="1" applyAlignment="1" applyProtection="1">
      <alignment horizontal="right"/>
      <protection locked="0"/>
    </xf>
    <xf numFmtId="0" fontId="5" fillId="0" borderId="0" xfId="0" applyFont="1" applyFill="1" applyAlignment="1">
      <alignment horizontal="right" wrapText="1"/>
    </xf>
    <xf numFmtId="4" fontId="5" fillId="0" borderId="0" xfId="73" applyNumberFormat="1" applyFont="1" applyFill="1" applyBorder="1" applyAlignment="1" applyProtection="1">
      <protection locked="0"/>
    </xf>
    <xf numFmtId="0" fontId="21" fillId="0" borderId="0" xfId="0" applyFont="1" applyAlignment="1">
      <alignment horizontal="justify" vertical="center"/>
    </xf>
    <xf numFmtId="0" fontId="63" fillId="0" borderId="4" xfId="0" applyFont="1" applyBorder="1" applyProtection="1">
      <protection locked="0"/>
    </xf>
    <xf numFmtId="0" fontId="0" fillId="0" borderId="0" xfId="0"/>
    <xf numFmtId="168" fontId="5" fillId="0" borderId="0" xfId="0" applyNumberFormat="1" applyFont="1" applyFill="1" applyAlignment="1">
      <alignment horizontal="right"/>
    </xf>
    <xf numFmtId="168" fontId="5" fillId="0" borderId="0" xfId="0" applyNumberFormat="1" applyFont="1" applyFill="1"/>
    <xf numFmtId="0" fontId="0" fillId="0" borderId="0" xfId="0" applyFill="1"/>
    <xf numFmtId="0" fontId="0" fillId="0" borderId="0" xfId="0" applyFill="1" applyBorder="1"/>
    <xf numFmtId="170" fontId="6" fillId="0" borderId="0" xfId="12" applyNumberFormat="1" applyFont="1" applyFill="1" applyBorder="1" applyAlignment="1">
      <alignment horizontal="center" vertical="top"/>
    </xf>
    <xf numFmtId="4" fontId="0" fillId="0" borderId="0" xfId="0" applyNumberFormat="1" applyFill="1"/>
    <xf numFmtId="4" fontId="16" fillId="0" borderId="0" xfId="0" applyNumberFormat="1" applyFont="1" applyFill="1"/>
    <xf numFmtId="0" fontId="5" fillId="0" borderId="0" xfId="0" applyFont="1" applyFill="1"/>
    <xf numFmtId="4" fontId="5" fillId="0" borderId="0" xfId="0" applyNumberFormat="1" applyFont="1" applyFill="1" applyAlignment="1">
      <alignment horizontal="right"/>
    </xf>
    <xf numFmtId="170" fontId="6" fillId="0" borderId="0" xfId="13" applyNumberFormat="1" applyFont="1" applyFill="1" applyBorder="1" applyAlignment="1">
      <alignment horizontal="center" vertical="top"/>
    </xf>
    <xf numFmtId="4" fontId="5" fillId="0" borderId="0" xfId="0" applyNumberFormat="1" applyFont="1" applyFill="1"/>
    <xf numFmtId="0" fontId="0" fillId="0" borderId="0" xfId="0" applyFill="1" applyAlignment="1">
      <alignment horizontal="right"/>
    </xf>
    <xf numFmtId="0" fontId="5" fillId="0" borderId="0" xfId="0" applyFont="1" applyFill="1" applyAlignment="1">
      <alignment vertical="center"/>
    </xf>
    <xf numFmtId="0" fontId="5" fillId="0" borderId="0" xfId="2" applyFont="1" applyFill="1"/>
    <xf numFmtId="4" fontId="21" fillId="0" borderId="0" xfId="0" applyNumberFormat="1" applyFont="1" applyFill="1" applyProtection="1">
      <protection locked="0"/>
    </xf>
    <xf numFmtId="170" fontId="6" fillId="0" borderId="0" xfId="14" applyNumberFormat="1" applyFont="1" applyFill="1" applyBorder="1" applyAlignment="1">
      <alignment horizontal="center" vertical="top"/>
    </xf>
    <xf numFmtId="4" fontId="21" fillId="0" borderId="0" xfId="0" applyNumberFormat="1" applyFont="1" applyAlignment="1" applyProtection="1">
      <alignment horizontal="right"/>
      <protection locked="0"/>
    </xf>
    <xf numFmtId="168" fontId="10" fillId="0" borderId="0" xfId="0" applyNumberFormat="1" applyFont="1" applyFill="1" applyAlignment="1">
      <alignment horizontal="right"/>
    </xf>
    <xf numFmtId="169" fontId="5" fillId="0" borderId="0" xfId="0" applyNumberFormat="1" applyFont="1"/>
    <xf numFmtId="4" fontId="5" fillId="0" borderId="0" xfId="0" applyNumberFormat="1" applyFont="1" applyAlignment="1">
      <alignment horizontal="right"/>
    </xf>
    <xf numFmtId="4" fontId="14" fillId="3" borderId="1" xfId="0" applyNumberFormat="1" applyFont="1" applyFill="1" applyBorder="1"/>
    <xf numFmtId="170" fontId="6" fillId="3" borderId="0" xfId="13" applyNumberFormat="1" applyFont="1" applyFill="1" applyBorder="1" applyAlignment="1">
      <alignment horizontal="center" vertical="top"/>
    </xf>
    <xf numFmtId="4" fontId="21" fillId="0" borderId="0" xfId="0" applyNumberFormat="1" applyFont="1" applyProtection="1">
      <protection locked="0"/>
    </xf>
    <xf numFmtId="4" fontId="5" fillId="0" borderId="0" xfId="80" applyNumberFormat="1" applyFont="1" applyFill="1" applyBorder="1" applyAlignment="1" applyProtection="1">
      <alignment horizontal="right"/>
      <protection locked="0"/>
    </xf>
    <xf numFmtId="4" fontId="5" fillId="0" borderId="0" xfId="77" applyNumberFormat="1" applyFont="1" applyFill="1" applyBorder="1" applyAlignment="1" applyProtection="1">
      <alignment horizontal="right"/>
      <protection locked="0"/>
    </xf>
    <xf numFmtId="4" fontId="21" fillId="0" borderId="0" xfId="30" applyNumberFormat="1" applyFont="1" applyProtection="1">
      <protection locked="0"/>
    </xf>
    <xf numFmtId="168" fontId="9" fillId="3" borderId="0" xfId="0" applyNumberFormat="1" applyFont="1" applyFill="1" applyAlignment="1" applyProtection="1">
      <alignment horizontal="right"/>
      <protection locked="0"/>
    </xf>
    <xf numFmtId="168" fontId="6" fillId="0" borderId="4" xfId="0" applyNumberFormat="1" applyFont="1" applyFill="1" applyBorder="1" applyAlignment="1" applyProtection="1">
      <alignment horizontal="right"/>
      <protection locked="0"/>
    </xf>
    <xf numFmtId="4" fontId="6" fillId="0" borderId="0" xfId="0" applyNumberFormat="1" applyFont="1" applyFill="1" applyBorder="1" applyAlignment="1" applyProtection="1">
      <alignment horizontal="right"/>
      <protection locked="0"/>
    </xf>
    <xf numFmtId="4" fontId="5" fillId="0" borderId="0" xfId="0" applyNumberFormat="1" applyFont="1" applyFill="1" applyAlignment="1" applyProtection="1">
      <alignment horizontal="right"/>
      <protection locked="0"/>
    </xf>
    <xf numFmtId="4" fontId="5" fillId="0" borderId="0" xfId="0" applyNumberFormat="1" applyFont="1" applyFill="1" applyProtection="1">
      <protection locked="0"/>
    </xf>
    <xf numFmtId="0" fontId="0" fillId="0" borderId="0" xfId="0" applyFill="1" applyProtection="1">
      <protection locked="0"/>
    </xf>
    <xf numFmtId="4" fontId="10" fillId="0" borderId="0" xfId="0" applyNumberFormat="1" applyFont="1" applyFill="1" applyAlignment="1" applyProtection="1">
      <alignment horizontal="right"/>
      <protection locked="0"/>
    </xf>
    <xf numFmtId="4" fontId="10" fillId="0" borderId="0" xfId="0" applyNumberFormat="1" applyFont="1" applyAlignment="1" applyProtection="1">
      <alignment horizontal="right"/>
      <protection locked="0"/>
    </xf>
    <xf numFmtId="4" fontId="5" fillId="0" borderId="0" xfId="0" applyNumberFormat="1" applyFont="1" applyAlignment="1" applyProtection="1">
      <alignment horizontal="right"/>
      <protection locked="0"/>
    </xf>
    <xf numFmtId="4" fontId="0" fillId="3" borderId="0" xfId="0" applyNumberFormat="1" applyFill="1" applyBorder="1" applyAlignment="1" applyProtection="1">
      <alignment horizontal="right"/>
      <protection locked="0"/>
    </xf>
    <xf numFmtId="4" fontId="0" fillId="0" borderId="0" xfId="0" applyNumberFormat="1" applyFill="1" applyBorder="1" applyAlignment="1" applyProtection="1">
      <alignment horizontal="right"/>
      <protection locked="0"/>
    </xf>
    <xf numFmtId="4" fontId="0" fillId="3" borderId="0" xfId="0" applyNumberFormat="1" applyFont="1" applyFill="1" applyAlignment="1" applyProtection="1">
      <alignment horizontal="right"/>
      <protection locked="0"/>
    </xf>
    <xf numFmtId="4" fontId="18" fillId="0" borderId="0" xfId="0" applyNumberFormat="1" applyFont="1" applyFill="1" applyAlignment="1" applyProtection="1">
      <alignment horizontal="right"/>
      <protection locked="0"/>
    </xf>
    <xf numFmtId="4" fontId="18" fillId="0" borderId="0" xfId="0" applyNumberFormat="1" applyFont="1" applyFill="1" applyProtection="1">
      <protection locked="0"/>
    </xf>
    <xf numFmtId="4" fontId="5" fillId="0" borderId="0" xfId="12" applyNumberFormat="1" applyFont="1" applyFill="1" applyBorder="1" applyAlignment="1" applyProtection="1">
      <protection locked="0"/>
    </xf>
    <xf numFmtId="4" fontId="5" fillId="0" borderId="0" xfId="12" applyNumberFormat="1" applyFont="1" applyFill="1" applyAlignment="1" applyProtection="1">
      <alignment horizontal="right"/>
      <protection locked="0"/>
    </xf>
    <xf numFmtId="4" fontId="5" fillId="0" borderId="0" xfId="23" applyNumberFormat="1" applyFont="1" applyFill="1" applyBorder="1" applyAlignment="1" applyProtection="1">
      <alignment horizontal="right"/>
      <protection locked="0"/>
    </xf>
    <xf numFmtId="4" fontId="5" fillId="0" borderId="0" xfId="12" applyNumberFormat="1" applyFont="1" applyAlignment="1" applyProtection="1">
      <alignment horizontal="right"/>
      <protection locked="0"/>
    </xf>
    <xf numFmtId="168" fontId="5" fillId="0" borderId="0" xfId="0" applyNumberFormat="1" applyFont="1" applyAlignment="1" applyProtection="1">
      <alignment horizontal="right"/>
      <protection locked="0"/>
    </xf>
    <xf numFmtId="4" fontId="40" fillId="0" borderId="0" xfId="0" applyNumberFormat="1" applyFont="1" applyFill="1" applyAlignment="1" applyProtection="1">
      <alignment horizontal="right"/>
      <protection locked="0"/>
    </xf>
    <xf numFmtId="4" fontId="5" fillId="0" borderId="0" xfId="27" applyNumberFormat="1" applyFont="1" applyFill="1" applyBorder="1" applyAlignment="1" applyProtection="1">
      <alignment horizontal="right"/>
      <protection locked="0"/>
    </xf>
    <xf numFmtId="4" fontId="0" fillId="3" borderId="0" xfId="0" applyNumberFormat="1" applyFill="1" applyAlignment="1" applyProtection="1">
      <alignment horizontal="right"/>
      <protection locked="0"/>
    </xf>
    <xf numFmtId="4" fontId="0" fillId="0" borderId="0" xfId="0" applyNumberFormat="1" applyFill="1" applyAlignment="1" applyProtection="1">
      <alignment horizontal="right"/>
      <protection locked="0"/>
    </xf>
    <xf numFmtId="4" fontId="5" fillId="0" borderId="0" xfId="2" applyNumberFormat="1" applyFont="1" applyFill="1" applyBorder="1" applyAlignment="1" applyProtection="1">
      <alignment horizontal="right"/>
      <protection locked="0"/>
    </xf>
    <xf numFmtId="168" fontId="5" fillId="0" borderId="0" xfId="2" applyNumberFormat="1" applyFont="1" applyFill="1" applyBorder="1" applyAlignment="1" applyProtection="1">
      <alignment horizontal="right"/>
      <protection locked="0"/>
    </xf>
    <xf numFmtId="4" fontId="16" fillId="0" borderId="0" xfId="0" applyNumberFormat="1" applyFont="1" applyFill="1" applyProtection="1">
      <protection locked="0"/>
    </xf>
    <xf numFmtId="4" fontId="5" fillId="0" borderId="0" xfId="2" applyNumberFormat="1" applyFont="1" applyAlignment="1" applyProtection="1">
      <alignment horizontal="right"/>
      <protection locked="0"/>
    </xf>
    <xf numFmtId="4" fontId="5" fillId="0" borderId="0" xfId="2" applyNumberFormat="1" applyFont="1" applyFill="1" applyAlignment="1" applyProtection="1">
      <alignment horizontal="right"/>
      <protection locked="0"/>
    </xf>
    <xf numFmtId="4" fontId="5" fillId="3" borderId="0" xfId="0" applyNumberFormat="1" applyFont="1" applyFill="1" applyAlignment="1" applyProtection="1">
      <alignment horizontal="right"/>
      <protection locked="0"/>
    </xf>
    <xf numFmtId="4" fontId="10" fillId="0" borderId="0" xfId="0" applyNumberFormat="1" applyFont="1" applyProtection="1">
      <protection locked="0"/>
    </xf>
    <xf numFmtId="4" fontId="18" fillId="0" borderId="0" xfId="0" applyNumberFormat="1" applyFont="1" applyAlignment="1" applyProtection="1">
      <alignment horizontal="right"/>
      <protection locked="0"/>
    </xf>
    <xf numFmtId="4" fontId="10" fillId="0" borderId="0" xfId="13" applyNumberFormat="1" applyFont="1" applyFill="1" applyBorder="1" applyAlignment="1" applyProtection="1">
      <alignment horizontal="right"/>
      <protection locked="0"/>
    </xf>
    <xf numFmtId="4" fontId="5" fillId="0" borderId="0" xfId="13" applyNumberFormat="1" applyFont="1" applyFill="1" applyBorder="1" applyAlignment="1" applyProtection="1">
      <alignment horizontal="right"/>
      <protection locked="0"/>
    </xf>
    <xf numFmtId="4" fontId="16" fillId="0" borderId="0" xfId="25" applyNumberFormat="1" applyProtection="1">
      <protection locked="0"/>
    </xf>
    <xf numFmtId="4" fontId="0" fillId="0" borderId="0" xfId="0" applyNumberFormat="1" applyFill="1" applyProtection="1">
      <protection locked="0"/>
    </xf>
    <xf numFmtId="4" fontId="0" fillId="0" borderId="0" xfId="0" applyNumberFormat="1" applyFill="1" applyBorder="1" applyProtection="1">
      <protection locked="0"/>
    </xf>
    <xf numFmtId="4" fontId="0" fillId="3" borderId="4" xfId="0" applyNumberFormat="1" applyFill="1" applyBorder="1" applyProtection="1">
      <protection locked="0"/>
    </xf>
    <xf numFmtId="4" fontId="6" fillId="0" borderId="0" xfId="0" applyNumberFormat="1" applyFont="1" applyFill="1" applyBorder="1" applyAlignment="1" applyProtection="1">
      <alignment horizontal="right"/>
    </xf>
    <xf numFmtId="4" fontId="5" fillId="0" borderId="0" xfId="0" applyNumberFormat="1" applyFont="1" applyFill="1" applyAlignment="1" applyProtection="1">
      <alignment horizontal="right"/>
    </xf>
    <xf numFmtId="4" fontId="10" fillId="0" borderId="0" xfId="0" applyNumberFormat="1" applyFont="1" applyFill="1" applyAlignment="1" applyProtection="1">
      <alignment horizontal="right"/>
    </xf>
    <xf numFmtId="4" fontId="10" fillId="0" borderId="0" xfId="0" applyNumberFormat="1" applyFont="1" applyAlignment="1" applyProtection="1">
      <alignment horizontal="right"/>
    </xf>
    <xf numFmtId="4" fontId="5" fillId="0" borderId="0" xfId="0" applyNumberFormat="1" applyFont="1" applyAlignment="1" applyProtection="1">
      <alignment horizontal="right"/>
    </xf>
    <xf numFmtId="4" fontId="18" fillId="0" borderId="0" xfId="0" applyNumberFormat="1" applyFont="1" applyFill="1" applyAlignment="1" applyProtection="1">
      <alignment horizontal="right"/>
    </xf>
    <xf numFmtId="4" fontId="5" fillId="0" borderId="0" xfId="12" applyNumberFormat="1" applyFont="1" applyFill="1" applyBorder="1" applyAlignment="1" applyProtection="1"/>
    <xf numFmtId="4" fontId="5" fillId="0" borderId="0" xfId="12" applyNumberFormat="1" applyFont="1" applyFill="1" applyAlignment="1" applyProtection="1">
      <alignment horizontal="right"/>
    </xf>
    <xf numFmtId="4" fontId="5" fillId="0" borderId="0" xfId="23" applyNumberFormat="1" applyFont="1" applyFill="1" applyBorder="1" applyAlignment="1" applyProtection="1">
      <alignment horizontal="right"/>
    </xf>
    <xf numFmtId="4" fontId="5" fillId="0" borderId="0" xfId="12" applyNumberFormat="1" applyFont="1" applyAlignment="1" applyProtection="1">
      <alignment horizontal="right"/>
    </xf>
    <xf numFmtId="168" fontId="5" fillId="0" borderId="0" xfId="0" applyNumberFormat="1" applyFont="1" applyAlignment="1" applyProtection="1">
      <alignment horizontal="right"/>
    </xf>
    <xf numFmtId="4" fontId="40" fillId="0" borderId="0" xfId="0" applyNumberFormat="1" applyFont="1" applyFill="1" applyAlignment="1" applyProtection="1">
      <alignment horizontal="right"/>
    </xf>
    <xf numFmtId="4" fontId="5" fillId="0" borderId="0" xfId="2" applyNumberFormat="1" applyFont="1" applyFill="1" applyBorder="1" applyAlignment="1" applyProtection="1">
      <alignment horizontal="right"/>
    </xf>
    <xf numFmtId="4" fontId="5" fillId="0" borderId="0" xfId="2" applyNumberFormat="1" applyFont="1" applyAlignment="1" applyProtection="1">
      <alignment horizontal="right"/>
    </xf>
    <xf numFmtId="4" fontId="5" fillId="0" borderId="0" xfId="2" applyNumberFormat="1" applyFont="1" applyFill="1" applyAlignment="1" applyProtection="1">
      <alignment horizontal="right"/>
    </xf>
    <xf numFmtId="168" fontId="5" fillId="0" borderId="0" xfId="2" applyNumberFormat="1" applyFont="1" applyFill="1" applyBorder="1" applyAlignment="1" applyProtection="1">
      <alignment horizontal="right"/>
    </xf>
    <xf numFmtId="4" fontId="10" fillId="0" borderId="0" xfId="0" applyNumberFormat="1" applyFont="1" applyProtection="1"/>
    <xf numFmtId="4" fontId="18" fillId="0" borderId="0" xfId="0" applyNumberFormat="1" applyFont="1" applyAlignment="1" applyProtection="1">
      <alignment horizontal="right"/>
    </xf>
    <xf numFmtId="4" fontId="10" fillId="0" borderId="0" xfId="13" applyNumberFormat="1" applyFont="1" applyFill="1" applyBorder="1" applyAlignment="1" applyProtection="1">
      <alignment horizontal="right"/>
    </xf>
    <xf numFmtId="4" fontId="5" fillId="0" borderId="0" xfId="13" applyNumberFormat="1" applyFont="1" applyFill="1" applyBorder="1" applyAlignment="1" applyProtection="1">
      <alignment horizontal="right"/>
    </xf>
    <xf numFmtId="4" fontId="16" fillId="0" borderId="0" xfId="25" applyNumberFormat="1" applyProtection="1"/>
    <xf numFmtId="0" fontId="0" fillId="0" borderId="0" xfId="0" applyFill="1" applyProtection="1"/>
    <xf numFmtId="4" fontId="0" fillId="0" borderId="0" xfId="0" applyNumberFormat="1" applyFill="1" applyProtection="1"/>
    <xf numFmtId="4" fontId="0" fillId="0" borderId="0" xfId="0" applyNumberFormat="1" applyFill="1" applyBorder="1" applyProtection="1"/>
    <xf numFmtId="0" fontId="8" fillId="3" borderId="0" xfId="0" applyFont="1" applyFill="1" applyAlignment="1" applyProtection="1">
      <alignment horizontal="center" vertical="top"/>
    </xf>
    <xf numFmtId="0" fontId="8" fillId="3" borderId="0" xfId="0" applyFont="1" applyFill="1" applyAlignment="1" applyProtection="1">
      <alignment horizontal="left" vertical="top"/>
    </xf>
    <xf numFmtId="0" fontId="9" fillId="3" borderId="0" xfId="0" applyFont="1" applyFill="1" applyAlignment="1" applyProtection="1">
      <alignment horizontal="right"/>
    </xf>
    <xf numFmtId="169" fontId="9" fillId="3" borderId="0" xfId="0" applyNumberFormat="1" applyFont="1" applyFill="1" applyProtection="1"/>
    <xf numFmtId="168" fontId="9" fillId="3" borderId="0" xfId="0" applyNumberFormat="1" applyFont="1" applyFill="1" applyProtection="1"/>
    <xf numFmtId="0" fontId="51" fillId="0" borderId="0" xfId="0" applyFont="1" applyFill="1" applyProtection="1"/>
    <xf numFmtId="0" fontId="9" fillId="0" borderId="0" xfId="0" applyFont="1" applyFill="1" applyProtection="1"/>
    <xf numFmtId="0" fontId="6" fillId="0" borderId="3" xfId="0" applyFont="1" applyFill="1" applyBorder="1" applyAlignment="1" applyProtection="1">
      <alignment horizontal="center" vertical="top"/>
    </xf>
    <xf numFmtId="0" fontId="6" fillId="0" borderId="4" xfId="0" applyFont="1" applyFill="1" applyBorder="1" applyAlignment="1" applyProtection="1">
      <alignment horizontal="center" vertical="top" wrapText="1"/>
    </xf>
    <xf numFmtId="0" fontId="6" fillId="0" borderId="4" xfId="0" applyFont="1" applyFill="1" applyBorder="1" applyAlignment="1" applyProtection="1">
      <alignment horizontal="right"/>
    </xf>
    <xf numFmtId="169" fontId="6" fillId="0" borderId="4" xfId="0" applyNumberFormat="1" applyFont="1" applyFill="1" applyBorder="1" applyAlignment="1" applyProtection="1">
      <alignment horizontal="right"/>
    </xf>
    <xf numFmtId="168" fontId="6" fillId="0" borderId="5" xfId="0" applyNumberFormat="1" applyFont="1" applyFill="1" applyBorder="1" applyAlignment="1" applyProtection="1">
      <alignment horizontal="right"/>
    </xf>
    <xf numFmtId="0" fontId="18" fillId="0" borderId="0" xfId="0" applyFont="1" applyFill="1" applyAlignment="1" applyProtection="1">
      <alignment horizontal="center"/>
    </xf>
    <xf numFmtId="0" fontId="0" fillId="0" borderId="0" xfId="0" applyFill="1" applyAlignment="1" applyProtection="1">
      <alignment horizont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right"/>
    </xf>
    <xf numFmtId="169" fontId="6" fillId="0" borderId="0" xfId="0" applyNumberFormat="1" applyFont="1" applyFill="1" applyBorder="1" applyAlignment="1" applyProtection="1">
      <alignment horizontal="right"/>
    </xf>
    <xf numFmtId="0" fontId="3" fillId="0" borderId="0" xfId="0" applyFont="1" applyFill="1" applyAlignment="1" applyProtection="1">
      <alignment horizontal="center" vertical="top"/>
    </xf>
    <xf numFmtId="0" fontId="3" fillId="0" borderId="0" xfId="0" applyFont="1" applyFill="1" applyBorder="1" applyAlignment="1" applyProtection="1">
      <alignment horizontal="left" vertical="top" wrapText="1"/>
    </xf>
    <xf numFmtId="0" fontId="5" fillId="0" borderId="0" xfId="0" applyFont="1" applyFill="1" applyAlignment="1" applyProtection="1">
      <alignment horizontal="right"/>
    </xf>
    <xf numFmtId="169" fontId="5" fillId="0" borderId="0" xfId="0" applyNumberFormat="1" applyFont="1" applyFill="1" applyProtection="1"/>
    <xf numFmtId="4" fontId="5" fillId="0" borderId="0" xfId="0" applyNumberFormat="1" applyFont="1" applyFill="1" applyProtection="1"/>
    <xf numFmtId="0" fontId="18" fillId="0" borderId="0" xfId="0" applyFont="1" applyFill="1" applyProtection="1"/>
    <xf numFmtId="170" fontId="6" fillId="0" borderId="0" xfId="13" applyNumberFormat="1" applyFont="1" applyFill="1" applyBorder="1" applyAlignment="1" applyProtection="1">
      <alignment horizontal="center" vertical="top"/>
    </xf>
    <xf numFmtId="0" fontId="5"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0" fillId="0" borderId="0" xfId="0" applyFont="1" applyFill="1" applyAlignment="1" applyProtection="1">
      <alignment horizontal="left" vertical="top" wrapText="1"/>
    </xf>
    <xf numFmtId="0" fontId="5" fillId="0" borderId="0" xfId="0" applyFont="1" applyFill="1" applyAlignment="1" applyProtection="1">
      <alignment horizontal="right" wrapText="1"/>
    </xf>
    <xf numFmtId="169" fontId="0" fillId="0" borderId="0" xfId="0" applyNumberFormat="1" applyFill="1" applyProtection="1"/>
    <xf numFmtId="0" fontId="10" fillId="0" borderId="0" xfId="0" quotePrefix="1" applyFont="1" applyFill="1" applyAlignment="1" applyProtection="1">
      <alignment horizontal="left" vertical="top" wrapText="1"/>
    </xf>
    <xf numFmtId="0" fontId="5" fillId="0" borderId="0" xfId="0" applyFont="1" applyFill="1" applyAlignment="1" applyProtection="1">
      <alignment vertical="top" wrapText="1"/>
    </xf>
    <xf numFmtId="0" fontId="5" fillId="0" borderId="0" xfId="0" quotePrefix="1" applyFont="1" applyFill="1" applyAlignment="1" applyProtection="1">
      <alignment vertical="top" wrapText="1"/>
    </xf>
    <xf numFmtId="0" fontId="47" fillId="0" borderId="0" xfId="0" applyFont="1" applyFill="1" applyAlignment="1" applyProtection="1">
      <alignment horizontal="right"/>
    </xf>
    <xf numFmtId="0" fontId="0" fillId="0" borderId="0" xfId="0" applyFont="1" applyFill="1" applyAlignment="1" applyProtection="1">
      <alignment horizontal="right"/>
    </xf>
    <xf numFmtId="0" fontId="5" fillId="0" borderId="0" xfId="0" applyFont="1" applyAlignment="1" applyProtection="1">
      <alignment horizontal="left" vertical="top" wrapText="1"/>
    </xf>
    <xf numFmtId="0" fontId="10" fillId="0" borderId="0" xfId="0" applyFont="1" applyFill="1" applyAlignment="1" applyProtection="1">
      <alignment horizontal="right"/>
    </xf>
    <xf numFmtId="170" fontId="6" fillId="0" borderId="0" xfId="12" applyNumberFormat="1" applyFont="1" applyFill="1" applyAlignment="1" applyProtection="1">
      <alignment horizontal="center" vertical="top"/>
    </xf>
    <xf numFmtId="0" fontId="5" fillId="0" borderId="0" xfId="25" applyFont="1" applyFill="1" applyAlignment="1" applyProtection="1">
      <alignment horizontal="left" vertical="top" wrapText="1"/>
    </xf>
    <xf numFmtId="169" fontId="10" fillId="0" borderId="0" xfId="0" applyNumberFormat="1" applyFont="1" applyFill="1" applyAlignment="1" applyProtection="1">
      <alignment horizontal="right" wrapText="1"/>
    </xf>
    <xf numFmtId="169" fontId="45" fillId="0" borderId="0" xfId="0" applyNumberFormat="1" applyFont="1" applyFill="1" applyAlignment="1" applyProtection="1">
      <alignment horizontal="right" wrapText="1"/>
    </xf>
    <xf numFmtId="170" fontId="36" fillId="0" borderId="0" xfId="17" applyNumberFormat="1" applyFont="1" applyFill="1" applyAlignment="1" applyProtection="1">
      <alignment horizontal="center" vertical="top"/>
    </xf>
    <xf numFmtId="0" fontId="18" fillId="0" borderId="0" xfId="0" applyFont="1" applyFill="1" applyAlignment="1" applyProtection="1">
      <alignment vertical="top" wrapText="1"/>
    </xf>
    <xf numFmtId="0" fontId="18" fillId="0" borderId="0" xfId="14" applyNumberFormat="1" applyFont="1" applyFill="1" applyAlignment="1" applyProtection="1">
      <alignment horizontal="right"/>
    </xf>
    <xf numFmtId="0" fontId="48" fillId="0" borderId="0" xfId="14" applyNumberFormat="1" applyFont="1" applyFill="1" applyAlignment="1" applyProtection="1">
      <alignment horizontal="right"/>
    </xf>
    <xf numFmtId="0" fontId="5" fillId="0" borderId="0" xfId="37" applyNumberFormat="1" applyFont="1" applyFill="1" applyBorder="1" applyAlignment="1" applyProtection="1">
      <alignment horizontal="left" vertical="top" wrapText="1"/>
    </xf>
    <xf numFmtId="170" fontId="6" fillId="0" borderId="0" xfId="17" applyNumberFormat="1" applyFont="1" applyFill="1" applyBorder="1" applyAlignment="1" applyProtection="1">
      <alignment horizontal="center" vertical="top"/>
    </xf>
    <xf numFmtId="0" fontId="18" fillId="0" borderId="0" xfId="9" applyFont="1" applyFill="1" applyAlignment="1" applyProtection="1">
      <alignment horizontal="right"/>
    </xf>
    <xf numFmtId="170" fontId="6" fillId="0" borderId="0" xfId="13" applyNumberFormat="1" applyFont="1" applyFill="1" applyAlignment="1" applyProtection="1">
      <alignment horizontal="center" vertical="top"/>
    </xf>
    <xf numFmtId="0" fontId="47" fillId="0" borderId="0" xfId="15" applyNumberFormat="1" applyFont="1" applyFill="1" applyAlignment="1" applyProtection="1">
      <alignment horizontal="right"/>
    </xf>
    <xf numFmtId="169" fontId="60" fillId="0" borderId="0" xfId="0" applyNumberFormat="1" applyFont="1" applyFill="1" applyProtection="1"/>
    <xf numFmtId="170" fontId="6" fillId="3" borderId="0" xfId="13" applyNumberFormat="1" applyFont="1" applyFill="1" applyBorder="1" applyAlignment="1" applyProtection="1">
      <alignment horizontal="center" vertical="top"/>
    </xf>
    <xf numFmtId="0" fontId="14" fillId="3" borderId="0" xfId="0" applyFont="1" applyFill="1" applyBorder="1" applyAlignment="1" applyProtection="1">
      <alignment horizontal="left" vertical="top" wrapText="1"/>
    </xf>
    <xf numFmtId="0" fontId="46" fillId="3" borderId="0" xfId="0" applyFont="1" applyFill="1" applyBorder="1" applyAlignment="1" applyProtection="1">
      <alignment horizontal="right"/>
    </xf>
    <xf numFmtId="169" fontId="0" fillId="3" borderId="0" xfId="0" applyNumberFormat="1" applyFill="1" applyBorder="1" applyProtection="1"/>
    <xf numFmtId="4" fontId="14" fillId="3" borderId="1" xfId="0" applyNumberFormat="1" applyFont="1" applyFill="1" applyBorder="1" applyProtection="1"/>
    <xf numFmtId="0" fontId="18" fillId="0" borderId="0" xfId="0" applyFont="1" applyFill="1" applyBorder="1" applyProtection="1"/>
    <xf numFmtId="0" fontId="0" fillId="0" borderId="0" xfId="0" applyFill="1" applyBorder="1" applyProtection="1"/>
    <xf numFmtId="0" fontId="14" fillId="0" borderId="0" xfId="0" applyFont="1" applyFill="1" applyBorder="1" applyAlignment="1" applyProtection="1">
      <alignment horizontal="left" vertical="top" wrapText="1"/>
    </xf>
    <xf numFmtId="0" fontId="46" fillId="0" borderId="0" xfId="0" applyFont="1" applyFill="1" applyBorder="1" applyAlignment="1" applyProtection="1">
      <alignment horizontal="right"/>
    </xf>
    <xf numFmtId="169" fontId="0" fillId="0" borderId="0" xfId="0" applyNumberFormat="1" applyFill="1" applyBorder="1" applyProtection="1"/>
    <xf numFmtId="4" fontId="14" fillId="0" borderId="0" xfId="0" applyNumberFormat="1" applyFont="1" applyFill="1" applyBorder="1" applyProtection="1"/>
    <xf numFmtId="0" fontId="3" fillId="0" borderId="0" xfId="0" applyFont="1" applyFill="1" applyAlignment="1" applyProtection="1">
      <alignment horizontal="left" vertical="top" wrapText="1"/>
    </xf>
    <xf numFmtId="0" fontId="47" fillId="0" borderId="0" xfId="0" applyFont="1" applyFill="1" applyAlignment="1" applyProtection="1">
      <alignment horizontal="right" wrapText="1"/>
    </xf>
    <xf numFmtId="0" fontId="0" fillId="0" borderId="0" xfId="0" applyFont="1" applyFill="1" applyAlignment="1" applyProtection="1">
      <alignment horizontal="right" wrapText="1"/>
    </xf>
    <xf numFmtId="169" fontId="61" fillId="0" borderId="0" xfId="0" applyNumberFormat="1" applyFont="1" applyFill="1" applyProtection="1"/>
    <xf numFmtId="169" fontId="0" fillId="0" borderId="0" xfId="0" applyNumberFormat="1" applyFont="1" applyFill="1" applyProtection="1"/>
    <xf numFmtId="0" fontId="0" fillId="0" borderId="0" xfId="0" applyFill="1" applyAlignment="1" applyProtection="1">
      <alignment horizontal="left" vertical="top" wrapText="1"/>
    </xf>
    <xf numFmtId="169" fontId="18" fillId="0" borderId="0" xfId="0" applyNumberFormat="1" applyFont="1" applyFill="1" applyProtection="1"/>
    <xf numFmtId="169" fontId="48" fillId="0" borderId="0" xfId="0" applyNumberFormat="1" applyFont="1" applyFill="1" applyProtection="1"/>
    <xf numFmtId="0" fontId="5" fillId="3" borderId="0" xfId="0" applyFont="1" applyFill="1" applyAlignment="1" applyProtection="1">
      <alignment horizontal="left" vertical="top" wrapText="1"/>
    </xf>
    <xf numFmtId="0" fontId="47" fillId="3" borderId="0" xfId="0" applyFont="1" applyFill="1" applyAlignment="1" applyProtection="1">
      <alignment horizontal="right" wrapText="1"/>
    </xf>
    <xf numFmtId="169" fontId="48" fillId="3" borderId="0" xfId="0" applyNumberFormat="1" applyFont="1" applyFill="1" applyProtection="1"/>
    <xf numFmtId="4" fontId="3" fillId="0" borderId="0" xfId="0" applyNumberFormat="1" applyFont="1" applyFill="1" applyBorder="1" applyProtection="1"/>
    <xf numFmtId="170" fontId="36" fillId="0" borderId="0" xfId="13" applyNumberFormat="1" applyFont="1" applyFill="1" applyBorder="1" applyAlignment="1" applyProtection="1">
      <alignment horizontal="center" vertical="top"/>
    </xf>
    <xf numFmtId="0" fontId="18" fillId="0" borderId="0" xfId="0" applyFont="1" applyFill="1" applyAlignment="1" applyProtection="1">
      <alignment horizontal="left" vertical="top" wrapText="1"/>
    </xf>
    <xf numFmtId="0" fontId="18" fillId="0" borderId="0" xfId="0" applyFont="1" applyFill="1" applyAlignment="1" applyProtection="1">
      <alignment horizontal="right" wrapText="1"/>
    </xf>
    <xf numFmtId="4" fontId="18" fillId="0" borderId="0" xfId="0" applyNumberFormat="1" applyFont="1" applyFill="1" applyProtection="1"/>
    <xf numFmtId="0" fontId="5" fillId="0" borderId="0" xfId="0" applyNumberFormat="1" applyFont="1" applyFill="1" applyBorder="1" applyAlignment="1" applyProtection="1">
      <alignment horizontal="left" vertical="center" wrapText="1"/>
    </xf>
    <xf numFmtId="169" fontId="5" fillId="0" borderId="0" xfId="0" applyNumberFormat="1" applyFont="1" applyFill="1" applyBorder="1" applyAlignment="1" applyProtection="1">
      <alignment horizontal="right"/>
    </xf>
    <xf numFmtId="174" fontId="5" fillId="0" borderId="0" xfId="0" applyNumberFormat="1" applyFont="1" applyFill="1" applyAlignment="1" applyProtection="1">
      <alignment vertical="center"/>
    </xf>
    <xf numFmtId="0" fontId="5" fillId="0" borderId="0" xfId="0" applyFont="1" applyFill="1" applyAlignment="1" applyProtection="1">
      <alignment vertical="center"/>
    </xf>
    <xf numFmtId="169" fontId="47" fillId="0" borderId="0" xfId="0" applyNumberFormat="1" applyFont="1" applyFill="1" applyBorder="1" applyAlignment="1" applyProtection="1">
      <alignment horizontal="right"/>
    </xf>
    <xf numFmtId="169" fontId="48" fillId="0" borderId="0" xfId="0" applyNumberFormat="1" applyFont="1" applyFill="1" applyAlignment="1" applyProtection="1">
      <alignment vertical="center"/>
    </xf>
    <xf numFmtId="0" fontId="18" fillId="0" borderId="0" xfId="0" applyFont="1" applyFill="1" applyAlignment="1" applyProtection="1">
      <alignment vertical="center"/>
    </xf>
    <xf numFmtId="0" fontId="5" fillId="0" borderId="0" xfId="0" applyFont="1" applyFill="1" applyProtection="1"/>
    <xf numFmtId="0" fontId="5" fillId="0" borderId="0" xfId="12" applyNumberFormat="1" applyFont="1" applyFill="1" applyAlignment="1" applyProtection="1">
      <alignment horizontal="left" vertical="top" wrapText="1"/>
    </xf>
    <xf numFmtId="169" fontId="18" fillId="0" borderId="0" xfId="0" applyNumberFormat="1" applyFont="1" applyFill="1" applyAlignment="1" applyProtection="1">
      <alignment horizontal="right"/>
    </xf>
    <xf numFmtId="9" fontId="18" fillId="0" borderId="0" xfId="0" applyNumberFormat="1" applyFont="1" applyFill="1" applyAlignment="1" applyProtection="1">
      <alignment horizontal="right"/>
    </xf>
    <xf numFmtId="0" fontId="5" fillId="0" borderId="0" xfId="23" applyNumberFormat="1" applyFont="1" applyFill="1" applyBorder="1" applyAlignment="1" applyProtection="1">
      <alignment horizontal="left" vertical="top" wrapText="1"/>
    </xf>
    <xf numFmtId="0" fontId="5" fillId="0" borderId="0" xfId="23" quotePrefix="1" applyNumberFormat="1" applyFont="1" applyFill="1" applyBorder="1" applyAlignment="1" applyProtection="1">
      <alignment horizontal="left" vertical="top" wrapText="1"/>
    </xf>
    <xf numFmtId="0" fontId="25" fillId="0" borderId="0" xfId="0" applyFont="1" applyFill="1" applyProtection="1"/>
    <xf numFmtId="0" fontId="10" fillId="0" borderId="0" xfId="0" applyFont="1" applyFill="1" applyAlignment="1" applyProtection="1">
      <alignment horizontal="left" wrapText="1"/>
    </xf>
    <xf numFmtId="169" fontId="10" fillId="0" borderId="0" xfId="0" applyNumberFormat="1" applyFont="1" applyFill="1" applyAlignment="1" applyProtection="1">
      <alignment horizontal="right"/>
    </xf>
    <xf numFmtId="0" fontId="10" fillId="0" borderId="0" xfId="16" applyNumberFormat="1" applyFont="1" applyFill="1" applyBorder="1" applyAlignment="1" applyProtection="1">
      <alignment horizontal="left" vertical="top" wrapText="1"/>
    </xf>
    <xf numFmtId="0" fontId="16" fillId="0" borderId="0" xfId="0" applyFont="1" applyFill="1" applyProtection="1"/>
    <xf numFmtId="0" fontId="10" fillId="0" borderId="0" xfId="13" applyNumberFormat="1" applyFont="1" applyFill="1" applyBorder="1" applyAlignment="1" applyProtection="1">
      <alignment horizontal="left" vertical="top" wrapText="1"/>
    </xf>
    <xf numFmtId="0" fontId="5" fillId="0" borderId="0" xfId="0" applyFont="1" applyAlignment="1" applyProtection="1">
      <alignment horizontal="right"/>
    </xf>
    <xf numFmtId="169" fontId="5" fillId="0" borderId="0" xfId="0" applyNumberFormat="1" applyFont="1" applyProtection="1"/>
    <xf numFmtId="170" fontId="6" fillId="0" borderId="0" xfId="53" applyNumberFormat="1" applyFont="1" applyFill="1" applyBorder="1" applyAlignment="1" applyProtection="1">
      <alignment horizontal="center" vertical="top"/>
    </xf>
    <xf numFmtId="169" fontId="45" fillId="0" borderId="0" xfId="0" applyNumberFormat="1" applyFont="1" applyFill="1" applyAlignment="1" applyProtection="1">
      <alignment horizontal="right"/>
    </xf>
    <xf numFmtId="0" fontId="0" fillId="0" borderId="0" xfId="0" applyFill="1" applyAlignment="1" applyProtection="1">
      <alignment wrapText="1"/>
    </xf>
    <xf numFmtId="0" fontId="10" fillId="0" borderId="0" xfId="23" applyNumberFormat="1" applyFont="1" applyFill="1" applyBorder="1" applyAlignment="1" applyProtection="1">
      <alignment horizontal="left" vertical="top" wrapText="1"/>
    </xf>
    <xf numFmtId="169" fontId="5" fillId="0" borderId="0" xfId="2" applyNumberFormat="1" applyFont="1" applyFill="1" applyAlignment="1" applyProtection="1">
      <alignment horizontal="right"/>
    </xf>
    <xf numFmtId="0" fontId="18" fillId="0" borderId="0" xfId="0" applyFont="1" applyAlignment="1" applyProtection="1">
      <alignment horizontal="center"/>
    </xf>
    <xf numFmtId="0" fontId="0" fillId="0" borderId="0" xfId="0" applyAlignment="1" applyProtection="1">
      <alignment horizontal="center"/>
    </xf>
    <xf numFmtId="0" fontId="18" fillId="0" borderId="0" xfId="0" applyFont="1" applyProtection="1"/>
    <xf numFmtId="0" fontId="0" fillId="0" borderId="0" xfId="0" applyProtection="1"/>
    <xf numFmtId="0" fontId="10" fillId="0" borderId="0" xfId="16" applyNumberFormat="1" applyFont="1" applyFill="1" applyAlignment="1" applyProtection="1">
      <alignment horizontal="left" vertical="top" wrapText="1"/>
    </xf>
    <xf numFmtId="0" fontId="5" fillId="0" borderId="0" xfId="16" applyNumberFormat="1" applyFont="1" applyFill="1" applyBorder="1" applyAlignment="1" applyProtection="1">
      <alignment horizontal="left" vertical="top" wrapText="1"/>
    </xf>
    <xf numFmtId="0" fontId="10" fillId="0" borderId="0" xfId="0" applyNumberFormat="1" applyFont="1" applyFill="1" applyBorder="1" applyAlignment="1" applyProtection="1">
      <alignment horizontal="left" wrapText="1"/>
    </xf>
    <xf numFmtId="169" fontId="18" fillId="0" borderId="0" xfId="0" applyNumberFormat="1" applyFont="1" applyFill="1" applyBorder="1" applyAlignment="1" applyProtection="1">
      <alignment horizontal="right"/>
    </xf>
    <xf numFmtId="0" fontId="10" fillId="0" borderId="0" xfId="0" applyFont="1" applyFill="1" applyAlignment="1" applyProtection="1"/>
    <xf numFmtId="0" fontId="10" fillId="0" borderId="0" xfId="0" quotePrefix="1" applyNumberFormat="1" applyFont="1" applyFill="1" applyBorder="1" applyAlignment="1" applyProtection="1">
      <alignment horizontal="left" vertical="center" wrapText="1"/>
    </xf>
    <xf numFmtId="0" fontId="47" fillId="0" borderId="0" xfId="27" applyNumberFormat="1" applyFont="1" applyFill="1" applyBorder="1" applyAlignment="1" applyProtection="1">
      <alignment horizontal="right"/>
    </xf>
    <xf numFmtId="0" fontId="10" fillId="0" borderId="0" xfId="0" applyFont="1" applyFill="1" applyProtection="1"/>
    <xf numFmtId="0" fontId="49" fillId="3" borderId="0" xfId="0" applyFont="1" applyFill="1" applyAlignment="1" applyProtection="1">
      <alignment horizontal="right" wrapText="1"/>
    </xf>
    <xf numFmtId="0" fontId="49" fillId="0" borderId="0" xfId="0" applyFont="1" applyFill="1" applyAlignment="1" applyProtection="1">
      <alignment horizontal="right" wrapText="1"/>
    </xf>
    <xf numFmtId="0" fontId="10" fillId="0" borderId="0" xfId="2" applyNumberFormat="1" applyFont="1" applyFill="1" applyBorder="1" applyAlignment="1" applyProtection="1">
      <alignment horizontal="left" vertical="top" wrapText="1"/>
    </xf>
    <xf numFmtId="0" fontId="47" fillId="0" borderId="0" xfId="2" applyFont="1" applyFill="1" applyBorder="1" applyAlignment="1" applyProtection="1">
      <alignment horizontal="right" wrapText="1"/>
    </xf>
    <xf numFmtId="169" fontId="48" fillId="0" borderId="0" xfId="2" applyNumberFormat="1" applyFont="1" applyFill="1" applyProtection="1"/>
    <xf numFmtId="0" fontId="18" fillId="0" borderId="0" xfId="2" applyFont="1" applyFill="1" applyProtection="1"/>
    <xf numFmtId="0" fontId="16" fillId="0" borderId="0" xfId="2" applyFont="1" applyFill="1" applyProtection="1"/>
    <xf numFmtId="0" fontId="5" fillId="0" borderId="0" xfId="2" quotePrefix="1" applyNumberFormat="1" applyFont="1" applyFill="1" applyBorder="1" applyAlignment="1" applyProtection="1">
      <alignment horizontal="left" vertical="top" wrapText="1"/>
    </xf>
    <xf numFmtId="0" fontId="5" fillId="0" borderId="0" xfId="2" applyFont="1" applyFill="1" applyBorder="1" applyAlignment="1" applyProtection="1">
      <alignment horizontal="right" wrapText="1"/>
    </xf>
    <xf numFmtId="4" fontId="16" fillId="0" borderId="0" xfId="0" applyNumberFormat="1" applyFont="1" applyFill="1" applyProtection="1"/>
    <xf numFmtId="0" fontId="5" fillId="0" borderId="0" xfId="2" applyFont="1" applyFill="1" applyProtection="1"/>
    <xf numFmtId="0" fontId="5" fillId="0" borderId="0" xfId="2" quotePrefix="1" applyFont="1" applyFill="1" applyAlignment="1" applyProtection="1">
      <alignment horizontal="left" vertical="top" wrapText="1"/>
    </xf>
    <xf numFmtId="0" fontId="5" fillId="0" borderId="0" xfId="2" applyFont="1" applyFill="1" applyAlignment="1" applyProtection="1">
      <alignment horizontal="right" wrapText="1"/>
    </xf>
    <xf numFmtId="170" fontId="6" fillId="0" borderId="0" xfId="16" applyNumberFormat="1" applyFont="1" applyFill="1" applyBorder="1" applyAlignment="1" applyProtection="1">
      <alignment horizontal="center" vertical="top"/>
    </xf>
    <xf numFmtId="0" fontId="5" fillId="0" borderId="0" xfId="0" quotePrefix="1" applyFont="1" applyFill="1" applyAlignment="1" applyProtection="1">
      <alignment horizontal="left" vertical="top" wrapText="1"/>
    </xf>
    <xf numFmtId="169" fontId="5" fillId="0" borderId="0" xfId="0" applyNumberFormat="1" applyFont="1" applyFill="1" applyAlignment="1" applyProtection="1">
      <alignment horizontal="right" wrapText="1"/>
    </xf>
    <xf numFmtId="169" fontId="5" fillId="0" borderId="0" xfId="0" applyNumberFormat="1" applyFont="1" applyFill="1" applyBorder="1" applyAlignment="1" applyProtection="1">
      <alignment horizontal="right" wrapText="1"/>
    </xf>
    <xf numFmtId="0" fontId="5" fillId="3" borderId="0" xfId="0" applyFont="1" applyFill="1" applyAlignment="1" applyProtection="1">
      <alignment horizontal="center" vertical="top"/>
    </xf>
    <xf numFmtId="0" fontId="5" fillId="3" borderId="0" xfId="0" applyFont="1" applyFill="1" applyAlignment="1" applyProtection="1">
      <alignment horizontal="right"/>
    </xf>
    <xf numFmtId="169" fontId="5" fillId="3" borderId="0" xfId="0" applyNumberFormat="1" applyFont="1" applyFill="1" applyProtection="1"/>
    <xf numFmtId="4" fontId="3" fillId="3" borderId="1" xfId="0" applyNumberFormat="1" applyFont="1" applyFill="1" applyBorder="1" applyProtection="1"/>
    <xf numFmtId="0" fontId="5" fillId="0" borderId="0" xfId="0" applyFont="1" applyFill="1" applyAlignment="1" applyProtection="1">
      <alignment horizontal="center" vertical="top"/>
    </xf>
    <xf numFmtId="0" fontId="10" fillId="0" borderId="0" xfId="0" applyFont="1" applyFill="1" applyAlignment="1" applyProtection="1">
      <alignment horizontal="left" vertical="top" wrapText="1"/>
    </xf>
    <xf numFmtId="0" fontId="0" fillId="0" borderId="0" xfId="0" applyFill="1" applyAlignment="1" applyProtection="1">
      <alignment horizontal="right"/>
    </xf>
    <xf numFmtId="0" fontId="5" fillId="0" borderId="0" xfId="25" applyFont="1" applyAlignment="1" applyProtection="1">
      <alignment vertical="top" wrapText="1"/>
    </xf>
    <xf numFmtId="169" fontId="18" fillId="0" borderId="0" xfId="0" applyNumberFormat="1" applyFont="1" applyAlignment="1" applyProtection="1">
      <alignment horizontal="center"/>
    </xf>
    <xf numFmtId="0" fontId="62" fillId="0" borderId="0" xfId="0" applyFont="1" applyProtection="1"/>
    <xf numFmtId="170" fontId="36" fillId="0" borderId="0" xfId="71" applyNumberFormat="1" applyFont="1" applyAlignment="1" applyProtection="1">
      <alignment horizontal="center" vertical="top"/>
    </xf>
    <xf numFmtId="0" fontId="5" fillId="0" borderId="0" xfId="0" applyFont="1" applyAlignment="1" applyProtection="1">
      <alignment horizontal="right" wrapText="1"/>
    </xf>
    <xf numFmtId="169" fontId="10" fillId="0" borderId="0" xfId="0" applyNumberFormat="1" applyFont="1" applyProtection="1"/>
    <xf numFmtId="170" fontId="36" fillId="0" borderId="0" xfId="71" applyNumberFormat="1" applyFont="1" applyFill="1" applyBorder="1" applyAlignment="1" applyProtection="1">
      <alignment horizontal="center" vertical="top"/>
    </xf>
    <xf numFmtId="0" fontId="18" fillId="0" borderId="0" xfId="0" quotePrefix="1" applyFont="1" applyAlignment="1" applyProtection="1">
      <alignment horizontal="left" vertical="center" wrapText="1"/>
    </xf>
    <xf numFmtId="0" fontId="18" fillId="0" borderId="0" xfId="0" applyFont="1" applyAlignment="1" applyProtection="1">
      <alignment horizontal="right"/>
    </xf>
    <xf numFmtId="0" fontId="48" fillId="0" borderId="0" xfId="0" applyFont="1" applyProtection="1"/>
    <xf numFmtId="0" fontId="18" fillId="0" borderId="0" xfId="0" quotePrefix="1" applyFont="1" applyAlignment="1" applyProtection="1">
      <alignment horizontal="left" vertical="top" wrapText="1"/>
    </xf>
    <xf numFmtId="169" fontId="48" fillId="0" borderId="0" xfId="0" applyNumberFormat="1" applyFont="1" applyProtection="1"/>
    <xf numFmtId="0" fontId="48" fillId="0" borderId="0" xfId="0" applyFont="1" applyFill="1" applyProtection="1"/>
    <xf numFmtId="0" fontId="18" fillId="0" borderId="0" xfId="28" quotePrefix="1" applyNumberFormat="1" applyFont="1" applyFill="1" applyBorder="1" applyAlignment="1" applyProtection="1">
      <alignment horizontal="left" wrapText="1"/>
    </xf>
    <xf numFmtId="4" fontId="62" fillId="0" borderId="0" xfId="0" applyNumberFormat="1" applyFont="1" applyProtection="1"/>
    <xf numFmtId="0" fontId="5" fillId="0" borderId="0" xfId="28" applyNumberFormat="1" applyFont="1" applyFill="1" applyBorder="1" applyAlignment="1" applyProtection="1">
      <alignment horizontal="left" vertical="top" wrapText="1"/>
    </xf>
    <xf numFmtId="169" fontId="5" fillId="0" borderId="0" xfId="13" applyNumberFormat="1" applyFont="1" applyFill="1" applyBorder="1" applyAlignment="1" applyProtection="1">
      <alignment horizontal="right"/>
    </xf>
    <xf numFmtId="170" fontId="19" fillId="0" borderId="0" xfId="14" applyNumberFormat="1" applyFont="1" applyFill="1" applyBorder="1" applyAlignment="1" applyProtection="1">
      <alignment horizontal="center" vertical="top"/>
    </xf>
    <xf numFmtId="170" fontId="6" fillId="0" borderId="0" xfId="14" applyNumberFormat="1" applyFont="1" applyFill="1" applyBorder="1" applyAlignment="1" applyProtection="1">
      <alignment horizontal="center" vertical="top"/>
    </xf>
    <xf numFmtId="0" fontId="0" fillId="0" borderId="0" xfId="0" applyAlignment="1" applyProtection="1">
      <alignment vertical="top" wrapText="1"/>
    </xf>
    <xf numFmtId="169" fontId="10" fillId="0" borderId="0" xfId="25" applyNumberFormat="1" applyFont="1" applyAlignment="1" applyProtection="1">
      <alignment horizontal="right"/>
    </xf>
    <xf numFmtId="170" fontId="6" fillId="0" borderId="0" xfId="12" applyNumberFormat="1" applyFont="1" applyFill="1" applyBorder="1" applyAlignment="1" applyProtection="1">
      <alignment horizontal="center" vertical="top"/>
    </xf>
    <xf numFmtId="0" fontId="10" fillId="0" borderId="0" xfId="23" quotePrefix="1" applyNumberFormat="1" applyFont="1" applyFill="1" applyBorder="1" applyAlignment="1" applyProtection="1">
      <alignment horizontal="left" vertical="top" wrapText="1"/>
    </xf>
    <xf numFmtId="169" fontId="10" fillId="0" borderId="0" xfId="0" applyNumberFormat="1" applyFont="1" applyAlignment="1" applyProtection="1">
      <alignment horizontal="right"/>
    </xf>
    <xf numFmtId="174" fontId="5" fillId="0" borderId="0" xfId="12" applyNumberFormat="1" applyFont="1" applyProtection="1"/>
    <xf numFmtId="0" fontId="5" fillId="0" borderId="0" xfId="0" quotePrefix="1" applyFont="1" applyAlignment="1" applyProtection="1">
      <alignment vertical="top" wrapText="1"/>
    </xf>
    <xf numFmtId="169" fontId="5" fillId="0" borderId="0" xfId="0" applyNumberFormat="1" applyFont="1" applyAlignment="1" applyProtection="1">
      <alignment horizontal="right"/>
    </xf>
    <xf numFmtId="0" fontId="0" fillId="0" borderId="0" xfId="0" applyFill="1" applyAlignment="1" applyProtection="1">
      <alignment horizontal="center" vertical="top"/>
    </xf>
    <xf numFmtId="0" fontId="0" fillId="0" borderId="0" xfId="0" applyFill="1" applyAlignment="1" applyProtection="1">
      <alignment vertical="top"/>
    </xf>
    <xf numFmtId="0" fontId="17" fillId="0" borderId="0" xfId="0" applyFont="1" applyFill="1" applyBorder="1" applyAlignment="1" applyProtection="1">
      <alignment horizontal="left" vertical="top" wrapText="1"/>
    </xf>
    <xf numFmtId="170" fontId="0" fillId="0" borderId="0" xfId="0" applyNumberFormat="1" applyFill="1" applyAlignment="1" applyProtection="1">
      <alignment horizontal="center"/>
    </xf>
    <xf numFmtId="0" fontId="0" fillId="0" borderId="0" xfId="0" applyFill="1" applyBorder="1" applyAlignment="1" applyProtection="1">
      <alignment horizontal="left" vertical="top" wrapText="1"/>
    </xf>
    <xf numFmtId="0" fontId="0" fillId="0" borderId="0" xfId="0" applyFill="1" applyBorder="1" applyAlignment="1" applyProtection="1">
      <alignment horizontal="right"/>
    </xf>
    <xf numFmtId="169" fontId="5" fillId="0" borderId="0" xfId="13" applyNumberFormat="1" applyFont="1" applyFill="1" applyBorder="1" applyAlignment="1" applyProtection="1">
      <alignment vertical="center"/>
    </xf>
    <xf numFmtId="0" fontId="14" fillId="3" borderId="3" xfId="0" applyFont="1" applyFill="1" applyBorder="1" applyAlignment="1" applyProtection="1">
      <alignment vertical="top"/>
    </xf>
    <xf numFmtId="0" fontId="0" fillId="3" borderId="4" xfId="0" applyFill="1" applyBorder="1" applyAlignment="1" applyProtection="1">
      <alignment horizontal="right"/>
    </xf>
    <xf numFmtId="169" fontId="14" fillId="3" borderId="4" xfId="0" applyNumberFormat="1" applyFont="1" applyFill="1" applyBorder="1" applyProtection="1"/>
    <xf numFmtId="0" fontId="63" fillId="0" borderId="0" xfId="0" applyFont="1" applyProtection="1"/>
    <xf numFmtId="0" fontId="64" fillId="0" borderId="0" xfId="0" applyFont="1" applyAlignment="1" applyProtection="1">
      <alignment horizontal="left"/>
    </xf>
    <xf numFmtId="0" fontId="65" fillId="0" borderId="0" xfId="0" applyFont="1" applyAlignment="1" applyProtection="1">
      <alignment horizontal="left"/>
    </xf>
    <xf numFmtId="0" fontId="65" fillId="0" borderId="0" xfId="0" applyFont="1" applyProtection="1"/>
    <xf numFmtId="0" fontId="65" fillId="0" borderId="0" xfId="0" applyFont="1" applyBorder="1" applyAlignment="1" applyProtection="1">
      <alignment horizontal="center"/>
    </xf>
    <xf numFmtId="174" fontId="65" fillId="0" borderId="0" xfId="0" applyNumberFormat="1" applyFont="1" applyProtection="1"/>
    <xf numFmtId="2" fontId="65" fillId="0" borderId="0" xfId="0" applyNumberFormat="1" applyFont="1" applyProtection="1"/>
    <xf numFmtId="0" fontId="69" fillId="0" borderId="0" xfId="0" applyFont="1" applyProtection="1"/>
    <xf numFmtId="0" fontId="64" fillId="0" borderId="0" xfId="0" applyFont="1" applyProtection="1"/>
    <xf numFmtId="0" fontId="65" fillId="0" borderId="7" xfId="0" applyFont="1" applyBorder="1" applyProtection="1"/>
    <xf numFmtId="0" fontId="64" fillId="0" borderId="7" xfId="0" applyFont="1" applyBorder="1" applyProtection="1"/>
    <xf numFmtId="0" fontId="65" fillId="0" borderId="0" xfId="0" applyFont="1" applyBorder="1" applyProtection="1"/>
    <xf numFmtId="0" fontId="64" fillId="0" borderId="0" xfId="0" applyFont="1" applyBorder="1" applyProtection="1"/>
    <xf numFmtId="0" fontId="66" fillId="4" borderId="2" xfId="0" applyFont="1" applyFill="1" applyBorder="1" applyAlignment="1" applyProtection="1">
      <alignment horizontal="right"/>
    </xf>
    <xf numFmtId="0" fontId="63" fillId="4" borderId="2" xfId="0" applyFont="1" applyFill="1" applyBorder="1" applyProtection="1"/>
    <xf numFmtId="0" fontId="67" fillId="4" borderId="2" xfId="0" applyFont="1" applyFill="1" applyBorder="1" applyProtection="1"/>
    <xf numFmtId="0" fontId="66" fillId="0" borderId="0" xfId="0" applyFont="1" applyAlignment="1" applyProtection="1">
      <alignment horizontal="right"/>
    </xf>
    <xf numFmtId="0" fontId="67" fillId="0" borderId="0" xfId="0" applyFont="1" applyProtection="1"/>
    <xf numFmtId="49" fontId="68" fillId="0" borderId="0" xfId="59" applyNumberFormat="1" applyFont="1" applyFill="1" applyBorder="1" applyAlignment="1" applyProtection="1">
      <alignment horizontal="center" vertical="center"/>
    </xf>
    <xf numFmtId="0" fontId="68" fillId="0" borderId="0" xfId="59" applyFont="1" applyFill="1" applyBorder="1" applyAlignment="1" applyProtection="1">
      <alignment vertical="center"/>
    </xf>
    <xf numFmtId="4" fontId="63" fillId="0" borderId="0" xfId="0" applyNumberFormat="1" applyFont="1" applyProtection="1"/>
    <xf numFmtId="0" fontId="63" fillId="0" borderId="0" xfId="0" applyFont="1" applyAlignment="1" applyProtection="1">
      <alignment horizontal="center"/>
    </xf>
    <xf numFmtId="4" fontId="68" fillId="0" borderId="0" xfId="0" applyNumberFormat="1" applyFont="1" applyFill="1" applyAlignment="1" applyProtection="1">
      <alignment horizontal="right"/>
    </xf>
    <xf numFmtId="0" fontId="0" fillId="0" borderId="0" xfId="0" applyFont="1" applyProtection="1"/>
    <xf numFmtId="0" fontId="63" fillId="0" borderId="4" xfId="0" applyFont="1" applyBorder="1" applyAlignment="1" applyProtection="1">
      <alignment horizontal="center"/>
    </xf>
    <xf numFmtId="0" fontId="63" fillId="0" borderId="4" xfId="0" applyFont="1" applyBorder="1" applyProtection="1"/>
    <xf numFmtId="4" fontId="63" fillId="0" borderId="4" xfId="0" applyNumberFormat="1" applyFont="1" applyBorder="1" applyProtection="1"/>
    <xf numFmtId="0" fontId="63" fillId="0" borderId="0" xfId="0" applyFont="1" applyBorder="1" applyAlignment="1" applyProtection="1">
      <alignment horizontal="center"/>
    </xf>
    <xf numFmtId="0" fontId="63" fillId="0" borderId="0" xfId="0" applyFont="1" applyBorder="1" applyProtection="1"/>
    <xf numFmtId="4" fontId="63" fillId="0" borderId="0" xfId="0" applyNumberFormat="1" applyFont="1" applyBorder="1" applyProtection="1"/>
    <xf numFmtId="0" fontId="0" fillId="4" borderId="8" xfId="0" applyFont="1" applyFill="1" applyBorder="1" applyProtection="1"/>
    <xf numFmtId="0" fontId="63" fillId="4" borderId="8" xfId="0" applyFont="1" applyFill="1" applyBorder="1" applyProtection="1"/>
    <xf numFmtId="4" fontId="63" fillId="4" borderId="8" xfId="0" applyNumberFormat="1" applyFont="1" applyFill="1" applyBorder="1" applyProtection="1"/>
    <xf numFmtId="4" fontId="67" fillId="0" borderId="0" xfId="0" applyNumberFormat="1" applyFont="1" applyProtection="1"/>
    <xf numFmtId="0" fontId="66" fillId="4" borderId="2" xfId="0" applyFont="1" applyFill="1" applyBorder="1" applyProtection="1"/>
    <xf numFmtId="0" fontId="66" fillId="0" borderId="0" xfId="0" applyFont="1" applyProtection="1"/>
    <xf numFmtId="0" fontId="23" fillId="4" borderId="8" xfId="0" applyFont="1" applyFill="1" applyBorder="1" applyProtection="1"/>
    <xf numFmtId="0" fontId="67" fillId="4" borderId="8" xfId="0" applyFont="1" applyFill="1" applyBorder="1" applyProtection="1"/>
    <xf numFmtId="4" fontId="23" fillId="4" borderId="8" xfId="0" applyNumberFormat="1" applyFont="1" applyFill="1" applyBorder="1" applyProtection="1"/>
    <xf numFmtId="0" fontId="23" fillId="4" borderId="0" xfId="0" applyFont="1" applyFill="1" applyProtection="1"/>
    <xf numFmtId="0" fontId="67" fillId="4" borderId="0" xfId="0" applyFont="1" applyFill="1" applyProtection="1"/>
    <xf numFmtId="4" fontId="23" fillId="4" borderId="0" xfId="0" applyNumberFormat="1" applyFont="1" applyFill="1" applyProtection="1"/>
    <xf numFmtId="168" fontId="6" fillId="0" borderId="0" xfId="0" applyNumberFormat="1" applyFont="1" applyFill="1" applyBorder="1" applyAlignment="1" applyProtection="1">
      <alignment horizontal="right"/>
      <protection locked="0"/>
    </xf>
    <xf numFmtId="168" fontId="5" fillId="0" borderId="0" xfId="0" applyNumberFormat="1" applyFont="1" applyFill="1" applyAlignment="1" applyProtection="1">
      <alignment horizontal="right"/>
      <protection locked="0"/>
    </xf>
    <xf numFmtId="168" fontId="10" fillId="0" borderId="0" xfId="0" applyNumberFormat="1" applyFont="1" applyFill="1" applyAlignment="1" applyProtection="1">
      <alignment horizontal="right"/>
      <protection locked="0"/>
    </xf>
    <xf numFmtId="170" fontId="11" fillId="3" borderId="0" xfId="13" applyNumberFormat="1" applyFont="1" applyFill="1" applyBorder="1" applyAlignment="1" applyProtection="1">
      <alignment horizontal="center" vertical="top"/>
    </xf>
    <xf numFmtId="0" fontId="11" fillId="3" borderId="0" xfId="13" applyNumberFormat="1" applyFont="1" applyFill="1" applyBorder="1" applyAlignment="1" applyProtection="1">
      <alignment horizontal="left" vertical="top"/>
    </xf>
    <xf numFmtId="0" fontId="12" fillId="3" borderId="0" xfId="0" applyFont="1" applyFill="1" applyAlignment="1" applyProtection="1">
      <alignment horizontal="right"/>
    </xf>
    <xf numFmtId="169" fontId="12" fillId="3" borderId="0" xfId="13" applyNumberFormat="1" applyFont="1" applyFill="1" applyBorder="1" applyAlignment="1" applyProtection="1">
      <alignment horizontal="right"/>
    </xf>
    <xf numFmtId="169" fontId="12" fillId="0" borderId="0" xfId="13" applyNumberFormat="1" applyFont="1" applyFill="1" applyBorder="1" applyAlignment="1" applyProtection="1">
      <alignment horizontal="right"/>
    </xf>
    <xf numFmtId="0" fontId="13" fillId="0" borderId="3" xfId="0" applyNumberFormat="1" applyFont="1" applyFill="1" applyBorder="1" applyAlignment="1" applyProtection="1">
      <alignment horizontal="center" vertical="top"/>
    </xf>
    <xf numFmtId="0" fontId="5" fillId="0" borderId="0" xfId="13" applyNumberFormat="1" applyFont="1" applyFill="1" applyBorder="1" applyAlignment="1" applyProtection="1">
      <alignment horizontal="left" vertical="top" wrapText="1"/>
    </xf>
    <xf numFmtId="9" fontId="5" fillId="0" borderId="0" xfId="0" applyNumberFormat="1" applyFont="1" applyFill="1" applyBorder="1" applyAlignment="1" applyProtection="1">
      <alignment horizontal="right"/>
    </xf>
    <xf numFmtId="170" fontId="14" fillId="0" borderId="0" xfId="13" applyNumberFormat="1" applyFont="1" applyFill="1" applyBorder="1" applyAlignment="1" applyProtection="1">
      <alignment horizontal="center" vertical="top"/>
    </xf>
    <xf numFmtId="0" fontId="14" fillId="0" borderId="0" xfId="13" applyNumberFormat="1" applyFont="1" applyFill="1" applyBorder="1" applyAlignment="1" applyProtection="1">
      <alignment horizontal="left" vertical="top" wrapText="1"/>
    </xf>
    <xf numFmtId="0" fontId="0" fillId="3" borderId="0" xfId="0" applyFont="1" applyFill="1" applyBorder="1" applyAlignment="1" applyProtection="1">
      <alignment horizontal="right"/>
    </xf>
    <xf numFmtId="169" fontId="0" fillId="0" borderId="0" xfId="0" applyNumberFormat="1" applyFont="1" applyFill="1" applyBorder="1" applyProtection="1"/>
    <xf numFmtId="4" fontId="10" fillId="0" borderId="0" xfId="0" applyNumberFormat="1" applyFont="1" applyFill="1" applyProtection="1"/>
    <xf numFmtId="169" fontId="10" fillId="0" borderId="0" xfId="0" applyNumberFormat="1" applyFont="1" applyFill="1" applyProtection="1"/>
    <xf numFmtId="169" fontId="10" fillId="0" borderId="0" xfId="0" applyNumberFormat="1" applyFont="1" applyFill="1" applyBorder="1" applyAlignment="1" applyProtection="1">
      <alignment horizontal="right"/>
    </xf>
    <xf numFmtId="0" fontId="10" fillId="0" borderId="0" xfId="0" applyNumberFormat="1" applyFont="1" applyFill="1" applyBorder="1" applyAlignment="1" applyProtection="1">
      <alignment horizontal="left" vertical="top" wrapText="1"/>
    </xf>
    <xf numFmtId="170" fontId="29" fillId="0" borderId="0" xfId="13" applyNumberFormat="1" applyFont="1" applyFill="1" applyBorder="1" applyAlignment="1" applyProtection="1">
      <alignment horizontal="center" vertical="top"/>
    </xf>
    <xf numFmtId="0" fontId="25" fillId="0" borderId="0" xfId="12" applyNumberFormat="1" applyFont="1" applyFill="1" applyBorder="1" applyAlignment="1" applyProtection="1">
      <alignment horizontal="left" vertical="top" wrapText="1"/>
    </xf>
    <xf numFmtId="9" fontId="25" fillId="0" borderId="0" xfId="0" applyNumberFormat="1" applyFont="1" applyFill="1" applyBorder="1" applyAlignment="1" applyProtection="1">
      <alignment horizontal="right"/>
    </xf>
    <xf numFmtId="169" fontId="25" fillId="0" borderId="0" xfId="0" applyNumberFormat="1" applyFont="1" applyFill="1" applyProtection="1"/>
    <xf numFmtId="4" fontId="25" fillId="0" borderId="0" xfId="12" applyNumberFormat="1" applyFont="1" applyFill="1" applyBorder="1" applyAlignment="1" applyProtection="1">
      <alignment horizontal="right"/>
    </xf>
    <xf numFmtId="0" fontId="10" fillId="0" borderId="0" xfId="9" applyNumberFormat="1" applyFont="1" applyFill="1" applyAlignment="1" applyProtection="1">
      <alignment horizontal="right"/>
    </xf>
    <xf numFmtId="169" fontId="10" fillId="0" borderId="0" xfId="13" applyNumberFormat="1" applyFont="1" applyFill="1" applyBorder="1" applyAlignment="1" applyProtection="1">
      <alignment horizontal="right"/>
    </xf>
    <xf numFmtId="9" fontId="10" fillId="0" borderId="0" xfId="0" applyNumberFormat="1" applyFont="1" applyFill="1" applyBorder="1" applyAlignment="1" applyProtection="1">
      <alignment horizontal="right"/>
    </xf>
    <xf numFmtId="0" fontId="5" fillId="0" borderId="0" xfId="0" applyNumberFormat="1" applyFont="1" applyFill="1" applyBorder="1" applyAlignment="1" applyProtection="1">
      <alignment horizontal="left" vertical="top" wrapText="1"/>
    </xf>
    <xf numFmtId="4" fontId="5" fillId="0" borderId="0" xfId="0" applyNumberFormat="1" applyFont="1" applyFill="1" applyBorder="1" applyAlignment="1" applyProtection="1">
      <alignment horizontal="right"/>
    </xf>
    <xf numFmtId="4" fontId="5" fillId="0" borderId="0" xfId="73" applyNumberFormat="1" applyFont="1" applyFill="1" applyBorder="1" applyAlignment="1" applyProtection="1"/>
    <xf numFmtId="0" fontId="5" fillId="0" borderId="0" xfId="0" applyFont="1" applyFill="1" applyAlignment="1" applyProtection="1"/>
    <xf numFmtId="0" fontId="0" fillId="0" borderId="0" xfId="55" applyFont="1" applyFill="1" applyAlignment="1" applyProtection="1">
      <alignment vertical="top" wrapText="1"/>
    </xf>
    <xf numFmtId="0" fontId="5" fillId="0" borderId="0" xfId="55" applyFont="1" applyFill="1" applyAlignment="1" applyProtection="1">
      <alignment horizontal="right" wrapText="1"/>
    </xf>
    <xf numFmtId="4" fontId="10" fillId="0" borderId="0" xfId="80" applyNumberFormat="1" applyFont="1" applyFill="1" applyBorder="1" applyAlignment="1" applyProtection="1">
      <alignment horizontal="right"/>
    </xf>
    <xf numFmtId="4" fontId="5" fillId="0" borderId="0" xfId="80" applyNumberFormat="1" applyFont="1" applyFill="1" applyBorder="1" applyAlignment="1" applyProtection="1">
      <alignment horizontal="right"/>
    </xf>
    <xf numFmtId="0" fontId="5" fillId="0" borderId="0" xfId="55" applyFont="1" applyFill="1" applyAlignment="1" applyProtection="1">
      <alignment wrapText="1"/>
    </xf>
    <xf numFmtId="0" fontId="5" fillId="0" borderId="0" xfId="73" applyNumberFormat="1" applyFont="1" applyFill="1" applyBorder="1" applyAlignment="1" applyProtection="1">
      <alignment horizontal="left" vertical="top" wrapText="1"/>
    </xf>
    <xf numFmtId="4" fontId="5" fillId="0" borderId="0" xfId="73" applyNumberFormat="1" applyFont="1" applyFill="1" applyBorder="1" applyAlignment="1" applyProtection="1">
      <alignment horizontal="right"/>
    </xf>
    <xf numFmtId="0" fontId="5" fillId="0" borderId="0" xfId="73" applyNumberFormat="1" applyFont="1" applyFill="1" applyBorder="1" applyAlignment="1" applyProtection="1">
      <alignment horizontal="left" wrapText="1"/>
    </xf>
    <xf numFmtId="0" fontId="5" fillId="0" borderId="0" xfId="55" applyFont="1" applyFill="1" applyAlignment="1" applyProtection="1">
      <alignment vertical="top" wrapText="1"/>
    </xf>
    <xf numFmtId="0" fontId="0" fillId="0" borderId="0" xfId="0" applyFont="1" applyFill="1" applyBorder="1" applyAlignment="1" applyProtection="1">
      <alignment horizontal="right"/>
    </xf>
    <xf numFmtId="0" fontId="10" fillId="0" borderId="0" xfId="0" applyFont="1" applyFill="1" applyAlignment="1" applyProtection="1">
      <alignment vertical="top" wrapText="1"/>
    </xf>
    <xf numFmtId="0" fontId="10" fillId="0" borderId="0" xfId="2" applyFont="1" applyFill="1" applyAlignment="1" applyProtection="1">
      <alignment horizontal="right" vertical="center"/>
    </xf>
    <xf numFmtId="0" fontId="10" fillId="0" borderId="0" xfId="2" applyFont="1" applyFill="1" applyAlignment="1" applyProtection="1">
      <alignment vertical="center"/>
    </xf>
    <xf numFmtId="169" fontId="10" fillId="0" borderId="0" xfId="2" applyNumberFormat="1" applyFont="1" applyFill="1" applyBorder="1" applyAlignment="1" applyProtection="1">
      <alignment horizontal="right"/>
    </xf>
    <xf numFmtId="169" fontId="10" fillId="0" borderId="0" xfId="2" applyNumberFormat="1" applyFont="1" applyFill="1" applyAlignment="1" applyProtection="1">
      <alignment vertical="center"/>
    </xf>
    <xf numFmtId="4" fontId="10" fillId="0" borderId="0" xfId="2" applyNumberFormat="1" applyFont="1" applyFill="1" applyBorder="1" applyAlignment="1" applyProtection="1">
      <alignment horizontal="right"/>
    </xf>
    <xf numFmtId="4" fontId="10" fillId="0" borderId="0" xfId="16" applyNumberFormat="1" applyFont="1" applyFill="1" applyBorder="1" applyAlignment="1" applyProtection="1">
      <alignment horizontal="right"/>
    </xf>
    <xf numFmtId="169" fontId="10" fillId="0" borderId="0" xfId="23" applyNumberFormat="1" applyFont="1" applyFill="1" applyBorder="1" applyAlignment="1" applyProtection="1">
      <alignment horizontal="right"/>
    </xf>
    <xf numFmtId="0" fontId="10" fillId="0" borderId="0" xfId="0" quotePrefix="1" applyNumberFormat="1" applyFont="1" applyFill="1" applyBorder="1" applyAlignment="1" applyProtection="1">
      <alignment horizontal="left" vertical="top" wrapText="1"/>
    </xf>
    <xf numFmtId="4" fontId="10" fillId="0" borderId="0" xfId="0" applyNumberFormat="1" applyFont="1" applyFill="1" applyBorder="1" applyAlignment="1" applyProtection="1">
      <alignment horizontal="right"/>
    </xf>
    <xf numFmtId="170" fontId="6" fillId="0" borderId="0" xfId="14" applyNumberFormat="1" applyFont="1" applyFill="1" applyAlignment="1" applyProtection="1">
      <alignment horizontal="center" vertical="top"/>
    </xf>
    <xf numFmtId="0" fontId="60" fillId="0" borderId="0" xfId="16" applyNumberFormat="1" applyFont="1" applyFill="1" applyAlignment="1" applyProtection="1">
      <alignment horizontal="left" vertical="top" wrapText="1"/>
    </xf>
    <xf numFmtId="169" fontId="10" fillId="0" borderId="0" xfId="2" applyNumberFormat="1" applyFont="1" applyFill="1" applyAlignment="1" applyProtection="1">
      <alignment horizontal="right"/>
    </xf>
    <xf numFmtId="4" fontId="10" fillId="0" borderId="0" xfId="2" applyNumberFormat="1" applyFont="1" applyFill="1" applyAlignment="1" applyProtection="1">
      <alignment horizontal="right"/>
    </xf>
    <xf numFmtId="169" fontId="10" fillId="0" borderId="0" xfId="23" applyNumberFormat="1" applyFont="1" applyFill="1" applyBorder="1" applyAlignment="1" applyProtection="1">
      <alignment horizontal="left"/>
    </xf>
    <xf numFmtId="0" fontId="10" fillId="0" borderId="0" xfId="2" quotePrefix="1" applyFont="1" applyFill="1" applyAlignment="1" applyProtection="1">
      <alignment horizontal="left" vertical="top" wrapText="1"/>
    </xf>
    <xf numFmtId="4" fontId="10" fillId="0" borderId="0" xfId="2" applyNumberFormat="1" applyFont="1" applyAlignment="1" applyProtection="1">
      <alignment horizontal="right"/>
    </xf>
    <xf numFmtId="0" fontId="46" fillId="0" borderId="0" xfId="2" quotePrefix="1" applyFont="1" applyFill="1" applyAlignment="1" applyProtection="1">
      <alignment horizontal="left" vertical="top" wrapText="1"/>
    </xf>
    <xf numFmtId="0" fontId="18" fillId="0" borderId="0" xfId="14" applyNumberFormat="1" applyFont="1" applyFill="1" applyBorder="1" applyAlignment="1" applyProtection="1">
      <alignment horizontal="left" vertical="top" wrapText="1"/>
    </xf>
    <xf numFmtId="0" fontId="48" fillId="0" borderId="0" xfId="14" applyNumberFormat="1" applyFont="1" applyFill="1" applyBorder="1" applyAlignment="1" applyProtection="1">
      <alignment horizontal="left" vertical="top" wrapText="1"/>
    </xf>
    <xf numFmtId="0" fontId="10" fillId="0" borderId="0" xfId="14" applyNumberFormat="1" applyFont="1" applyFill="1" applyAlignment="1" applyProtection="1">
      <alignment horizontal="left" vertical="top" wrapText="1"/>
    </xf>
    <xf numFmtId="4" fontId="0" fillId="0" borderId="0" xfId="0" applyNumberFormat="1" applyProtection="1"/>
    <xf numFmtId="0" fontId="10" fillId="0" borderId="0" xfId="2" quotePrefix="1" applyNumberFormat="1" applyFont="1" applyFill="1" applyBorder="1" applyAlignment="1" applyProtection="1">
      <alignment horizontal="left" vertical="top" wrapText="1"/>
    </xf>
    <xf numFmtId="169" fontId="16" fillId="0" borderId="0" xfId="2" applyNumberFormat="1" applyFont="1" applyFill="1" applyProtection="1"/>
    <xf numFmtId="4" fontId="10" fillId="0" borderId="0" xfId="0" applyNumberFormat="1" applyFont="1" applyFill="1" applyBorder="1" applyAlignment="1" applyProtection="1"/>
    <xf numFmtId="0" fontId="10" fillId="0" borderId="0" xfId="14" applyNumberFormat="1" applyFont="1" applyFill="1" applyBorder="1" applyAlignment="1" applyProtection="1">
      <alignment horizontal="left" vertical="top" wrapText="1"/>
    </xf>
    <xf numFmtId="0" fontId="48" fillId="0" borderId="0" xfId="0" applyFont="1" applyFill="1" applyAlignment="1" applyProtection="1">
      <alignment horizontal="right"/>
    </xf>
    <xf numFmtId="0" fontId="21" fillId="0" borderId="0" xfId="0" applyFont="1" applyFill="1" applyProtection="1"/>
    <xf numFmtId="0" fontId="5" fillId="0" borderId="0" xfId="0" applyFont="1" applyFill="1" applyAlignment="1" applyProtection="1">
      <alignment horizontal="center" wrapText="1"/>
    </xf>
    <xf numFmtId="4" fontId="5" fillId="0" borderId="0" xfId="28" applyNumberFormat="1" applyFont="1" applyFill="1" applyBorder="1" applyAlignment="1" applyProtection="1">
      <alignment horizontal="right"/>
    </xf>
    <xf numFmtId="0" fontId="4" fillId="0" borderId="0" xfId="0" applyFont="1" applyFill="1" applyAlignment="1" applyProtection="1">
      <alignment vertical="top"/>
    </xf>
    <xf numFmtId="0" fontId="0" fillId="0" borderId="0" xfId="0" applyFill="1" applyBorder="1" applyAlignment="1" applyProtection="1">
      <alignment vertical="top"/>
    </xf>
    <xf numFmtId="169" fontId="5" fillId="0" borderId="0" xfId="13" applyNumberFormat="1" applyFont="1" applyFill="1" applyAlignment="1" applyProtection="1">
      <alignment vertical="center"/>
    </xf>
    <xf numFmtId="0" fontId="0" fillId="3" borderId="0" xfId="0" applyFill="1" applyAlignment="1" applyProtection="1">
      <alignment horizontal="center" vertical="top"/>
    </xf>
    <xf numFmtId="169" fontId="3" fillId="3" borderId="4" xfId="13" applyNumberFormat="1" applyFont="1" applyFill="1" applyBorder="1" applyAlignment="1" applyProtection="1">
      <alignment vertical="center"/>
    </xf>
    <xf numFmtId="0" fontId="0" fillId="2" borderId="0" xfId="0" applyFill="1" applyAlignment="1" applyProtection="1">
      <alignment horizontal="center" vertical="top"/>
    </xf>
    <xf numFmtId="0" fontId="0" fillId="2" borderId="0" xfId="0" applyFill="1" applyAlignment="1" applyProtection="1">
      <alignment vertical="top"/>
    </xf>
    <xf numFmtId="0" fontId="0" fillId="2" borderId="0" xfId="0" applyFill="1" applyAlignment="1" applyProtection="1">
      <alignment horizontal="right"/>
    </xf>
    <xf numFmtId="169" fontId="0" fillId="2" borderId="0" xfId="0" applyNumberFormat="1" applyFill="1" applyProtection="1"/>
    <xf numFmtId="4" fontId="0" fillId="2" borderId="0" xfId="0" applyNumberFormat="1" applyFill="1" applyProtection="1"/>
    <xf numFmtId="0" fontId="0" fillId="2" borderId="0" xfId="0" applyFill="1" applyProtection="1"/>
    <xf numFmtId="4" fontId="0" fillId="3" borderId="0" xfId="0" applyNumberFormat="1" applyFont="1" applyFill="1" applyBorder="1" applyAlignment="1" applyProtection="1">
      <alignment horizontal="right"/>
      <protection locked="0"/>
    </xf>
    <xf numFmtId="4" fontId="10" fillId="0" borderId="0" xfId="0" applyNumberFormat="1" applyFont="1" applyFill="1" applyProtection="1">
      <protection locked="0"/>
    </xf>
    <xf numFmtId="4" fontId="25" fillId="0" borderId="0" xfId="12" applyNumberFormat="1" applyFont="1" applyFill="1" applyBorder="1" applyAlignment="1" applyProtection="1">
      <alignment horizontal="right"/>
      <protection locked="0"/>
    </xf>
    <xf numFmtId="4" fontId="10" fillId="0" borderId="0" xfId="2" applyNumberFormat="1" applyFont="1" applyFill="1" applyBorder="1" applyAlignment="1" applyProtection="1">
      <alignment horizontal="right"/>
      <protection locked="0"/>
    </xf>
    <xf numFmtId="4" fontId="10" fillId="0" borderId="0" xfId="0" applyNumberFormat="1" applyFont="1" applyFill="1" applyBorder="1" applyAlignment="1" applyProtection="1">
      <alignment horizontal="right"/>
      <protection locked="0"/>
    </xf>
    <xf numFmtId="4" fontId="10" fillId="0" borderId="0" xfId="2" applyNumberFormat="1" applyFont="1" applyFill="1" applyAlignment="1" applyProtection="1">
      <alignment horizontal="right"/>
      <protection locked="0"/>
    </xf>
    <xf numFmtId="4" fontId="10" fillId="0" borderId="0" xfId="2" applyNumberFormat="1" applyFont="1" applyAlignment="1" applyProtection="1">
      <alignment horizontal="right"/>
      <protection locked="0"/>
    </xf>
    <xf numFmtId="4" fontId="0" fillId="0" borderId="0" xfId="0" applyNumberFormat="1" applyProtection="1">
      <protection locked="0"/>
    </xf>
    <xf numFmtId="4" fontId="10" fillId="0" borderId="0" xfId="0" applyNumberFormat="1" applyFont="1" applyFill="1" applyBorder="1" applyAlignment="1" applyProtection="1">
      <protection locked="0"/>
    </xf>
    <xf numFmtId="4" fontId="5" fillId="0" borderId="0" xfId="28" applyNumberFormat="1" applyFont="1" applyFill="1" applyBorder="1" applyAlignment="1" applyProtection="1">
      <alignment horizontal="right"/>
      <protection locked="0"/>
    </xf>
    <xf numFmtId="4" fontId="0" fillId="2" borderId="0" xfId="0" applyNumberFormat="1" applyFill="1" applyProtection="1">
      <protection locked="0"/>
    </xf>
    <xf numFmtId="170" fontId="8" fillId="3" borderId="0" xfId="13" applyNumberFormat="1" applyFont="1" applyFill="1" applyBorder="1" applyAlignment="1" applyProtection="1">
      <alignment horizontal="center" vertical="top"/>
    </xf>
    <xf numFmtId="0" fontId="8" fillId="3" borderId="0" xfId="13" applyNumberFormat="1" applyFont="1" applyFill="1" applyBorder="1" applyAlignment="1" applyProtection="1">
      <alignment horizontal="left" vertical="top"/>
    </xf>
    <xf numFmtId="169" fontId="9" fillId="3" borderId="0" xfId="13" applyNumberFormat="1" applyFont="1" applyFill="1" applyBorder="1" applyAlignment="1" applyProtection="1">
      <alignment horizontal="right"/>
    </xf>
    <xf numFmtId="169" fontId="9" fillId="0" borderId="0" xfId="13" applyNumberFormat="1" applyFont="1" applyFill="1" applyBorder="1" applyAlignment="1" applyProtection="1">
      <alignment horizontal="right"/>
    </xf>
    <xf numFmtId="0" fontId="6" fillId="0" borderId="3" xfId="0" applyNumberFormat="1" applyFont="1" applyFill="1" applyBorder="1" applyAlignment="1" applyProtection="1">
      <alignment horizontal="center" vertical="top"/>
    </xf>
    <xf numFmtId="9" fontId="5" fillId="0" borderId="0" xfId="0" applyNumberFormat="1" applyFont="1" applyAlignment="1" applyProtection="1">
      <alignment horizontal="right"/>
    </xf>
    <xf numFmtId="0" fontId="16" fillId="0" borderId="0" xfId="0" applyFont="1" applyAlignment="1" applyProtection="1">
      <alignment horizontal="right"/>
    </xf>
    <xf numFmtId="169" fontId="16" fillId="0" borderId="0" xfId="0" applyNumberFormat="1" applyFont="1" applyProtection="1"/>
    <xf numFmtId="4" fontId="16" fillId="0" borderId="0" xfId="0" applyNumberFormat="1" applyFont="1" applyProtection="1"/>
    <xf numFmtId="169" fontId="16" fillId="0" borderId="0" xfId="0" applyNumberFormat="1" applyFont="1" applyFill="1" applyProtection="1"/>
    <xf numFmtId="0" fontId="14" fillId="3" borderId="0" xfId="0" applyFont="1" applyFill="1" applyAlignment="1" applyProtection="1">
      <alignment horizontal="left" vertical="top" wrapText="1"/>
    </xf>
    <xf numFmtId="0" fontId="16" fillId="3" borderId="0" xfId="0" applyFont="1" applyFill="1" applyAlignment="1" applyProtection="1">
      <alignment horizontal="right"/>
    </xf>
    <xf numFmtId="169" fontId="16" fillId="3" borderId="0" xfId="0" applyNumberFormat="1" applyFont="1" applyFill="1" applyProtection="1"/>
    <xf numFmtId="169" fontId="16" fillId="0" borderId="0" xfId="0" applyNumberFormat="1" applyFont="1" applyFill="1" applyBorder="1" applyProtection="1"/>
    <xf numFmtId="0" fontId="16" fillId="0" borderId="0" xfId="0" applyFont="1" applyFill="1" applyBorder="1" applyProtection="1"/>
    <xf numFmtId="0" fontId="3" fillId="0" borderId="0" xfId="0" applyFont="1" applyAlignment="1" applyProtection="1">
      <alignment horizontal="center" vertical="top"/>
    </xf>
    <xf numFmtId="0" fontId="3" fillId="0" borderId="0" xfId="0" applyFont="1" applyAlignment="1" applyProtection="1">
      <alignment horizontal="left" vertical="top" wrapText="1"/>
    </xf>
    <xf numFmtId="4" fontId="5" fillId="0" borderId="0" xfId="0" applyNumberFormat="1" applyFont="1" applyProtection="1"/>
    <xf numFmtId="169" fontId="5" fillId="0" borderId="0" xfId="12" applyNumberFormat="1" applyFont="1" applyFill="1" applyBorder="1" applyAlignment="1" applyProtection="1">
      <alignment horizontal="right"/>
    </xf>
    <xf numFmtId="0" fontId="5" fillId="0" borderId="0" xfId="12" applyNumberFormat="1" applyFont="1" applyFill="1" applyBorder="1" applyAlignment="1" applyProtection="1">
      <alignment horizontal="left" vertical="top" wrapText="1"/>
    </xf>
    <xf numFmtId="0" fontId="5" fillId="0" borderId="0" xfId="9" applyFont="1" applyAlignment="1" applyProtection="1">
      <alignment horizontal="right"/>
    </xf>
    <xf numFmtId="0" fontId="16" fillId="0" borderId="0" xfId="0" applyFont="1" applyFill="1" applyBorder="1" applyAlignment="1" applyProtection="1">
      <alignment horizontal="right"/>
    </xf>
    <xf numFmtId="0" fontId="16" fillId="0" borderId="0" xfId="0" applyFont="1" applyFill="1" applyAlignment="1" applyProtection="1">
      <alignment horizontal="right"/>
    </xf>
    <xf numFmtId="0" fontId="5" fillId="0" borderId="0" xfId="0" applyFont="1" applyFill="1" applyBorder="1" applyAlignment="1" applyProtection="1"/>
    <xf numFmtId="0" fontId="16" fillId="0" borderId="0" xfId="55" applyFont="1" applyFill="1" applyAlignment="1" applyProtection="1">
      <alignment vertical="top" wrapText="1"/>
    </xf>
    <xf numFmtId="0" fontId="5" fillId="0" borderId="0" xfId="77" applyNumberFormat="1" applyFont="1" applyFill="1" applyBorder="1" applyAlignment="1" applyProtection="1">
      <alignment horizontal="left" wrapText="1"/>
    </xf>
    <xf numFmtId="4" fontId="5" fillId="0" borderId="0" xfId="77" applyNumberFormat="1" applyFont="1" applyFill="1" applyBorder="1" applyAlignment="1" applyProtection="1">
      <alignment horizontal="right"/>
    </xf>
    <xf numFmtId="0" fontId="5" fillId="0" borderId="0" xfId="0" applyFont="1" applyFill="1" applyBorder="1" applyAlignment="1" applyProtection="1">
      <alignment vertical="center"/>
    </xf>
    <xf numFmtId="0" fontId="5" fillId="0" borderId="0" xfId="2" applyFont="1" applyFill="1" applyAlignment="1" applyProtection="1">
      <alignment vertical="center"/>
    </xf>
    <xf numFmtId="169" fontId="5" fillId="0" borderId="0" xfId="23" applyNumberFormat="1" applyFont="1" applyFill="1" applyBorder="1" applyAlignment="1" applyProtection="1">
      <alignment horizontal="right"/>
    </xf>
    <xf numFmtId="0" fontId="14" fillId="0" borderId="0" xfId="0" applyFont="1" applyAlignment="1" applyProtection="1">
      <alignment horizontal="left" vertical="top" wrapText="1"/>
    </xf>
    <xf numFmtId="0" fontId="5" fillId="0" borderId="0" xfId="0" applyFont="1" applyAlignment="1" applyProtection="1">
      <alignment vertical="top" wrapText="1"/>
    </xf>
    <xf numFmtId="170" fontId="6" fillId="0" borderId="0" xfId="54" applyNumberFormat="1" applyFont="1" applyFill="1" applyBorder="1" applyAlignment="1" applyProtection="1">
      <alignment horizontal="center" vertical="top"/>
    </xf>
    <xf numFmtId="0" fontId="5" fillId="0" borderId="0" xfId="28" applyNumberFormat="1" applyFont="1" applyFill="1" applyBorder="1" applyAlignment="1" applyProtection="1">
      <alignment horizontal="left" wrapText="1"/>
    </xf>
    <xf numFmtId="169" fontId="5" fillId="0" borderId="0" xfId="28" applyNumberFormat="1" applyFont="1" applyFill="1" applyBorder="1" applyAlignment="1" applyProtection="1">
      <alignment horizontal="right"/>
    </xf>
    <xf numFmtId="169" fontId="5" fillId="0" borderId="0" xfId="16" applyNumberFormat="1" applyFont="1" applyFill="1" applyBorder="1" applyAlignment="1" applyProtection="1">
      <alignment horizontal="right"/>
    </xf>
    <xf numFmtId="169" fontId="5" fillId="0" borderId="0" xfId="2" applyNumberFormat="1" applyFont="1" applyAlignment="1" applyProtection="1">
      <alignment horizontal="right"/>
    </xf>
    <xf numFmtId="0" fontId="5" fillId="0" borderId="0" xfId="2" quotePrefix="1" applyFont="1" applyAlignment="1" applyProtection="1">
      <alignment horizontal="left" vertical="top" wrapText="1"/>
    </xf>
    <xf numFmtId="0" fontId="5" fillId="0" borderId="0" xfId="17" applyNumberFormat="1" applyFont="1" applyFill="1" applyBorder="1" applyAlignment="1" applyProtection="1">
      <alignment horizontal="left" vertical="top" wrapText="1"/>
    </xf>
    <xf numFmtId="0" fontId="5" fillId="0" borderId="0" xfId="13" quotePrefix="1" applyNumberFormat="1" applyFont="1" applyFill="1" applyBorder="1" applyAlignment="1" applyProtection="1">
      <alignment horizontal="left" vertical="top" wrapText="1"/>
    </xf>
    <xf numFmtId="9" fontId="5" fillId="0" borderId="2" xfId="0" applyNumberFormat="1" applyFont="1" applyBorder="1" applyAlignment="1" applyProtection="1">
      <alignment horizontal="right"/>
    </xf>
    <xf numFmtId="169" fontId="5" fillId="0" borderId="2" xfId="13" applyNumberFormat="1" applyFont="1" applyFill="1" applyBorder="1" applyAlignment="1" applyProtection="1">
      <alignment horizontal="right"/>
    </xf>
    <xf numFmtId="0" fontId="5" fillId="0" borderId="0" xfId="13" quotePrefix="1" applyNumberFormat="1" applyFont="1" applyFill="1" applyBorder="1" applyAlignment="1" applyProtection="1">
      <alignment horizontal="left" wrapText="1"/>
    </xf>
    <xf numFmtId="0" fontId="16" fillId="0" borderId="0" xfId="13" applyNumberFormat="1" applyFont="1" applyFill="1" applyBorder="1" applyAlignment="1" applyProtection="1">
      <alignment horizontal="left" vertical="top" wrapText="1"/>
    </xf>
    <xf numFmtId="170" fontId="6" fillId="3" borderId="0" xfId="37" applyNumberFormat="1" applyFont="1" applyFill="1" applyBorder="1" applyAlignment="1" applyProtection="1">
      <alignment horizontal="center" vertical="top"/>
    </xf>
    <xf numFmtId="0" fontId="5" fillId="3" borderId="0" xfId="0" quotePrefix="1" applyFont="1" applyFill="1" applyAlignment="1" applyProtection="1">
      <alignment horizontal="left" vertical="top" wrapText="1"/>
    </xf>
    <xf numFmtId="169" fontId="5" fillId="3" borderId="0" xfId="2" applyNumberFormat="1" applyFont="1" applyFill="1" applyAlignment="1" applyProtection="1">
      <alignment horizontal="right"/>
    </xf>
    <xf numFmtId="170" fontId="6" fillId="0" borderId="0" xfId="37" applyNumberFormat="1" applyFont="1" applyFill="1" applyBorder="1" applyAlignment="1" applyProtection="1">
      <alignment horizontal="center" vertical="top"/>
    </xf>
    <xf numFmtId="0" fontId="5" fillId="0" borderId="0" xfId="0" quotePrefix="1" applyFont="1" applyAlignment="1" applyProtection="1">
      <alignment horizontal="left" vertical="top" wrapText="1"/>
    </xf>
    <xf numFmtId="4" fontId="14" fillId="0" borderId="0" xfId="0" applyNumberFormat="1" applyFont="1" applyProtection="1"/>
    <xf numFmtId="0" fontId="16" fillId="0" borderId="0" xfId="0" applyFont="1" applyAlignment="1" applyProtection="1">
      <alignment horizontal="center" vertical="top"/>
    </xf>
    <xf numFmtId="0" fontId="16" fillId="0" borderId="0" xfId="0" applyFont="1" applyAlignment="1" applyProtection="1">
      <alignment vertical="top"/>
    </xf>
    <xf numFmtId="0" fontId="4" fillId="0" borderId="0" xfId="0" applyFont="1" applyAlignment="1" applyProtection="1">
      <alignment vertical="top"/>
    </xf>
    <xf numFmtId="0" fontId="16" fillId="0" borderId="0" xfId="0" applyFont="1" applyAlignment="1" applyProtection="1">
      <alignment horizontal="left" vertical="top" wrapText="1"/>
    </xf>
    <xf numFmtId="0" fontId="16" fillId="3" borderId="0" xfId="0" applyFont="1" applyFill="1" applyAlignment="1" applyProtection="1">
      <alignment horizontal="center" vertical="top"/>
    </xf>
    <xf numFmtId="0" fontId="16" fillId="3" borderId="4" xfId="0" applyFont="1" applyFill="1" applyBorder="1" applyAlignment="1" applyProtection="1">
      <alignment horizontal="right"/>
    </xf>
    <xf numFmtId="0" fontId="5" fillId="0" borderId="0" xfId="14" applyNumberFormat="1" applyFont="1" applyFill="1" applyBorder="1" applyAlignment="1" applyProtection="1">
      <alignment horizontal="left" vertical="top" wrapText="1"/>
    </xf>
    <xf numFmtId="0" fontId="16" fillId="0" borderId="0" xfId="0" applyFont="1" applyFill="1" applyAlignment="1" applyProtection="1">
      <alignment horizontal="center" vertical="top"/>
    </xf>
    <xf numFmtId="0" fontId="16" fillId="0" borderId="0" xfId="0" applyFont="1" applyFill="1" applyAlignment="1" applyProtection="1">
      <alignment vertical="top"/>
    </xf>
    <xf numFmtId="169" fontId="16" fillId="2" borderId="0" xfId="0" applyNumberFormat="1" applyFont="1" applyFill="1" applyProtection="1"/>
    <xf numFmtId="0" fontId="16" fillId="2" borderId="0" xfId="0" applyFont="1" applyFill="1" applyAlignment="1" applyProtection="1">
      <alignment horizontal="right"/>
    </xf>
    <xf numFmtId="4" fontId="16" fillId="2" borderId="0" xfId="0" applyNumberFormat="1" applyFont="1" applyFill="1" applyProtection="1"/>
    <xf numFmtId="0" fontId="16" fillId="2" borderId="0" xfId="0" applyFont="1" applyFill="1" applyProtection="1"/>
    <xf numFmtId="0" fontId="16" fillId="2" borderId="0" xfId="0" applyFont="1" applyFill="1" applyAlignment="1" applyProtection="1">
      <alignment horizontal="center" vertical="top"/>
    </xf>
    <xf numFmtId="0" fontId="16" fillId="2" borderId="0" xfId="0" applyFont="1" applyFill="1" applyAlignment="1" applyProtection="1">
      <alignment vertical="top"/>
    </xf>
    <xf numFmtId="4" fontId="16" fillId="0" borderId="0" xfId="0" applyNumberFormat="1" applyFont="1" applyProtection="1">
      <protection locked="0"/>
    </xf>
    <xf numFmtId="4" fontId="16" fillId="3" borderId="0" xfId="0" applyNumberFormat="1" applyFont="1" applyFill="1" applyAlignment="1" applyProtection="1">
      <alignment horizontal="right"/>
      <protection locked="0"/>
    </xf>
    <xf numFmtId="4" fontId="5" fillId="0" borderId="0" xfId="0" applyNumberFormat="1" applyFont="1" applyProtection="1">
      <protection locked="0"/>
    </xf>
    <xf numFmtId="4" fontId="5" fillId="0" borderId="0" xfId="12" applyNumberFormat="1" applyFont="1" applyFill="1" applyBorder="1" applyAlignment="1" applyProtection="1">
      <alignment horizontal="right"/>
      <protection locked="0"/>
    </xf>
    <xf numFmtId="4" fontId="16" fillId="0" borderId="0" xfId="0" applyNumberFormat="1" applyFont="1" applyAlignment="1" applyProtection="1">
      <alignment horizontal="right"/>
      <protection locked="0"/>
    </xf>
    <xf numFmtId="4" fontId="5" fillId="0" borderId="0" xfId="16" applyNumberFormat="1" applyFont="1" applyFill="1" applyBorder="1" applyAlignment="1" applyProtection="1">
      <alignment horizontal="right"/>
      <protection locked="0"/>
    </xf>
    <xf numFmtId="4" fontId="5" fillId="0" borderId="2" xfId="13" applyNumberFormat="1" applyFont="1" applyFill="1" applyBorder="1" applyAlignment="1" applyProtection="1">
      <alignment horizontal="right"/>
      <protection locked="0"/>
    </xf>
    <xf numFmtId="4" fontId="16" fillId="3" borderId="4" xfId="0" applyNumberFormat="1" applyFont="1" applyFill="1" applyBorder="1" applyProtection="1">
      <protection locked="0"/>
    </xf>
    <xf numFmtId="4" fontId="5" fillId="0" borderId="0" xfId="0" applyNumberFormat="1" applyFont="1" applyFill="1" applyBorder="1" applyAlignment="1" applyProtection="1">
      <protection locked="0"/>
    </xf>
    <xf numFmtId="4" fontId="16" fillId="2" borderId="0" xfId="0" applyNumberFormat="1" applyFont="1" applyFill="1" applyProtection="1">
      <protection locked="0"/>
    </xf>
    <xf numFmtId="0" fontId="5" fillId="0" borderId="0" xfId="54" applyFont="1" applyFill="1" applyAlignment="1" applyProtection="1">
      <alignment horizontal="left" vertical="top" wrapText="1"/>
    </xf>
    <xf numFmtId="4" fontId="5" fillId="0" borderId="0" xfId="9" applyNumberFormat="1" applyFont="1" applyFill="1" applyProtection="1"/>
    <xf numFmtId="0" fontId="5" fillId="0" borderId="0" xfId="23" applyNumberFormat="1" applyFont="1" applyFill="1" applyAlignment="1" applyProtection="1">
      <alignment horizontal="left" vertical="top" wrapText="1"/>
    </xf>
    <xf numFmtId="0" fontId="5" fillId="0" borderId="0" xfId="2" applyFont="1" applyFill="1" applyAlignment="1" applyProtection="1">
      <alignment horizontal="right" vertical="center"/>
    </xf>
    <xf numFmtId="0" fontId="38" fillId="0" borderId="0" xfId="23" applyNumberFormat="1" applyFont="1" applyFill="1" applyBorder="1" applyAlignment="1" applyProtection="1">
      <alignment horizontal="left" vertical="top" wrapText="1"/>
    </xf>
    <xf numFmtId="0" fontId="21" fillId="0" borderId="0" xfId="0" applyFont="1" applyAlignment="1" applyProtection="1">
      <alignment horizontal="right"/>
    </xf>
    <xf numFmtId="0" fontId="21" fillId="0" borderId="0" xfId="0" applyFont="1" applyProtection="1"/>
    <xf numFmtId="4" fontId="21" fillId="0" borderId="0" xfId="0" applyNumberFormat="1" applyFont="1" applyProtection="1"/>
    <xf numFmtId="0" fontId="21" fillId="0" borderId="0" xfId="23" applyNumberFormat="1" applyFont="1" applyFill="1" applyBorder="1" applyAlignment="1" applyProtection="1">
      <alignment horizontal="left" vertical="top" wrapText="1"/>
    </xf>
    <xf numFmtId="0" fontId="21" fillId="0" borderId="0" xfId="23" applyNumberFormat="1" applyFont="1" applyFill="1" applyBorder="1" applyAlignment="1" applyProtection="1">
      <alignment horizontal="right" vertical="center"/>
    </xf>
    <xf numFmtId="1" fontId="21" fillId="0" borderId="0" xfId="23" applyNumberFormat="1" applyFont="1" applyFill="1" applyBorder="1" applyAlignment="1" applyProtection="1">
      <alignment horizontal="right" vertical="center" wrapText="1"/>
    </xf>
    <xf numFmtId="4" fontId="21" fillId="0" borderId="0" xfId="9" applyNumberFormat="1" applyFont="1" applyAlignment="1" applyProtection="1">
      <alignment horizontal="right" wrapText="1"/>
    </xf>
    <xf numFmtId="0" fontId="21" fillId="0" borderId="0" xfId="23" applyNumberFormat="1" applyFont="1" applyFill="1" applyBorder="1" applyAlignment="1" applyProtection="1">
      <alignment horizontal="right"/>
    </xf>
    <xf numFmtId="1" fontId="21" fillId="0" borderId="0" xfId="23" applyNumberFormat="1" applyFont="1" applyFill="1" applyBorder="1" applyAlignment="1" applyProtection="1">
      <alignment horizontal="right" wrapText="1"/>
    </xf>
    <xf numFmtId="0" fontId="16" fillId="0" borderId="6" xfId="0" applyFont="1" applyBorder="1" applyAlignment="1" applyProtection="1">
      <alignment horizontal="left" wrapText="1"/>
    </xf>
    <xf numFmtId="169" fontId="21" fillId="0" borderId="0" xfId="23" applyNumberFormat="1" applyFont="1" applyFill="1" applyBorder="1" applyAlignment="1" applyProtection="1">
      <alignment wrapText="1"/>
    </xf>
    <xf numFmtId="4" fontId="5" fillId="0" borderId="0" xfId="9" applyNumberFormat="1" applyFont="1" applyFill="1" applyProtection="1">
      <protection locked="0"/>
    </xf>
    <xf numFmtId="0" fontId="5" fillId="0" borderId="0" xfId="2" applyFont="1" applyFill="1" applyAlignment="1" applyProtection="1">
      <alignment vertical="center"/>
      <protection locked="0"/>
    </xf>
    <xf numFmtId="169" fontId="9" fillId="3" borderId="0" xfId="13" applyNumberFormat="1" applyFont="1" applyFill="1" applyBorder="1" applyAlignment="1" applyProtection="1"/>
    <xf numFmtId="9" fontId="5" fillId="0" borderId="0" xfId="0" applyNumberFormat="1" applyFont="1" applyFill="1" applyAlignment="1" applyProtection="1">
      <alignment horizontal="right"/>
    </xf>
    <xf numFmtId="169" fontId="5" fillId="0" borderId="0" xfId="13" applyNumberFormat="1" applyFont="1" applyFill="1" applyBorder="1" applyAlignment="1" applyProtection="1"/>
    <xf numFmtId="170" fontId="19" fillId="0" borderId="0" xfId="17" applyNumberFormat="1" applyFont="1" applyFill="1" applyBorder="1" applyAlignment="1" applyProtection="1">
      <alignment horizontal="center" vertical="top"/>
    </xf>
    <xf numFmtId="0" fontId="5" fillId="0" borderId="0" xfId="13" applyNumberFormat="1" applyFont="1" applyFill="1" applyBorder="1" applyAlignment="1" applyProtection="1">
      <alignment horizontal="left" wrapText="1"/>
    </xf>
    <xf numFmtId="169" fontId="5" fillId="0" borderId="0" xfId="0" applyNumberFormat="1" applyFont="1" applyFill="1" applyAlignment="1" applyProtection="1">
      <alignment horizontal="right"/>
    </xf>
    <xf numFmtId="4" fontId="16" fillId="0" borderId="0" xfId="0" applyNumberFormat="1" applyFont="1" applyFill="1" applyAlignment="1" applyProtection="1">
      <alignment horizontal="right"/>
    </xf>
    <xf numFmtId="172" fontId="5" fillId="2" borderId="0" xfId="13" applyNumberFormat="1" applyFont="1" applyFill="1" applyBorder="1" applyAlignment="1" applyProtection="1"/>
    <xf numFmtId="169" fontId="5" fillId="3" borderId="0" xfId="0" applyNumberFormat="1" applyFont="1" applyFill="1" applyAlignment="1" applyProtection="1"/>
    <xf numFmtId="4" fontId="14" fillId="3" borderId="1" xfId="0" applyNumberFormat="1" applyFont="1" applyFill="1" applyBorder="1" applyAlignment="1" applyProtection="1">
      <alignment horizontal="right"/>
    </xf>
    <xf numFmtId="169" fontId="5" fillId="0" borderId="0" xfId="0" applyNumberFormat="1" applyFont="1" applyFill="1" applyAlignment="1" applyProtection="1"/>
    <xf numFmtId="4" fontId="5" fillId="0" borderId="0" xfId="14" applyNumberFormat="1" applyFont="1" applyFill="1" applyBorder="1" applyAlignment="1" applyProtection="1">
      <alignment horizontal="right"/>
    </xf>
    <xf numFmtId="0" fontId="5" fillId="2" borderId="0" xfId="0" applyFont="1" applyFill="1" applyProtection="1"/>
    <xf numFmtId="170" fontId="6" fillId="0" borderId="0" xfId="17" applyNumberFormat="1" applyFont="1" applyFill="1" applyAlignment="1" applyProtection="1">
      <alignment horizontal="center" vertical="top"/>
    </xf>
    <xf numFmtId="0" fontId="5" fillId="0" borderId="0" xfId="0" applyFont="1" applyProtection="1"/>
    <xf numFmtId="0" fontId="5" fillId="0" borderId="0" xfId="9" applyFont="1" applyFill="1" applyAlignment="1" applyProtection="1">
      <alignment horizontal="right"/>
    </xf>
    <xf numFmtId="169" fontId="16" fillId="0" borderId="0" xfId="55" applyNumberFormat="1" applyFont="1" applyFill="1" applyAlignment="1" applyProtection="1">
      <alignment wrapText="1"/>
    </xf>
    <xf numFmtId="0" fontId="16" fillId="2" borderId="0" xfId="55" applyFont="1" applyFill="1" applyAlignment="1" applyProtection="1">
      <alignment wrapText="1"/>
    </xf>
    <xf numFmtId="0" fontId="16" fillId="0" borderId="0" xfId="55" applyFont="1" applyAlignment="1" applyProtection="1">
      <alignment wrapText="1"/>
    </xf>
    <xf numFmtId="0" fontId="41" fillId="0" borderId="0" xfId="56" applyFont="1" applyFill="1" applyAlignment="1" applyProtection="1">
      <alignment horizontal="right"/>
    </xf>
    <xf numFmtId="0" fontId="5" fillId="0" borderId="0" xfId="25" applyFont="1" applyFill="1" applyAlignment="1" applyProtection="1">
      <alignment vertical="top" wrapText="1"/>
    </xf>
    <xf numFmtId="0" fontId="5" fillId="0" borderId="0" xfId="25" quotePrefix="1" applyFont="1" applyFill="1" applyAlignment="1" applyProtection="1">
      <alignment vertical="top" wrapText="1"/>
    </xf>
    <xf numFmtId="0" fontId="16" fillId="0" borderId="0" xfId="55" applyFont="1" applyFill="1" applyAlignment="1" applyProtection="1">
      <alignment wrapText="1"/>
    </xf>
    <xf numFmtId="170" fontId="6" fillId="0" borderId="0" xfId="54" applyNumberFormat="1" applyFont="1" applyFill="1" applyAlignment="1" applyProtection="1">
      <alignment horizontal="center" vertical="top"/>
    </xf>
    <xf numFmtId="0" fontId="14" fillId="0" borderId="0" xfId="0" applyFont="1" applyFill="1" applyAlignment="1" applyProtection="1">
      <alignment horizontal="left" vertical="top" wrapText="1"/>
    </xf>
    <xf numFmtId="4" fontId="14" fillId="0" borderId="0" xfId="0" applyNumberFormat="1" applyFont="1" applyFill="1" applyAlignment="1" applyProtection="1">
      <alignment horizontal="right"/>
    </xf>
    <xf numFmtId="0" fontId="8" fillId="0" borderId="0" xfId="23" applyNumberFormat="1" applyFont="1" applyFill="1" applyAlignment="1" applyProtection="1">
      <alignment horizontal="left"/>
    </xf>
    <xf numFmtId="4" fontId="5" fillId="0" borderId="0" xfId="16" applyNumberFormat="1" applyFont="1" applyFill="1" applyAlignment="1" applyProtection="1">
      <alignment horizontal="right"/>
    </xf>
    <xf numFmtId="170" fontId="14" fillId="0" borderId="0" xfId="13" applyNumberFormat="1" applyFont="1" applyFill="1" applyAlignment="1" applyProtection="1">
      <alignment horizontal="center" vertical="top"/>
    </xf>
    <xf numFmtId="0" fontId="21" fillId="0" borderId="0" xfId="0" applyFont="1" applyFill="1" applyAlignment="1" applyProtection="1">
      <alignment wrapText="1"/>
    </xf>
    <xf numFmtId="0" fontId="5" fillId="0" borderId="0" xfId="25" applyFont="1" applyFill="1" applyAlignment="1" applyProtection="1">
      <alignment horizontal="right" wrapText="1"/>
    </xf>
    <xf numFmtId="0" fontId="5" fillId="2" borderId="0" xfId="2" applyFont="1" applyFill="1" applyAlignment="1" applyProtection="1">
      <alignment vertical="center"/>
    </xf>
    <xf numFmtId="169" fontId="5" fillId="0" borderId="0" xfId="2" applyNumberFormat="1" applyFont="1" applyFill="1" applyProtection="1"/>
    <xf numFmtId="0" fontId="5" fillId="2" borderId="0" xfId="2" applyFont="1" applyFill="1" applyProtection="1"/>
    <xf numFmtId="0" fontId="38" fillId="0" borderId="0" xfId="23" applyNumberFormat="1" applyFont="1" applyFill="1" applyAlignment="1" applyProtection="1">
      <alignment horizontal="left" vertical="top" wrapText="1"/>
    </xf>
    <xf numFmtId="0" fontId="21" fillId="0" borderId="0" xfId="0" applyFont="1" applyFill="1" applyAlignment="1" applyProtection="1">
      <alignment horizontal="right"/>
    </xf>
    <xf numFmtId="49" fontId="21" fillId="0" borderId="0" xfId="57" applyNumberFormat="1" applyFont="1" applyFill="1" applyAlignment="1" applyProtection="1">
      <alignment horizontal="left" vertical="top"/>
    </xf>
    <xf numFmtId="4" fontId="5" fillId="0" borderId="0" xfId="25" applyNumberFormat="1" applyFont="1" applyFill="1" applyAlignment="1" applyProtection="1">
      <alignment horizontal="right"/>
    </xf>
    <xf numFmtId="170" fontId="6" fillId="0" borderId="0" xfId="28" applyNumberFormat="1" applyFont="1" applyFill="1" applyAlignment="1" applyProtection="1">
      <alignment horizontal="center" vertical="top"/>
    </xf>
    <xf numFmtId="0" fontId="5" fillId="0" borderId="0" xfId="0" applyFont="1" applyFill="1" applyAlignment="1" applyProtection="1">
      <alignment wrapText="1"/>
    </xf>
    <xf numFmtId="0" fontId="5" fillId="0" borderId="0" xfId="0" applyFont="1" applyFill="1" applyAlignment="1" applyProtection="1">
      <alignment horizontal="left"/>
    </xf>
    <xf numFmtId="169" fontId="16" fillId="0" borderId="0" xfId="0" applyNumberFormat="1" applyFont="1" applyFill="1" applyAlignment="1" applyProtection="1">
      <alignment vertical="center"/>
    </xf>
    <xf numFmtId="0" fontId="16" fillId="2" borderId="0" xfId="0" applyFont="1" applyFill="1" applyAlignment="1" applyProtection="1">
      <alignment vertical="center"/>
    </xf>
    <xf numFmtId="0" fontId="21" fillId="0" borderId="0" xfId="0" applyFont="1" applyFill="1" applyAlignment="1" applyProtection="1">
      <alignment horizontal="left"/>
    </xf>
    <xf numFmtId="0" fontId="16" fillId="0" borderId="0" xfId="0" applyFont="1" applyBorder="1" applyAlignment="1" applyProtection="1">
      <alignment horizontal="left"/>
    </xf>
    <xf numFmtId="0" fontId="16" fillId="0" borderId="0" xfId="0" applyFont="1" applyAlignment="1" applyProtection="1">
      <alignment horizontal="center"/>
    </xf>
    <xf numFmtId="0" fontId="5" fillId="0" borderId="0" xfId="0" applyFont="1" applyAlignment="1" applyProtection="1">
      <alignment horizontal="center"/>
    </xf>
    <xf numFmtId="0" fontId="5" fillId="0" borderId="0" xfId="0" applyFont="1" applyBorder="1" applyAlignment="1" applyProtection="1">
      <alignment horizontal="left" wrapText="1"/>
    </xf>
    <xf numFmtId="0" fontId="16" fillId="0" borderId="0" xfId="0" applyFont="1" applyProtection="1"/>
    <xf numFmtId="0" fontId="21" fillId="0" borderId="0" xfId="0" applyFont="1" applyBorder="1" applyAlignment="1" applyProtection="1">
      <alignment horizontal="left"/>
    </xf>
    <xf numFmtId="0" fontId="5" fillId="0" borderId="0" xfId="0" applyFont="1" applyAlignment="1" applyProtection="1">
      <alignment vertical="center"/>
    </xf>
    <xf numFmtId="0" fontId="5" fillId="0" borderId="0" xfId="0" applyFont="1" applyBorder="1" applyAlignment="1" applyProtection="1">
      <alignment horizontal="left"/>
    </xf>
    <xf numFmtId="0" fontId="16" fillId="0" borderId="0" xfId="0" applyFont="1" applyFill="1" applyAlignment="1" applyProtection="1">
      <alignment horizontal="left" vertical="top" wrapText="1"/>
    </xf>
    <xf numFmtId="0" fontId="16" fillId="0" borderId="0" xfId="0" applyFont="1" applyFill="1" applyAlignment="1" applyProtection="1">
      <alignment horizontal="center"/>
    </xf>
    <xf numFmtId="169" fontId="5" fillId="0" borderId="0" xfId="0" applyNumberFormat="1" applyFont="1" applyFill="1" applyAlignment="1" applyProtection="1">
      <alignment vertical="center"/>
    </xf>
    <xf numFmtId="0" fontId="16" fillId="0" borderId="0" xfId="0" applyFont="1" applyFill="1" applyAlignment="1" applyProtection="1">
      <alignment vertical="top" wrapText="1"/>
    </xf>
    <xf numFmtId="0" fontId="5" fillId="0" borderId="0" xfId="0" applyFont="1" applyBorder="1" applyProtection="1"/>
    <xf numFmtId="0" fontId="16" fillId="2" borderId="0" xfId="0" applyFont="1" applyFill="1" applyBorder="1" applyProtection="1"/>
    <xf numFmtId="4" fontId="21" fillId="0" borderId="0" xfId="0" applyNumberFormat="1" applyFont="1" applyFill="1" applyAlignment="1" applyProtection="1">
      <alignment horizontal="center"/>
    </xf>
    <xf numFmtId="0" fontId="5" fillId="3" borderId="0" xfId="0" applyFont="1" applyFill="1" applyAlignment="1" applyProtection="1">
      <alignment horizontal="center"/>
    </xf>
    <xf numFmtId="0" fontId="16" fillId="3" borderId="0" xfId="0" applyFont="1" applyFill="1" applyProtection="1"/>
    <xf numFmtId="4" fontId="3" fillId="3" borderId="1" xfId="0" applyNumberFormat="1" applyFont="1" applyFill="1" applyBorder="1" applyAlignment="1" applyProtection="1">
      <alignment vertical="center"/>
    </xf>
    <xf numFmtId="0" fontId="5" fillId="0" borderId="0" xfId="13" quotePrefix="1" applyNumberFormat="1" applyFont="1" applyFill="1" applyAlignment="1" applyProtection="1">
      <alignment horizontal="left" vertical="top" wrapText="1"/>
    </xf>
    <xf numFmtId="4" fontId="5" fillId="0" borderId="0" xfId="13" applyNumberFormat="1" applyFont="1" applyFill="1" applyAlignment="1" applyProtection="1">
      <alignment horizontal="right"/>
    </xf>
    <xf numFmtId="0" fontId="16" fillId="0" borderId="0" xfId="0" applyFont="1" applyFill="1" applyAlignment="1" applyProtection="1">
      <alignment horizontal="justify" wrapText="1"/>
    </xf>
    <xf numFmtId="0" fontId="38" fillId="0" borderId="0" xfId="23" applyNumberFormat="1" applyFont="1" applyFill="1" applyAlignment="1" applyProtection="1">
      <alignment vertical="top" wrapText="1"/>
    </xf>
    <xf numFmtId="0" fontId="21" fillId="0" borderId="0" xfId="23" applyNumberFormat="1" applyFont="1" applyFill="1" applyAlignment="1" applyProtection="1">
      <alignment horizontal="right"/>
    </xf>
    <xf numFmtId="170" fontId="16" fillId="0" borderId="0" xfId="0" applyNumberFormat="1" applyFont="1" applyFill="1" applyAlignment="1" applyProtection="1">
      <alignment horizontal="center" vertical="top"/>
    </xf>
    <xf numFmtId="0" fontId="5" fillId="2" borderId="0" xfId="0" applyFont="1" applyFill="1" applyAlignment="1" applyProtection="1">
      <alignment horizontal="left" vertical="top" wrapText="1"/>
    </xf>
    <xf numFmtId="0" fontId="16" fillId="0" borderId="0" xfId="0" applyFont="1" applyFill="1" applyAlignment="1" applyProtection="1"/>
    <xf numFmtId="4" fontId="16" fillId="2" borderId="0" xfId="0" applyNumberFormat="1" applyFont="1" applyFill="1" applyAlignment="1" applyProtection="1">
      <alignment horizontal="right"/>
    </xf>
    <xf numFmtId="4" fontId="16" fillId="0" borderId="0" xfId="0" applyNumberFormat="1" applyFont="1" applyFill="1" applyAlignment="1" applyProtection="1">
      <alignment horizontal="right"/>
      <protection locked="0"/>
    </xf>
    <xf numFmtId="4" fontId="5" fillId="0" borderId="0" xfId="54" applyNumberFormat="1" applyFont="1" applyFill="1" applyBorder="1" applyAlignment="1" applyProtection="1">
      <alignment horizontal="right"/>
      <protection locked="0"/>
    </xf>
    <xf numFmtId="4" fontId="16" fillId="0" borderId="0" xfId="0" applyNumberFormat="1" applyFont="1" applyFill="1" applyAlignment="1" applyProtection="1">
      <alignment wrapText="1"/>
      <protection locked="0"/>
    </xf>
    <xf numFmtId="4" fontId="41" fillId="0" borderId="0" xfId="56" applyNumberFormat="1" applyFont="1" applyAlignment="1" applyProtection="1">
      <alignment horizontal="right"/>
      <protection locked="0"/>
    </xf>
    <xf numFmtId="4" fontId="5" fillId="0" borderId="0" xfId="2" applyNumberFormat="1" applyFont="1" applyFill="1" applyProtection="1">
      <protection locked="0"/>
    </xf>
    <xf numFmtId="4" fontId="5" fillId="0" borderId="0" xfId="25" applyNumberFormat="1" applyFont="1" applyFill="1" applyProtection="1">
      <protection locked="0"/>
    </xf>
    <xf numFmtId="4" fontId="5" fillId="0" borderId="0" xfId="25" applyNumberFormat="1" applyFont="1" applyFill="1" applyAlignment="1" applyProtection="1">
      <alignment horizontal="right"/>
      <protection locked="0"/>
    </xf>
    <xf numFmtId="4" fontId="41" fillId="0" borderId="0" xfId="56" applyNumberFormat="1" applyFont="1" applyFill="1" applyProtection="1">
      <protection locked="0"/>
    </xf>
    <xf numFmtId="0" fontId="5" fillId="0" borderId="0" xfId="0" applyFont="1" applyAlignment="1" applyProtection="1">
      <alignment vertical="center"/>
      <protection locked="0"/>
    </xf>
    <xf numFmtId="4" fontId="5" fillId="0" borderId="0" xfId="13" applyNumberFormat="1" applyFont="1" applyFill="1" applyProtection="1">
      <protection locked="0"/>
    </xf>
    <xf numFmtId="4" fontId="5" fillId="3" borderId="4" xfId="0" applyNumberFormat="1" applyFont="1" applyFill="1" applyBorder="1" applyAlignment="1" applyProtection="1">
      <alignment horizontal="right"/>
      <protection locked="0"/>
    </xf>
    <xf numFmtId="4" fontId="5" fillId="2" borderId="0" xfId="0" applyNumberFormat="1" applyFont="1" applyFill="1" applyAlignment="1" applyProtection="1">
      <alignment horizontal="right"/>
      <protection locked="0"/>
    </xf>
    <xf numFmtId="0" fontId="9" fillId="0" borderId="0" xfId="0" applyFont="1" applyFill="1" applyBorder="1" applyProtection="1"/>
    <xf numFmtId="0" fontId="13" fillId="0" borderId="4" xfId="0" applyFont="1" applyFill="1" applyBorder="1" applyAlignment="1" applyProtection="1">
      <alignment horizontal="right"/>
    </xf>
    <xf numFmtId="169" fontId="13" fillId="0" borderId="4" xfId="0" applyNumberFormat="1" applyFont="1" applyFill="1" applyBorder="1" applyAlignment="1" applyProtection="1"/>
    <xf numFmtId="4" fontId="13" fillId="0" borderId="4" xfId="13" applyNumberFormat="1" applyFont="1" applyFill="1" applyBorder="1" applyAlignment="1" applyProtection="1">
      <alignment horizontal="right"/>
    </xf>
    <xf numFmtId="4" fontId="13" fillId="0" borderId="0" xfId="13" applyNumberFormat="1" applyFont="1" applyFill="1" applyBorder="1" applyAlignment="1" applyProtection="1">
      <alignment horizontal="right"/>
    </xf>
    <xf numFmtId="0" fontId="5" fillId="0" borderId="0" xfId="0" applyFont="1" applyFill="1" applyBorder="1" applyAlignment="1" applyProtection="1">
      <alignment horizontal="center"/>
    </xf>
    <xf numFmtId="168" fontId="6" fillId="0" borderId="0" xfId="0" applyNumberFormat="1" applyFont="1" applyFill="1" applyBorder="1" applyAlignment="1" applyProtection="1">
      <alignment horizontal="right"/>
    </xf>
    <xf numFmtId="0" fontId="0" fillId="0" borderId="0" xfId="0" applyFill="1" applyBorder="1" applyAlignment="1" applyProtection="1">
      <alignment horizontal="center"/>
    </xf>
    <xf numFmtId="170" fontId="6" fillId="0" borderId="0" xfId="45" applyNumberFormat="1" applyFont="1" applyFill="1" applyBorder="1" applyAlignment="1" applyProtection="1">
      <alignment horizontal="center" vertical="top"/>
    </xf>
    <xf numFmtId="0" fontId="5" fillId="0" borderId="0" xfId="25" applyNumberFormat="1" applyFont="1" applyFill="1" applyBorder="1" applyAlignment="1" applyProtection="1">
      <alignment vertical="top" wrapText="1"/>
    </xf>
    <xf numFmtId="169" fontId="10" fillId="0" borderId="0" xfId="25" applyNumberFormat="1" applyFont="1" applyFill="1" applyBorder="1" applyAlignment="1" applyProtection="1">
      <alignment horizontal="right"/>
    </xf>
    <xf numFmtId="4" fontId="16" fillId="0" borderId="0" xfId="25" applyNumberFormat="1" applyFont="1" applyFill="1" applyProtection="1"/>
    <xf numFmtId="169" fontId="16" fillId="0" borderId="0" xfId="39" applyNumberFormat="1" applyFont="1" applyFill="1" applyBorder="1" applyAlignment="1" applyProtection="1">
      <alignment horizontal="right"/>
    </xf>
    <xf numFmtId="0" fontId="21" fillId="0" borderId="0" xfId="6" applyFill="1" applyAlignment="1" applyProtection="1">
      <alignment horizontal="left" vertical="top" wrapText="1"/>
    </xf>
    <xf numFmtId="169" fontId="0" fillId="3" borderId="0" xfId="0" applyNumberFormat="1" applyFont="1" applyFill="1" applyBorder="1" applyProtection="1"/>
    <xf numFmtId="168" fontId="14" fillId="3" borderId="1" xfId="0" applyNumberFormat="1" applyFont="1" applyFill="1" applyBorder="1" applyProtection="1"/>
    <xf numFmtId="170" fontId="3" fillId="0" borderId="0" xfId="13" applyNumberFormat="1" applyFont="1" applyFill="1" applyBorder="1" applyAlignment="1" applyProtection="1">
      <alignment horizontal="center" vertical="top"/>
    </xf>
    <xf numFmtId="0" fontId="5" fillId="0" borderId="0" xfId="0" applyFont="1" applyFill="1" applyBorder="1" applyProtection="1"/>
    <xf numFmtId="168" fontId="5" fillId="0" borderId="0" xfId="0" applyNumberFormat="1" applyFont="1" applyFill="1" applyProtection="1"/>
    <xf numFmtId="4" fontId="13" fillId="0" borderId="4" xfId="13" applyNumberFormat="1" applyFont="1" applyFill="1" applyBorder="1" applyAlignment="1" applyProtection="1">
      <alignment horizontal="right"/>
      <protection locked="0"/>
    </xf>
    <xf numFmtId="4" fontId="16" fillId="0" borderId="0" xfId="25" applyNumberFormat="1" applyFill="1" applyProtection="1">
      <protection locked="0"/>
    </xf>
    <xf numFmtId="168" fontId="0" fillId="3" borderId="0" xfId="0" applyNumberFormat="1" applyFill="1" applyBorder="1" applyAlignment="1" applyProtection="1">
      <alignment horizontal="right"/>
      <protection locked="0"/>
    </xf>
  </cellXfs>
  <cellStyles count="87">
    <cellStyle name="Comma_SKUPNO" xfId="72"/>
    <cellStyle name="Euro" xfId="1"/>
    <cellStyle name="Navadno" xfId="0" builtinId="0"/>
    <cellStyle name="Navadno 10" xfId="62"/>
    <cellStyle name="Navadno 10 2 2" xfId="60"/>
    <cellStyle name="Navadno 13 2" xfId="58"/>
    <cellStyle name="Navadno 2" xfId="2"/>
    <cellStyle name="Navadno 2 2" xfId="3"/>
    <cellStyle name="Navadno 2 2 2" xfId="31"/>
    <cellStyle name="Navadno 2 2 3" xfId="36"/>
    <cellStyle name="Navadno 2 22" xfId="59"/>
    <cellStyle name="Navadno 2 3" xfId="25"/>
    <cellStyle name="Navadno 2 5" xfId="39"/>
    <cellStyle name="Navadno 2_vodovod 1" xfId="4"/>
    <cellStyle name="Navadno 25" xfId="5"/>
    <cellStyle name="Navadno 25 2" xfId="35"/>
    <cellStyle name="Navadno 3" xfId="6"/>
    <cellStyle name="Navadno 4" xfId="7"/>
    <cellStyle name="Navadno 5" xfId="8"/>
    <cellStyle name="Navadno 5 2" xfId="46"/>
    <cellStyle name="Navadno 6" xfId="30"/>
    <cellStyle name="Navadno 6 2" xfId="40"/>
    <cellStyle name="Navadno 7" xfId="33"/>
    <cellStyle name="Navadno 7 2" xfId="38"/>
    <cellStyle name="Navadno 8" xfId="44"/>
    <cellStyle name="Navadno 9" xfId="61"/>
    <cellStyle name="Navadno_POPIS DEL-vodovod-PZI" xfId="56"/>
    <cellStyle name="Navadno_POPIS_fek A(1)" xfId="27"/>
    <cellStyle name="Navadno_popis-splošno-zun.ured" xfId="9"/>
    <cellStyle name="Navadno_VODA-SENCUR" xfId="55"/>
    <cellStyle name="Normal 2" xfId="63"/>
    <cellStyle name="Normal_Grad SNEZNIK_popis_03" xfId="64"/>
    <cellStyle name="Normal_Sheet1 2" xfId="57"/>
    <cellStyle name="Odstotek" xfId="42" builtinId="5"/>
    <cellStyle name="Odstotek 2" xfId="65"/>
    <cellStyle name="Slog 1" xfId="10"/>
    <cellStyle name="Valuta 2" xfId="11"/>
    <cellStyle name="Valuta 3" xfId="66"/>
    <cellStyle name="Vejica" xfId="12" builtinId="3"/>
    <cellStyle name="Vejica 10" xfId="43"/>
    <cellStyle name="Vejica 11" xfId="70"/>
    <cellStyle name="Vejica 12" xfId="73"/>
    <cellStyle name="Vejica 12 2" xfId="86"/>
    <cellStyle name="Vejica 2" xfId="13"/>
    <cellStyle name="Vejica 2 2" xfId="14"/>
    <cellStyle name="Vejica 2 2 2" xfId="15"/>
    <cellStyle name="Vejica 2 2 2 2" xfId="37"/>
    <cellStyle name="Vejica 2 2 2 2 2" xfId="52"/>
    <cellStyle name="Vejica 2 2 2 2 2 2" xfId="85"/>
    <cellStyle name="Vejica 2 2 2 2 3" xfId="76"/>
    <cellStyle name="Vejica 2 2 2 3" xfId="75"/>
    <cellStyle name="Vejica 2 2 3" xfId="28"/>
    <cellStyle name="Vejica 2 2 3 2" xfId="50"/>
    <cellStyle name="Vejica 2 2 3 2 2" xfId="84"/>
    <cellStyle name="Vejica 2 2 3 3" xfId="77"/>
    <cellStyle name="Vejica 2 3" xfId="16"/>
    <cellStyle name="Vejica 2 3 2" xfId="24"/>
    <cellStyle name="Vejica 2 3 2 2" xfId="49"/>
    <cellStyle name="Vejica 2 3 2 2 2" xfId="83"/>
    <cellStyle name="Vejica 2 3 3" xfId="47"/>
    <cellStyle name="Vejica 2 3 3 2" xfId="81"/>
    <cellStyle name="Vejica 2 3 4" xfId="78"/>
    <cellStyle name="Vejica 2 4" xfId="41"/>
    <cellStyle name="Vejica 2 4 2" xfId="79"/>
    <cellStyle name="Vejica 2 5" xfId="68"/>
    <cellStyle name="Vejica 2 6" xfId="74"/>
    <cellStyle name="Vejica 2_K115620_popis s predracunom_PZI" xfId="32"/>
    <cellStyle name="Vejica 3" xfId="17"/>
    <cellStyle name="Vejica 3 2" xfId="18"/>
    <cellStyle name="Vejica 3 2 2" xfId="29"/>
    <cellStyle name="Vejica 3 3" xfId="26"/>
    <cellStyle name="Vejica 3 4" xfId="45"/>
    <cellStyle name="Vejica 3 7" xfId="53"/>
    <cellStyle name="Vejica 4" xfId="19"/>
    <cellStyle name="Vejica 4 2" xfId="20"/>
    <cellStyle name="Vejica 5" xfId="21"/>
    <cellStyle name="Vejica 5 2" xfId="48"/>
    <cellStyle name="Vejica 5 2 2" xfId="82"/>
    <cellStyle name="Vejica 6" xfId="22"/>
    <cellStyle name="Vejica 7" xfId="34"/>
    <cellStyle name="Vejica 7 2" xfId="51"/>
    <cellStyle name="Vejica 8" xfId="67"/>
    <cellStyle name="Vejica 9" xfId="69"/>
    <cellStyle name="Vejica_515-vodovod,popis" xfId="54"/>
    <cellStyle name="Vejica_515-vodovod,popis 2" xfId="71"/>
    <cellStyle name="Vejica_515-vodovod,popis 3" xfId="80"/>
    <cellStyle name="Vejica_popis-splošno-zun.ured" xfId="23"/>
  </cellStyles>
  <dxfs count="18">
    <dxf>
      <font>
        <b/>
        <i val="0"/>
        <condense val="0"/>
        <extend val="0"/>
      </font>
      <fill>
        <patternFill>
          <bgColor theme="0" tint="-0.24994659260841701"/>
        </patternFill>
      </fill>
    </dxf>
    <dxf>
      <fill>
        <patternFill>
          <bgColor indexed="44"/>
        </patternFill>
      </fill>
    </dxf>
    <dxf>
      <font>
        <b/>
        <i val="0"/>
        <condense val="0"/>
        <extend val="0"/>
      </font>
      <fill>
        <patternFill>
          <bgColor theme="0" tint="-0.24994659260841701"/>
        </patternFill>
      </fill>
    </dxf>
    <dxf>
      <fill>
        <patternFill>
          <bgColor indexed="44"/>
        </patternFill>
      </fill>
    </dxf>
    <dxf>
      <font>
        <b/>
        <i val="0"/>
        <condense val="0"/>
        <extend val="0"/>
      </font>
      <fill>
        <patternFill>
          <bgColor theme="0" tint="-0.24994659260841701"/>
        </patternFill>
      </fill>
    </dxf>
    <dxf>
      <fill>
        <patternFill>
          <bgColor indexed="44"/>
        </patternFill>
      </fill>
    </dxf>
    <dxf>
      <font>
        <b/>
        <i val="0"/>
        <condense val="0"/>
        <extend val="0"/>
      </font>
      <fill>
        <patternFill>
          <bgColor theme="0" tint="-0.24994659260841701"/>
        </patternFill>
      </fill>
    </dxf>
    <dxf>
      <fill>
        <patternFill>
          <bgColor indexed="44"/>
        </patternFill>
      </fill>
    </dxf>
    <dxf>
      <font>
        <b/>
        <i val="0"/>
        <condense val="0"/>
        <extend val="0"/>
      </font>
      <fill>
        <patternFill>
          <bgColor theme="0" tint="-0.24994659260841701"/>
        </patternFill>
      </fill>
    </dxf>
    <dxf>
      <fill>
        <patternFill>
          <bgColor indexed="44"/>
        </patternFill>
      </fill>
    </dxf>
    <dxf>
      <font>
        <b/>
        <i val="0"/>
        <condense val="0"/>
        <extend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b/>
        <i val="0"/>
        <condense val="0"/>
        <extend val="0"/>
      </font>
      <fill>
        <patternFill>
          <bgColor theme="0" tint="-0.24994659260841701"/>
        </patternFill>
      </fill>
    </dxf>
    <dxf>
      <fill>
        <patternFill>
          <bgColor indexed="44"/>
        </patternFill>
      </fill>
    </dxf>
    <dxf>
      <font>
        <b/>
        <i val="0"/>
        <condense val="0"/>
        <extend val="0"/>
      </font>
      <fill>
        <patternFill>
          <bgColor theme="0" tint="-0.24994659260841701"/>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9"/>
  <sheetViews>
    <sheetView view="pageBreakPreview" zoomScaleNormal="100" workbookViewId="0">
      <selection activeCell="A13" sqref="A13"/>
    </sheetView>
  </sheetViews>
  <sheetFormatPr defaultRowHeight="12.75"/>
  <cols>
    <col min="1" max="1" width="14" style="19" customWidth="1"/>
    <col min="2" max="2" width="9.28515625" style="19" customWidth="1"/>
    <col min="3" max="3" width="14.28515625" style="19" customWidth="1"/>
    <col min="4" max="4" width="43.7109375" style="19" customWidth="1"/>
    <col min="5" max="5" width="9.140625" style="18"/>
    <col min="6" max="7" width="9.140625" style="17"/>
    <col min="8" max="10" width="9.140625" style="18"/>
    <col min="11" max="16384" width="9.140625" style="19"/>
  </cols>
  <sheetData>
    <row r="3" spans="1:5" ht="18">
      <c r="A3" s="14"/>
      <c r="B3" s="15" t="s">
        <v>104</v>
      </c>
      <c r="C3" s="14"/>
      <c r="D3" s="14"/>
      <c r="E3" s="16"/>
    </row>
    <row r="9" spans="1:5">
      <c r="B9" s="19" t="s">
        <v>189</v>
      </c>
      <c r="D9" s="19" t="s">
        <v>219</v>
      </c>
    </row>
    <row r="10" spans="1:5">
      <c r="D10" s="19" t="s">
        <v>221</v>
      </c>
    </row>
    <row r="11" spans="1:5">
      <c r="D11" s="19" t="s">
        <v>222</v>
      </c>
    </row>
    <row r="13" spans="1:5">
      <c r="B13" s="19" t="s">
        <v>0</v>
      </c>
      <c r="D13" s="19" t="s">
        <v>219</v>
      </c>
    </row>
    <row r="14" spans="1:5">
      <c r="D14" s="19" t="s">
        <v>221</v>
      </c>
    </row>
    <row r="15" spans="1:5">
      <c r="D15" s="19" t="s">
        <v>222</v>
      </c>
    </row>
    <row r="18" spans="2:4" ht="46.5" customHeight="1">
      <c r="B18" s="19" t="s">
        <v>1</v>
      </c>
      <c r="D18" s="118" t="s">
        <v>223</v>
      </c>
    </row>
    <row r="19" spans="2:4">
      <c r="D19" s="131" t="s">
        <v>268</v>
      </c>
    </row>
    <row r="20" spans="2:4">
      <c r="D20" s="20"/>
    </row>
    <row r="21" spans="2:4">
      <c r="D21" s="20"/>
    </row>
    <row r="23" spans="2:4">
      <c r="D23" s="21"/>
    </row>
    <row r="24" spans="2:4">
      <c r="B24" s="19" t="s">
        <v>2</v>
      </c>
      <c r="D24" s="19" t="s">
        <v>220</v>
      </c>
    </row>
    <row r="28" spans="2:4">
      <c r="B28" s="19" t="s">
        <v>3</v>
      </c>
      <c r="D28" s="19" t="s">
        <v>4</v>
      </c>
    </row>
    <row r="29" spans="2:4">
      <c r="D29" s="19" t="s">
        <v>355</v>
      </c>
    </row>
    <row r="30" spans="2:4">
      <c r="D30" s="19" t="s">
        <v>5</v>
      </c>
    </row>
    <row r="34" spans="1:10">
      <c r="B34" s="19" t="s">
        <v>6</v>
      </c>
      <c r="D34" s="22" t="s">
        <v>8</v>
      </c>
    </row>
    <row r="41" spans="1:10">
      <c r="B41" s="19" t="s">
        <v>186</v>
      </c>
      <c r="D41" s="70" t="s">
        <v>159</v>
      </c>
    </row>
    <row r="42" spans="1:10" s="4" customFormat="1">
      <c r="A42" s="19"/>
      <c r="B42" s="19"/>
      <c r="C42" s="19"/>
      <c r="D42" s="19" t="s">
        <v>187</v>
      </c>
      <c r="E42" s="13"/>
      <c r="F42" s="12"/>
      <c r="G42" s="12"/>
      <c r="H42" s="13"/>
      <c r="I42" s="13"/>
      <c r="J42" s="13"/>
    </row>
    <row r="43" spans="1:10" s="4" customFormat="1">
      <c r="A43" s="19"/>
      <c r="B43" s="19"/>
      <c r="C43" s="19"/>
      <c r="D43" s="19" t="s">
        <v>188</v>
      </c>
      <c r="E43" s="13"/>
      <c r="F43" s="12"/>
      <c r="G43" s="12"/>
      <c r="H43" s="13"/>
      <c r="I43" s="13"/>
      <c r="J43" s="13"/>
    </row>
    <row r="49" spans="2:4">
      <c r="B49" s="19" t="s">
        <v>7</v>
      </c>
      <c r="D49" s="89" t="s">
        <v>356</v>
      </c>
    </row>
  </sheetData>
  <sheetProtection algorithmName="SHA-512" hashValue="pcCafQJIXTYhqSqERr+OhXZID3gaceEtyK9fDeFJW3IbWMtpztV0XoSe5vEgCoKPOu+U+kSX1fHqIi3sNXtJMw==" saltValue="rdVWCZBkY8kQNW2L+1k3nw==" spinCount="100000" sheet="1" objects="1" scenarios="1"/>
  <phoneticPr fontId="19" type="noConversion"/>
  <pageMargins left="0.78740157480314965" right="0.59055118110236227" top="0.86614173228346458" bottom="1.1811023622047245" header="0.31496062992125984" footer="0.51181102362204722"/>
  <pageSetup paperSize="9" orientation="portrait" r:id="rId1"/>
  <headerFooter alignWithMargins="0">
    <oddHeader>&amp;L&amp;"FuturaTEEMedCon,Običajno"&amp;8&amp;F</oddHeader>
    <oddFooter>&amp;L&amp;"FuturaTEEMedCon,Običajno"&amp;9PROTIM RŽIŠNIK PERC d.o.o.,  Poslovna cona A 2,  4208 ŠENČUR,  SLOVENIJA
tel.: 04 279 18 00  fax: 04 279 18 25  e-mail:  protim@rzisnik-perc.si  url: www.protim.si</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4"/>
  <sheetViews>
    <sheetView view="pageBreakPreview" zoomScaleNormal="100" zoomScaleSheetLayoutView="100" workbookViewId="0">
      <selection activeCell="F143" sqref="F143"/>
    </sheetView>
  </sheetViews>
  <sheetFormatPr defaultRowHeight="12.75"/>
  <cols>
    <col min="1" max="1" width="5.85546875" style="600" customWidth="1"/>
    <col min="2" max="2" width="45" style="601" customWidth="1"/>
    <col min="3" max="3" width="6" style="597" bestFit="1" customWidth="1"/>
    <col min="4" max="4" width="8.140625" style="640" customWidth="1"/>
    <col min="5" max="5" width="9.42578125" style="712" customWidth="1"/>
    <col min="6" max="6" width="13.28515625" style="700" customWidth="1"/>
    <col min="7" max="7" width="9.140625" style="599"/>
    <col min="8" max="8" width="25.85546875" style="599" customWidth="1"/>
    <col min="9" max="245" width="9.140625" style="599"/>
    <col min="246" max="246" width="5.85546875" style="599" customWidth="1"/>
    <col min="247" max="247" width="48.7109375" style="599" customWidth="1"/>
    <col min="248" max="248" width="6" style="599" bestFit="1" customWidth="1"/>
    <col min="249" max="249" width="8.140625" style="599" customWidth="1"/>
    <col min="250" max="250" width="10.28515625" style="599" customWidth="1"/>
    <col min="251" max="251" width="13.28515625" style="599" customWidth="1"/>
    <col min="252" max="252" width="9.140625" style="599"/>
    <col min="253" max="253" width="23" style="599" customWidth="1"/>
    <col min="254" max="501" width="9.140625" style="599"/>
    <col min="502" max="502" width="5.85546875" style="599" customWidth="1"/>
    <col min="503" max="503" width="48.7109375" style="599" customWidth="1"/>
    <col min="504" max="504" width="6" style="599" bestFit="1" customWidth="1"/>
    <col min="505" max="505" width="8.140625" style="599" customWidth="1"/>
    <col min="506" max="506" width="10.28515625" style="599" customWidth="1"/>
    <col min="507" max="507" width="13.28515625" style="599" customWidth="1"/>
    <col min="508" max="508" width="9.140625" style="599"/>
    <col min="509" max="509" width="23" style="599" customWidth="1"/>
    <col min="510" max="757" width="9.140625" style="599"/>
    <col min="758" max="758" width="5.85546875" style="599" customWidth="1"/>
    <col min="759" max="759" width="48.7109375" style="599" customWidth="1"/>
    <col min="760" max="760" width="6" style="599" bestFit="1" customWidth="1"/>
    <col min="761" max="761" width="8.140625" style="599" customWidth="1"/>
    <col min="762" max="762" width="10.28515625" style="599" customWidth="1"/>
    <col min="763" max="763" width="13.28515625" style="599" customWidth="1"/>
    <col min="764" max="764" width="9.140625" style="599"/>
    <col min="765" max="765" width="23" style="599" customWidth="1"/>
    <col min="766" max="1013" width="9.140625" style="599"/>
    <col min="1014" max="1014" width="5.85546875" style="599" customWidth="1"/>
    <col min="1015" max="1015" width="48.7109375" style="599" customWidth="1"/>
    <col min="1016" max="1016" width="6" style="599" bestFit="1" customWidth="1"/>
    <col min="1017" max="1017" width="8.140625" style="599" customWidth="1"/>
    <col min="1018" max="1018" width="10.28515625" style="599" customWidth="1"/>
    <col min="1019" max="1019" width="13.28515625" style="599" customWidth="1"/>
    <col min="1020" max="1020" width="9.140625" style="599"/>
    <col min="1021" max="1021" width="23" style="599" customWidth="1"/>
    <col min="1022" max="1269" width="9.140625" style="599"/>
    <col min="1270" max="1270" width="5.85546875" style="599" customWidth="1"/>
    <col min="1271" max="1271" width="48.7109375" style="599" customWidth="1"/>
    <col min="1272" max="1272" width="6" style="599" bestFit="1" customWidth="1"/>
    <col min="1273" max="1273" width="8.140625" style="599" customWidth="1"/>
    <col min="1274" max="1274" width="10.28515625" style="599" customWidth="1"/>
    <col min="1275" max="1275" width="13.28515625" style="599" customWidth="1"/>
    <col min="1276" max="1276" width="9.140625" style="599"/>
    <col min="1277" max="1277" width="23" style="599" customWidth="1"/>
    <col min="1278" max="1525" width="9.140625" style="599"/>
    <col min="1526" max="1526" width="5.85546875" style="599" customWidth="1"/>
    <col min="1527" max="1527" width="48.7109375" style="599" customWidth="1"/>
    <col min="1528" max="1528" width="6" style="599" bestFit="1" customWidth="1"/>
    <col min="1529" max="1529" width="8.140625" style="599" customWidth="1"/>
    <col min="1530" max="1530" width="10.28515625" style="599" customWidth="1"/>
    <col min="1531" max="1531" width="13.28515625" style="599" customWidth="1"/>
    <col min="1532" max="1532" width="9.140625" style="599"/>
    <col min="1533" max="1533" width="23" style="599" customWidth="1"/>
    <col min="1534" max="1781" width="9.140625" style="599"/>
    <col min="1782" max="1782" width="5.85546875" style="599" customWidth="1"/>
    <col min="1783" max="1783" width="48.7109375" style="599" customWidth="1"/>
    <col min="1784" max="1784" width="6" style="599" bestFit="1" customWidth="1"/>
    <col min="1785" max="1785" width="8.140625" style="599" customWidth="1"/>
    <col min="1786" max="1786" width="10.28515625" style="599" customWidth="1"/>
    <col min="1787" max="1787" width="13.28515625" style="599" customWidth="1"/>
    <col min="1788" max="1788" width="9.140625" style="599"/>
    <col min="1789" max="1789" width="23" style="599" customWidth="1"/>
    <col min="1790" max="2037" width="9.140625" style="599"/>
    <col min="2038" max="2038" width="5.85546875" style="599" customWidth="1"/>
    <col min="2039" max="2039" width="48.7109375" style="599" customWidth="1"/>
    <col min="2040" max="2040" width="6" style="599" bestFit="1" customWidth="1"/>
    <col min="2041" max="2041" width="8.140625" style="599" customWidth="1"/>
    <col min="2042" max="2042" width="10.28515625" style="599" customWidth="1"/>
    <col min="2043" max="2043" width="13.28515625" style="599" customWidth="1"/>
    <col min="2044" max="2044" width="9.140625" style="599"/>
    <col min="2045" max="2045" width="23" style="599" customWidth="1"/>
    <col min="2046" max="2293" width="9.140625" style="599"/>
    <col min="2294" max="2294" width="5.85546875" style="599" customWidth="1"/>
    <col min="2295" max="2295" width="48.7109375" style="599" customWidth="1"/>
    <col min="2296" max="2296" width="6" style="599" bestFit="1" customWidth="1"/>
    <col min="2297" max="2297" width="8.140625" style="599" customWidth="1"/>
    <col min="2298" max="2298" width="10.28515625" style="599" customWidth="1"/>
    <col min="2299" max="2299" width="13.28515625" style="599" customWidth="1"/>
    <col min="2300" max="2300" width="9.140625" style="599"/>
    <col min="2301" max="2301" width="23" style="599" customWidth="1"/>
    <col min="2302" max="2549" width="9.140625" style="599"/>
    <col min="2550" max="2550" width="5.85546875" style="599" customWidth="1"/>
    <col min="2551" max="2551" width="48.7109375" style="599" customWidth="1"/>
    <col min="2552" max="2552" width="6" style="599" bestFit="1" customWidth="1"/>
    <col min="2553" max="2553" width="8.140625" style="599" customWidth="1"/>
    <col min="2554" max="2554" width="10.28515625" style="599" customWidth="1"/>
    <col min="2555" max="2555" width="13.28515625" style="599" customWidth="1"/>
    <col min="2556" max="2556" width="9.140625" style="599"/>
    <col min="2557" max="2557" width="23" style="599" customWidth="1"/>
    <col min="2558" max="2805" width="9.140625" style="599"/>
    <col min="2806" max="2806" width="5.85546875" style="599" customWidth="1"/>
    <col min="2807" max="2807" width="48.7109375" style="599" customWidth="1"/>
    <col min="2808" max="2808" width="6" style="599" bestFit="1" customWidth="1"/>
    <col min="2809" max="2809" width="8.140625" style="599" customWidth="1"/>
    <col min="2810" max="2810" width="10.28515625" style="599" customWidth="1"/>
    <col min="2811" max="2811" width="13.28515625" style="599" customWidth="1"/>
    <col min="2812" max="2812" width="9.140625" style="599"/>
    <col min="2813" max="2813" width="23" style="599" customWidth="1"/>
    <col min="2814" max="3061" width="9.140625" style="599"/>
    <col min="3062" max="3062" width="5.85546875" style="599" customWidth="1"/>
    <col min="3063" max="3063" width="48.7109375" style="599" customWidth="1"/>
    <col min="3064" max="3064" width="6" style="599" bestFit="1" customWidth="1"/>
    <col min="3065" max="3065" width="8.140625" style="599" customWidth="1"/>
    <col min="3066" max="3066" width="10.28515625" style="599" customWidth="1"/>
    <col min="3067" max="3067" width="13.28515625" style="599" customWidth="1"/>
    <col min="3068" max="3068" width="9.140625" style="599"/>
    <col min="3069" max="3069" width="23" style="599" customWidth="1"/>
    <col min="3070" max="3317" width="9.140625" style="599"/>
    <col min="3318" max="3318" width="5.85546875" style="599" customWidth="1"/>
    <col min="3319" max="3319" width="48.7109375" style="599" customWidth="1"/>
    <col min="3320" max="3320" width="6" style="599" bestFit="1" customWidth="1"/>
    <col min="3321" max="3321" width="8.140625" style="599" customWidth="1"/>
    <col min="3322" max="3322" width="10.28515625" style="599" customWidth="1"/>
    <col min="3323" max="3323" width="13.28515625" style="599" customWidth="1"/>
    <col min="3324" max="3324" width="9.140625" style="599"/>
    <col min="3325" max="3325" width="23" style="599" customWidth="1"/>
    <col min="3326" max="3573" width="9.140625" style="599"/>
    <col min="3574" max="3574" width="5.85546875" style="599" customWidth="1"/>
    <col min="3575" max="3575" width="48.7109375" style="599" customWidth="1"/>
    <col min="3576" max="3576" width="6" style="599" bestFit="1" customWidth="1"/>
    <col min="3577" max="3577" width="8.140625" style="599" customWidth="1"/>
    <col min="3578" max="3578" width="10.28515625" style="599" customWidth="1"/>
    <col min="3579" max="3579" width="13.28515625" style="599" customWidth="1"/>
    <col min="3580" max="3580" width="9.140625" style="599"/>
    <col min="3581" max="3581" width="23" style="599" customWidth="1"/>
    <col min="3582" max="3829" width="9.140625" style="599"/>
    <col min="3830" max="3830" width="5.85546875" style="599" customWidth="1"/>
    <col min="3831" max="3831" width="48.7109375" style="599" customWidth="1"/>
    <col min="3832" max="3832" width="6" style="599" bestFit="1" customWidth="1"/>
    <col min="3833" max="3833" width="8.140625" style="599" customWidth="1"/>
    <col min="3834" max="3834" width="10.28515625" style="599" customWidth="1"/>
    <col min="3835" max="3835" width="13.28515625" style="599" customWidth="1"/>
    <col min="3836" max="3836" width="9.140625" style="599"/>
    <col min="3837" max="3837" width="23" style="599" customWidth="1"/>
    <col min="3838" max="4085" width="9.140625" style="599"/>
    <col min="4086" max="4086" width="5.85546875" style="599" customWidth="1"/>
    <col min="4087" max="4087" width="48.7109375" style="599" customWidth="1"/>
    <col min="4088" max="4088" width="6" style="599" bestFit="1" customWidth="1"/>
    <col min="4089" max="4089" width="8.140625" style="599" customWidth="1"/>
    <col min="4090" max="4090" width="10.28515625" style="599" customWidth="1"/>
    <col min="4091" max="4091" width="13.28515625" style="599" customWidth="1"/>
    <col min="4092" max="4092" width="9.140625" style="599"/>
    <col min="4093" max="4093" width="23" style="599" customWidth="1"/>
    <col min="4094" max="4341" width="9.140625" style="599"/>
    <col min="4342" max="4342" width="5.85546875" style="599" customWidth="1"/>
    <col min="4343" max="4343" width="48.7109375" style="599" customWidth="1"/>
    <col min="4344" max="4344" width="6" style="599" bestFit="1" customWidth="1"/>
    <col min="4345" max="4345" width="8.140625" style="599" customWidth="1"/>
    <col min="4346" max="4346" width="10.28515625" style="599" customWidth="1"/>
    <col min="4347" max="4347" width="13.28515625" style="599" customWidth="1"/>
    <col min="4348" max="4348" width="9.140625" style="599"/>
    <col min="4349" max="4349" width="23" style="599" customWidth="1"/>
    <col min="4350" max="4597" width="9.140625" style="599"/>
    <col min="4598" max="4598" width="5.85546875" style="599" customWidth="1"/>
    <col min="4599" max="4599" width="48.7109375" style="599" customWidth="1"/>
    <col min="4600" max="4600" width="6" style="599" bestFit="1" customWidth="1"/>
    <col min="4601" max="4601" width="8.140625" style="599" customWidth="1"/>
    <col min="4602" max="4602" width="10.28515625" style="599" customWidth="1"/>
    <col min="4603" max="4603" width="13.28515625" style="599" customWidth="1"/>
    <col min="4604" max="4604" width="9.140625" style="599"/>
    <col min="4605" max="4605" width="23" style="599" customWidth="1"/>
    <col min="4606" max="4853" width="9.140625" style="599"/>
    <col min="4854" max="4854" width="5.85546875" style="599" customWidth="1"/>
    <col min="4855" max="4855" width="48.7109375" style="599" customWidth="1"/>
    <col min="4856" max="4856" width="6" style="599" bestFit="1" customWidth="1"/>
    <col min="4857" max="4857" width="8.140625" style="599" customWidth="1"/>
    <col min="4858" max="4858" width="10.28515625" style="599" customWidth="1"/>
    <col min="4859" max="4859" width="13.28515625" style="599" customWidth="1"/>
    <col min="4860" max="4860" width="9.140625" style="599"/>
    <col min="4861" max="4861" width="23" style="599" customWidth="1"/>
    <col min="4862" max="5109" width="9.140625" style="599"/>
    <col min="5110" max="5110" width="5.85546875" style="599" customWidth="1"/>
    <col min="5111" max="5111" width="48.7109375" style="599" customWidth="1"/>
    <col min="5112" max="5112" width="6" style="599" bestFit="1" customWidth="1"/>
    <col min="5113" max="5113" width="8.140625" style="599" customWidth="1"/>
    <col min="5114" max="5114" width="10.28515625" style="599" customWidth="1"/>
    <col min="5115" max="5115" width="13.28515625" style="599" customWidth="1"/>
    <col min="5116" max="5116" width="9.140625" style="599"/>
    <col min="5117" max="5117" width="23" style="599" customWidth="1"/>
    <col min="5118" max="5365" width="9.140625" style="599"/>
    <col min="5366" max="5366" width="5.85546875" style="599" customWidth="1"/>
    <col min="5367" max="5367" width="48.7109375" style="599" customWidth="1"/>
    <col min="5368" max="5368" width="6" style="599" bestFit="1" customWidth="1"/>
    <col min="5369" max="5369" width="8.140625" style="599" customWidth="1"/>
    <col min="5370" max="5370" width="10.28515625" style="599" customWidth="1"/>
    <col min="5371" max="5371" width="13.28515625" style="599" customWidth="1"/>
    <col min="5372" max="5372" width="9.140625" style="599"/>
    <col min="5373" max="5373" width="23" style="599" customWidth="1"/>
    <col min="5374" max="5621" width="9.140625" style="599"/>
    <col min="5622" max="5622" width="5.85546875" style="599" customWidth="1"/>
    <col min="5623" max="5623" width="48.7109375" style="599" customWidth="1"/>
    <col min="5624" max="5624" width="6" style="599" bestFit="1" customWidth="1"/>
    <col min="5625" max="5625" width="8.140625" style="599" customWidth="1"/>
    <col min="5626" max="5626" width="10.28515625" style="599" customWidth="1"/>
    <col min="5627" max="5627" width="13.28515625" style="599" customWidth="1"/>
    <col min="5628" max="5628" width="9.140625" style="599"/>
    <col min="5629" max="5629" width="23" style="599" customWidth="1"/>
    <col min="5630" max="5877" width="9.140625" style="599"/>
    <col min="5878" max="5878" width="5.85546875" style="599" customWidth="1"/>
    <col min="5879" max="5879" width="48.7109375" style="599" customWidth="1"/>
    <col min="5880" max="5880" width="6" style="599" bestFit="1" customWidth="1"/>
    <col min="5881" max="5881" width="8.140625" style="599" customWidth="1"/>
    <col min="5882" max="5882" width="10.28515625" style="599" customWidth="1"/>
    <col min="5883" max="5883" width="13.28515625" style="599" customWidth="1"/>
    <col min="5884" max="5884" width="9.140625" style="599"/>
    <col min="5885" max="5885" width="23" style="599" customWidth="1"/>
    <col min="5886" max="6133" width="9.140625" style="599"/>
    <col min="6134" max="6134" width="5.85546875" style="599" customWidth="1"/>
    <col min="6135" max="6135" width="48.7109375" style="599" customWidth="1"/>
    <col min="6136" max="6136" width="6" style="599" bestFit="1" customWidth="1"/>
    <col min="6137" max="6137" width="8.140625" style="599" customWidth="1"/>
    <col min="6138" max="6138" width="10.28515625" style="599" customWidth="1"/>
    <col min="6139" max="6139" width="13.28515625" style="599" customWidth="1"/>
    <col min="6140" max="6140" width="9.140625" style="599"/>
    <col min="6141" max="6141" width="23" style="599" customWidth="1"/>
    <col min="6142" max="6389" width="9.140625" style="599"/>
    <col min="6390" max="6390" width="5.85546875" style="599" customWidth="1"/>
    <col min="6391" max="6391" width="48.7109375" style="599" customWidth="1"/>
    <col min="6392" max="6392" width="6" style="599" bestFit="1" customWidth="1"/>
    <col min="6393" max="6393" width="8.140625" style="599" customWidth="1"/>
    <col min="6394" max="6394" width="10.28515625" style="599" customWidth="1"/>
    <col min="6395" max="6395" width="13.28515625" style="599" customWidth="1"/>
    <col min="6396" max="6396" width="9.140625" style="599"/>
    <col min="6397" max="6397" width="23" style="599" customWidth="1"/>
    <col min="6398" max="6645" width="9.140625" style="599"/>
    <col min="6646" max="6646" width="5.85546875" style="599" customWidth="1"/>
    <col min="6647" max="6647" width="48.7109375" style="599" customWidth="1"/>
    <col min="6648" max="6648" width="6" style="599" bestFit="1" customWidth="1"/>
    <col min="6649" max="6649" width="8.140625" style="599" customWidth="1"/>
    <col min="6650" max="6650" width="10.28515625" style="599" customWidth="1"/>
    <col min="6651" max="6651" width="13.28515625" style="599" customWidth="1"/>
    <col min="6652" max="6652" width="9.140625" style="599"/>
    <col min="6653" max="6653" width="23" style="599" customWidth="1"/>
    <col min="6654" max="6901" width="9.140625" style="599"/>
    <col min="6902" max="6902" width="5.85546875" style="599" customWidth="1"/>
    <col min="6903" max="6903" width="48.7109375" style="599" customWidth="1"/>
    <col min="6904" max="6904" width="6" style="599" bestFit="1" customWidth="1"/>
    <col min="6905" max="6905" width="8.140625" style="599" customWidth="1"/>
    <col min="6906" max="6906" width="10.28515625" style="599" customWidth="1"/>
    <col min="6907" max="6907" width="13.28515625" style="599" customWidth="1"/>
    <col min="6908" max="6908" width="9.140625" style="599"/>
    <col min="6909" max="6909" width="23" style="599" customWidth="1"/>
    <col min="6910" max="7157" width="9.140625" style="599"/>
    <col min="7158" max="7158" width="5.85546875" style="599" customWidth="1"/>
    <col min="7159" max="7159" width="48.7109375" style="599" customWidth="1"/>
    <col min="7160" max="7160" width="6" style="599" bestFit="1" customWidth="1"/>
    <col min="7161" max="7161" width="8.140625" style="599" customWidth="1"/>
    <col min="7162" max="7162" width="10.28515625" style="599" customWidth="1"/>
    <col min="7163" max="7163" width="13.28515625" style="599" customWidth="1"/>
    <col min="7164" max="7164" width="9.140625" style="599"/>
    <col min="7165" max="7165" width="23" style="599" customWidth="1"/>
    <col min="7166" max="7413" width="9.140625" style="599"/>
    <col min="7414" max="7414" width="5.85546875" style="599" customWidth="1"/>
    <col min="7415" max="7415" width="48.7109375" style="599" customWidth="1"/>
    <col min="7416" max="7416" width="6" style="599" bestFit="1" customWidth="1"/>
    <col min="7417" max="7417" width="8.140625" style="599" customWidth="1"/>
    <col min="7418" max="7418" width="10.28515625" style="599" customWidth="1"/>
    <col min="7419" max="7419" width="13.28515625" style="599" customWidth="1"/>
    <col min="7420" max="7420" width="9.140625" style="599"/>
    <col min="7421" max="7421" width="23" style="599" customWidth="1"/>
    <col min="7422" max="7669" width="9.140625" style="599"/>
    <col min="7670" max="7670" width="5.85546875" style="599" customWidth="1"/>
    <col min="7671" max="7671" width="48.7109375" style="599" customWidth="1"/>
    <col min="7672" max="7672" width="6" style="599" bestFit="1" customWidth="1"/>
    <col min="7673" max="7673" width="8.140625" style="599" customWidth="1"/>
    <col min="7674" max="7674" width="10.28515625" style="599" customWidth="1"/>
    <col min="7675" max="7675" width="13.28515625" style="599" customWidth="1"/>
    <col min="7676" max="7676" width="9.140625" style="599"/>
    <col min="7677" max="7677" width="23" style="599" customWidth="1"/>
    <col min="7678" max="7925" width="9.140625" style="599"/>
    <col min="7926" max="7926" width="5.85546875" style="599" customWidth="1"/>
    <col min="7927" max="7927" width="48.7109375" style="599" customWidth="1"/>
    <col min="7928" max="7928" width="6" style="599" bestFit="1" customWidth="1"/>
    <col min="7929" max="7929" width="8.140625" style="599" customWidth="1"/>
    <col min="7930" max="7930" width="10.28515625" style="599" customWidth="1"/>
    <col min="7931" max="7931" width="13.28515625" style="599" customWidth="1"/>
    <col min="7932" max="7932" width="9.140625" style="599"/>
    <col min="7933" max="7933" width="23" style="599" customWidth="1"/>
    <col min="7934" max="8181" width="9.140625" style="599"/>
    <col min="8182" max="8182" width="5.85546875" style="599" customWidth="1"/>
    <col min="8183" max="8183" width="48.7109375" style="599" customWidth="1"/>
    <col min="8184" max="8184" width="6" style="599" bestFit="1" customWidth="1"/>
    <col min="8185" max="8185" width="8.140625" style="599" customWidth="1"/>
    <col min="8186" max="8186" width="10.28515625" style="599" customWidth="1"/>
    <col min="8187" max="8187" width="13.28515625" style="599" customWidth="1"/>
    <col min="8188" max="8188" width="9.140625" style="599"/>
    <col min="8189" max="8189" width="23" style="599" customWidth="1"/>
    <col min="8190" max="8437" width="9.140625" style="599"/>
    <col min="8438" max="8438" width="5.85546875" style="599" customWidth="1"/>
    <col min="8439" max="8439" width="48.7109375" style="599" customWidth="1"/>
    <col min="8440" max="8440" width="6" style="599" bestFit="1" customWidth="1"/>
    <col min="8441" max="8441" width="8.140625" style="599" customWidth="1"/>
    <col min="8442" max="8442" width="10.28515625" style="599" customWidth="1"/>
    <col min="8443" max="8443" width="13.28515625" style="599" customWidth="1"/>
    <col min="8444" max="8444" width="9.140625" style="599"/>
    <col min="8445" max="8445" width="23" style="599" customWidth="1"/>
    <col min="8446" max="8693" width="9.140625" style="599"/>
    <col min="8694" max="8694" width="5.85546875" style="599" customWidth="1"/>
    <col min="8695" max="8695" width="48.7109375" style="599" customWidth="1"/>
    <col min="8696" max="8696" width="6" style="599" bestFit="1" customWidth="1"/>
    <col min="8697" max="8697" width="8.140625" style="599" customWidth="1"/>
    <col min="8698" max="8698" width="10.28515625" style="599" customWidth="1"/>
    <col min="8699" max="8699" width="13.28515625" style="599" customWidth="1"/>
    <col min="8700" max="8700" width="9.140625" style="599"/>
    <col min="8701" max="8701" width="23" style="599" customWidth="1"/>
    <col min="8702" max="8949" width="9.140625" style="599"/>
    <col min="8950" max="8950" width="5.85546875" style="599" customWidth="1"/>
    <col min="8951" max="8951" width="48.7109375" style="599" customWidth="1"/>
    <col min="8952" max="8952" width="6" style="599" bestFit="1" customWidth="1"/>
    <col min="8953" max="8953" width="8.140625" style="599" customWidth="1"/>
    <col min="8954" max="8954" width="10.28515625" style="599" customWidth="1"/>
    <col min="8955" max="8955" width="13.28515625" style="599" customWidth="1"/>
    <col min="8956" max="8956" width="9.140625" style="599"/>
    <col min="8957" max="8957" width="23" style="599" customWidth="1"/>
    <col min="8958" max="9205" width="9.140625" style="599"/>
    <col min="9206" max="9206" width="5.85546875" style="599" customWidth="1"/>
    <col min="9207" max="9207" width="48.7109375" style="599" customWidth="1"/>
    <col min="9208" max="9208" width="6" style="599" bestFit="1" customWidth="1"/>
    <col min="9209" max="9209" width="8.140625" style="599" customWidth="1"/>
    <col min="9210" max="9210" width="10.28515625" style="599" customWidth="1"/>
    <col min="9211" max="9211" width="13.28515625" style="599" customWidth="1"/>
    <col min="9212" max="9212" width="9.140625" style="599"/>
    <col min="9213" max="9213" width="23" style="599" customWidth="1"/>
    <col min="9214" max="9461" width="9.140625" style="599"/>
    <col min="9462" max="9462" width="5.85546875" style="599" customWidth="1"/>
    <col min="9463" max="9463" width="48.7109375" style="599" customWidth="1"/>
    <col min="9464" max="9464" width="6" style="599" bestFit="1" customWidth="1"/>
    <col min="9465" max="9465" width="8.140625" style="599" customWidth="1"/>
    <col min="9466" max="9466" width="10.28515625" style="599" customWidth="1"/>
    <col min="9467" max="9467" width="13.28515625" style="599" customWidth="1"/>
    <col min="9468" max="9468" width="9.140625" style="599"/>
    <col min="9469" max="9469" width="23" style="599" customWidth="1"/>
    <col min="9470" max="9717" width="9.140625" style="599"/>
    <col min="9718" max="9718" width="5.85546875" style="599" customWidth="1"/>
    <col min="9719" max="9719" width="48.7109375" style="599" customWidth="1"/>
    <col min="9720" max="9720" width="6" style="599" bestFit="1" customWidth="1"/>
    <col min="9721" max="9721" width="8.140625" style="599" customWidth="1"/>
    <col min="9722" max="9722" width="10.28515625" style="599" customWidth="1"/>
    <col min="9723" max="9723" width="13.28515625" style="599" customWidth="1"/>
    <col min="9724" max="9724" width="9.140625" style="599"/>
    <col min="9725" max="9725" width="23" style="599" customWidth="1"/>
    <col min="9726" max="9973" width="9.140625" style="599"/>
    <col min="9974" max="9974" width="5.85546875" style="599" customWidth="1"/>
    <col min="9975" max="9975" width="48.7109375" style="599" customWidth="1"/>
    <col min="9976" max="9976" width="6" style="599" bestFit="1" customWidth="1"/>
    <col min="9977" max="9977" width="8.140625" style="599" customWidth="1"/>
    <col min="9978" max="9978" width="10.28515625" style="599" customWidth="1"/>
    <col min="9979" max="9979" width="13.28515625" style="599" customWidth="1"/>
    <col min="9980" max="9980" width="9.140625" style="599"/>
    <col min="9981" max="9981" width="23" style="599" customWidth="1"/>
    <col min="9982" max="10229" width="9.140625" style="599"/>
    <col min="10230" max="10230" width="5.85546875" style="599" customWidth="1"/>
    <col min="10231" max="10231" width="48.7109375" style="599" customWidth="1"/>
    <col min="10232" max="10232" width="6" style="599" bestFit="1" customWidth="1"/>
    <col min="10233" max="10233" width="8.140625" style="599" customWidth="1"/>
    <col min="10234" max="10234" width="10.28515625" style="599" customWidth="1"/>
    <col min="10235" max="10235" width="13.28515625" style="599" customWidth="1"/>
    <col min="10236" max="10236" width="9.140625" style="599"/>
    <col min="10237" max="10237" width="23" style="599" customWidth="1"/>
    <col min="10238" max="10485" width="9.140625" style="599"/>
    <col min="10486" max="10486" width="5.85546875" style="599" customWidth="1"/>
    <col min="10487" max="10487" width="48.7109375" style="599" customWidth="1"/>
    <col min="10488" max="10488" width="6" style="599" bestFit="1" customWidth="1"/>
    <col min="10489" max="10489" width="8.140625" style="599" customWidth="1"/>
    <col min="10490" max="10490" width="10.28515625" style="599" customWidth="1"/>
    <col min="10491" max="10491" width="13.28515625" style="599" customWidth="1"/>
    <col min="10492" max="10492" width="9.140625" style="599"/>
    <col min="10493" max="10493" width="23" style="599" customWidth="1"/>
    <col min="10494" max="10741" width="9.140625" style="599"/>
    <col min="10742" max="10742" width="5.85546875" style="599" customWidth="1"/>
    <col min="10743" max="10743" width="48.7109375" style="599" customWidth="1"/>
    <col min="10744" max="10744" width="6" style="599" bestFit="1" customWidth="1"/>
    <col min="10745" max="10745" width="8.140625" style="599" customWidth="1"/>
    <col min="10746" max="10746" width="10.28515625" style="599" customWidth="1"/>
    <col min="10747" max="10747" width="13.28515625" style="599" customWidth="1"/>
    <col min="10748" max="10748" width="9.140625" style="599"/>
    <col min="10749" max="10749" width="23" style="599" customWidth="1"/>
    <col min="10750" max="10997" width="9.140625" style="599"/>
    <col min="10998" max="10998" width="5.85546875" style="599" customWidth="1"/>
    <col min="10999" max="10999" width="48.7109375" style="599" customWidth="1"/>
    <col min="11000" max="11000" width="6" style="599" bestFit="1" customWidth="1"/>
    <col min="11001" max="11001" width="8.140625" style="599" customWidth="1"/>
    <col min="11002" max="11002" width="10.28515625" style="599" customWidth="1"/>
    <col min="11003" max="11003" width="13.28515625" style="599" customWidth="1"/>
    <col min="11004" max="11004" width="9.140625" style="599"/>
    <col min="11005" max="11005" width="23" style="599" customWidth="1"/>
    <col min="11006" max="11253" width="9.140625" style="599"/>
    <col min="11254" max="11254" width="5.85546875" style="599" customWidth="1"/>
    <col min="11255" max="11255" width="48.7109375" style="599" customWidth="1"/>
    <col min="11256" max="11256" width="6" style="599" bestFit="1" customWidth="1"/>
    <col min="11257" max="11257" width="8.140625" style="599" customWidth="1"/>
    <col min="11258" max="11258" width="10.28515625" style="599" customWidth="1"/>
    <col min="11259" max="11259" width="13.28515625" style="599" customWidth="1"/>
    <col min="11260" max="11260" width="9.140625" style="599"/>
    <col min="11261" max="11261" width="23" style="599" customWidth="1"/>
    <col min="11262" max="11509" width="9.140625" style="599"/>
    <col min="11510" max="11510" width="5.85546875" style="599" customWidth="1"/>
    <col min="11511" max="11511" width="48.7109375" style="599" customWidth="1"/>
    <col min="11512" max="11512" width="6" style="599" bestFit="1" customWidth="1"/>
    <col min="11513" max="11513" width="8.140625" style="599" customWidth="1"/>
    <col min="11514" max="11514" width="10.28515625" style="599" customWidth="1"/>
    <col min="11515" max="11515" width="13.28515625" style="599" customWidth="1"/>
    <col min="11516" max="11516" width="9.140625" style="599"/>
    <col min="11517" max="11517" width="23" style="599" customWidth="1"/>
    <col min="11518" max="11765" width="9.140625" style="599"/>
    <col min="11766" max="11766" width="5.85546875" style="599" customWidth="1"/>
    <col min="11767" max="11767" width="48.7109375" style="599" customWidth="1"/>
    <col min="11768" max="11768" width="6" style="599" bestFit="1" customWidth="1"/>
    <col min="11769" max="11769" width="8.140625" style="599" customWidth="1"/>
    <col min="11770" max="11770" width="10.28515625" style="599" customWidth="1"/>
    <col min="11771" max="11771" width="13.28515625" style="599" customWidth="1"/>
    <col min="11772" max="11772" width="9.140625" style="599"/>
    <col min="11773" max="11773" width="23" style="599" customWidth="1"/>
    <col min="11774" max="12021" width="9.140625" style="599"/>
    <col min="12022" max="12022" width="5.85546875" style="599" customWidth="1"/>
    <col min="12023" max="12023" width="48.7109375" style="599" customWidth="1"/>
    <col min="12024" max="12024" width="6" style="599" bestFit="1" customWidth="1"/>
    <col min="12025" max="12025" width="8.140625" style="599" customWidth="1"/>
    <col min="12026" max="12026" width="10.28515625" style="599" customWidth="1"/>
    <col min="12027" max="12027" width="13.28515625" style="599" customWidth="1"/>
    <col min="12028" max="12028" width="9.140625" style="599"/>
    <col min="12029" max="12029" width="23" style="599" customWidth="1"/>
    <col min="12030" max="12277" width="9.140625" style="599"/>
    <col min="12278" max="12278" width="5.85546875" style="599" customWidth="1"/>
    <col min="12279" max="12279" width="48.7109375" style="599" customWidth="1"/>
    <col min="12280" max="12280" width="6" style="599" bestFit="1" customWidth="1"/>
    <col min="12281" max="12281" width="8.140625" style="599" customWidth="1"/>
    <col min="12282" max="12282" width="10.28515625" style="599" customWidth="1"/>
    <col min="12283" max="12283" width="13.28515625" style="599" customWidth="1"/>
    <col min="12284" max="12284" width="9.140625" style="599"/>
    <col min="12285" max="12285" width="23" style="599" customWidth="1"/>
    <col min="12286" max="12533" width="9.140625" style="599"/>
    <col min="12534" max="12534" width="5.85546875" style="599" customWidth="1"/>
    <col min="12535" max="12535" width="48.7109375" style="599" customWidth="1"/>
    <col min="12536" max="12536" width="6" style="599" bestFit="1" customWidth="1"/>
    <col min="12537" max="12537" width="8.140625" style="599" customWidth="1"/>
    <col min="12538" max="12538" width="10.28515625" style="599" customWidth="1"/>
    <col min="12539" max="12539" width="13.28515625" style="599" customWidth="1"/>
    <col min="12540" max="12540" width="9.140625" style="599"/>
    <col min="12541" max="12541" width="23" style="599" customWidth="1"/>
    <col min="12542" max="12789" width="9.140625" style="599"/>
    <col min="12790" max="12790" width="5.85546875" style="599" customWidth="1"/>
    <col min="12791" max="12791" width="48.7109375" style="599" customWidth="1"/>
    <col min="12792" max="12792" width="6" style="599" bestFit="1" customWidth="1"/>
    <col min="12793" max="12793" width="8.140625" style="599" customWidth="1"/>
    <col min="12794" max="12794" width="10.28515625" style="599" customWidth="1"/>
    <col min="12795" max="12795" width="13.28515625" style="599" customWidth="1"/>
    <col min="12796" max="12796" width="9.140625" style="599"/>
    <col min="12797" max="12797" width="23" style="599" customWidth="1"/>
    <col min="12798" max="13045" width="9.140625" style="599"/>
    <col min="13046" max="13046" width="5.85546875" style="599" customWidth="1"/>
    <col min="13047" max="13047" width="48.7109375" style="599" customWidth="1"/>
    <col min="13048" max="13048" width="6" style="599" bestFit="1" customWidth="1"/>
    <col min="13049" max="13049" width="8.140625" style="599" customWidth="1"/>
    <col min="13050" max="13050" width="10.28515625" style="599" customWidth="1"/>
    <col min="13051" max="13051" width="13.28515625" style="599" customWidth="1"/>
    <col min="13052" max="13052" width="9.140625" style="599"/>
    <col min="13053" max="13053" width="23" style="599" customWidth="1"/>
    <col min="13054" max="13301" width="9.140625" style="599"/>
    <col min="13302" max="13302" width="5.85546875" style="599" customWidth="1"/>
    <col min="13303" max="13303" width="48.7109375" style="599" customWidth="1"/>
    <col min="13304" max="13304" width="6" style="599" bestFit="1" customWidth="1"/>
    <col min="13305" max="13305" width="8.140625" style="599" customWidth="1"/>
    <col min="13306" max="13306" width="10.28515625" style="599" customWidth="1"/>
    <col min="13307" max="13307" width="13.28515625" style="599" customWidth="1"/>
    <col min="13308" max="13308" width="9.140625" style="599"/>
    <col min="13309" max="13309" width="23" style="599" customWidth="1"/>
    <col min="13310" max="13557" width="9.140625" style="599"/>
    <col min="13558" max="13558" width="5.85546875" style="599" customWidth="1"/>
    <col min="13559" max="13559" width="48.7109375" style="599" customWidth="1"/>
    <col min="13560" max="13560" width="6" style="599" bestFit="1" customWidth="1"/>
    <col min="13561" max="13561" width="8.140625" style="599" customWidth="1"/>
    <col min="13562" max="13562" width="10.28515625" style="599" customWidth="1"/>
    <col min="13563" max="13563" width="13.28515625" style="599" customWidth="1"/>
    <col min="13564" max="13564" width="9.140625" style="599"/>
    <col min="13565" max="13565" width="23" style="599" customWidth="1"/>
    <col min="13566" max="13813" width="9.140625" style="599"/>
    <col min="13814" max="13814" width="5.85546875" style="599" customWidth="1"/>
    <col min="13815" max="13815" width="48.7109375" style="599" customWidth="1"/>
    <col min="13816" max="13816" width="6" style="599" bestFit="1" customWidth="1"/>
    <col min="13817" max="13817" width="8.140625" style="599" customWidth="1"/>
    <col min="13818" max="13818" width="10.28515625" style="599" customWidth="1"/>
    <col min="13819" max="13819" width="13.28515625" style="599" customWidth="1"/>
    <col min="13820" max="13820" width="9.140625" style="599"/>
    <col min="13821" max="13821" width="23" style="599" customWidth="1"/>
    <col min="13822" max="14069" width="9.140625" style="599"/>
    <col min="14070" max="14070" width="5.85546875" style="599" customWidth="1"/>
    <col min="14071" max="14071" width="48.7109375" style="599" customWidth="1"/>
    <col min="14072" max="14072" width="6" style="599" bestFit="1" customWidth="1"/>
    <col min="14073" max="14073" width="8.140625" style="599" customWidth="1"/>
    <col min="14074" max="14074" width="10.28515625" style="599" customWidth="1"/>
    <col min="14075" max="14075" width="13.28515625" style="599" customWidth="1"/>
    <col min="14076" max="14076" width="9.140625" style="599"/>
    <col min="14077" max="14077" width="23" style="599" customWidth="1"/>
    <col min="14078" max="14325" width="9.140625" style="599"/>
    <col min="14326" max="14326" width="5.85546875" style="599" customWidth="1"/>
    <col min="14327" max="14327" width="48.7109375" style="599" customWidth="1"/>
    <col min="14328" max="14328" width="6" style="599" bestFit="1" customWidth="1"/>
    <col min="14329" max="14329" width="8.140625" style="599" customWidth="1"/>
    <col min="14330" max="14330" width="10.28515625" style="599" customWidth="1"/>
    <col min="14331" max="14331" width="13.28515625" style="599" customWidth="1"/>
    <col min="14332" max="14332" width="9.140625" style="599"/>
    <col min="14333" max="14333" width="23" style="599" customWidth="1"/>
    <col min="14334" max="14581" width="9.140625" style="599"/>
    <col min="14582" max="14582" width="5.85546875" style="599" customWidth="1"/>
    <col min="14583" max="14583" width="48.7109375" style="599" customWidth="1"/>
    <col min="14584" max="14584" width="6" style="599" bestFit="1" customWidth="1"/>
    <col min="14585" max="14585" width="8.140625" style="599" customWidth="1"/>
    <col min="14586" max="14586" width="10.28515625" style="599" customWidth="1"/>
    <col min="14587" max="14587" width="13.28515625" style="599" customWidth="1"/>
    <col min="14588" max="14588" width="9.140625" style="599"/>
    <col min="14589" max="14589" width="23" style="599" customWidth="1"/>
    <col min="14590" max="14837" width="9.140625" style="599"/>
    <col min="14838" max="14838" width="5.85546875" style="599" customWidth="1"/>
    <col min="14839" max="14839" width="48.7109375" style="599" customWidth="1"/>
    <col min="14840" max="14840" width="6" style="599" bestFit="1" customWidth="1"/>
    <col min="14841" max="14841" width="8.140625" style="599" customWidth="1"/>
    <col min="14842" max="14842" width="10.28515625" style="599" customWidth="1"/>
    <col min="14843" max="14843" width="13.28515625" style="599" customWidth="1"/>
    <col min="14844" max="14844" width="9.140625" style="599"/>
    <col min="14845" max="14845" width="23" style="599" customWidth="1"/>
    <col min="14846" max="15093" width="9.140625" style="599"/>
    <col min="15094" max="15094" width="5.85546875" style="599" customWidth="1"/>
    <col min="15095" max="15095" width="48.7109375" style="599" customWidth="1"/>
    <col min="15096" max="15096" width="6" style="599" bestFit="1" customWidth="1"/>
    <col min="15097" max="15097" width="8.140625" style="599" customWidth="1"/>
    <col min="15098" max="15098" width="10.28515625" style="599" customWidth="1"/>
    <col min="15099" max="15099" width="13.28515625" style="599" customWidth="1"/>
    <col min="15100" max="15100" width="9.140625" style="599"/>
    <col min="15101" max="15101" width="23" style="599" customWidth="1"/>
    <col min="15102" max="15349" width="9.140625" style="599"/>
    <col min="15350" max="15350" width="5.85546875" style="599" customWidth="1"/>
    <col min="15351" max="15351" width="48.7109375" style="599" customWidth="1"/>
    <col min="15352" max="15352" width="6" style="599" bestFit="1" customWidth="1"/>
    <col min="15353" max="15353" width="8.140625" style="599" customWidth="1"/>
    <col min="15354" max="15354" width="10.28515625" style="599" customWidth="1"/>
    <col min="15355" max="15355" width="13.28515625" style="599" customWidth="1"/>
    <col min="15356" max="15356" width="9.140625" style="599"/>
    <col min="15357" max="15357" width="23" style="599" customWidth="1"/>
    <col min="15358" max="15605" width="9.140625" style="599"/>
    <col min="15606" max="15606" width="5.85546875" style="599" customWidth="1"/>
    <col min="15607" max="15607" width="48.7109375" style="599" customWidth="1"/>
    <col min="15608" max="15608" width="6" style="599" bestFit="1" customWidth="1"/>
    <col min="15609" max="15609" width="8.140625" style="599" customWidth="1"/>
    <col min="15610" max="15610" width="10.28515625" style="599" customWidth="1"/>
    <col min="15611" max="15611" width="13.28515625" style="599" customWidth="1"/>
    <col min="15612" max="15612" width="9.140625" style="599"/>
    <col min="15613" max="15613" width="23" style="599" customWidth="1"/>
    <col min="15614" max="15861" width="9.140625" style="599"/>
    <col min="15862" max="15862" width="5.85546875" style="599" customWidth="1"/>
    <col min="15863" max="15863" width="48.7109375" style="599" customWidth="1"/>
    <col min="15864" max="15864" width="6" style="599" bestFit="1" customWidth="1"/>
    <col min="15865" max="15865" width="8.140625" style="599" customWidth="1"/>
    <col min="15866" max="15866" width="10.28515625" style="599" customWidth="1"/>
    <col min="15867" max="15867" width="13.28515625" style="599" customWidth="1"/>
    <col min="15868" max="15868" width="9.140625" style="599"/>
    <col min="15869" max="15869" width="23" style="599" customWidth="1"/>
    <col min="15870" max="16117" width="9.140625" style="599"/>
    <col min="16118" max="16118" width="5.85546875" style="599" customWidth="1"/>
    <col min="16119" max="16119" width="48.7109375" style="599" customWidth="1"/>
    <col min="16120" max="16120" width="6" style="599" bestFit="1" customWidth="1"/>
    <col min="16121" max="16121" width="8.140625" style="599" customWidth="1"/>
    <col min="16122" max="16122" width="10.28515625" style="599" customWidth="1"/>
    <col min="16123" max="16123" width="13.28515625" style="599" customWidth="1"/>
    <col min="16124" max="16124" width="9.140625" style="599"/>
    <col min="16125" max="16125" width="23" style="599" customWidth="1"/>
    <col min="16126" max="16384" width="9.140625" style="599"/>
  </cols>
  <sheetData>
    <row r="1" spans="1:6" s="598" customFormat="1" ht="15">
      <c r="A1" s="537" t="s">
        <v>41</v>
      </c>
      <c r="B1" s="538" t="s">
        <v>169</v>
      </c>
      <c r="C1" s="227"/>
      <c r="D1" s="630"/>
      <c r="E1" s="164"/>
      <c r="F1" s="229"/>
    </row>
    <row r="2" spans="1:6" s="598" customFormat="1">
      <c r="A2" s="541" t="s">
        <v>13</v>
      </c>
      <c r="B2" s="233" t="s">
        <v>21</v>
      </c>
      <c r="C2" s="234" t="s">
        <v>14</v>
      </c>
      <c r="D2" s="235" t="s">
        <v>15</v>
      </c>
      <c r="E2" s="165" t="s">
        <v>16</v>
      </c>
      <c r="F2" s="236" t="s">
        <v>22</v>
      </c>
    </row>
    <row r="3" spans="1:6" s="598" customFormat="1">
      <c r="A3" s="249"/>
      <c r="B3" s="453"/>
      <c r="C3" s="631">
        <v>0</v>
      </c>
      <c r="D3" s="632"/>
      <c r="E3" s="196"/>
      <c r="F3" s="220"/>
    </row>
    <row r="4" spans="1:6" s="598" customFormat="1">
      <c r="A4" s="455" t="s">
        <v>17</v>
      </c>
      <c r="B4" s="456" t="s">
        <v>119</v>
      </c>
      <c r="C4" s="631"/>
      <c r="D4" s="632"/>
      <c r="E4" s="196"/>
      <c r="F4" s="220"/>
    </row>
    <row r="5" spans="1:6" s="598" customFormat="1">
      <c r="A5" s="249"/>
      <c r="B5" s="453"/>
      <c r="C5" s="631"/>
      <c r="D5" s="632"/>
      <c r="E5" s="196"/>
      <c r="F5" s="220"/>
    </row>
    <row r="6" spans="1:6" s="637" customFormat="1" ht="38.25">
      <c r="A6" s="633">
        <f>COUNT($A$1:A5)+1</f>
        <v>1</v>
      </c>
      <c r="B6" s="634" t="s">
        <v>127</v>
      </c>
      <c r="C6" s="635" t="s">
        <v>126</v>
      </c>
      <c r="D6" s="246">
        <v>1</v>
      </c>
      <c r="E6" s="701"/>
      <c r="F6" s="636">
        <f>ROUND(ROUND(D6,2)*ROUND(E6,2),2)</f>
        <v>0</v>
      </c>
    </row>
    <row r="7" spans="1:6" s="637" customFormat="1">
      <c r="A7" s="633"/>
      <c r="B7" s="634"/>
      <c r="C7" s="635"/>
      <c r="D7" s="632"/>
      <c r="E7" s="701"/>
      <c r="F7" s="636"/>
    </row>
    <row r="8" spans="1:6" s="637" customFormat="1" ht="38.25">
      <c r="A8" s="271">
        <f>COUNT($A$1:A7)+1</f>
        <v>2</v>
      </c>
      <c r="B8" s="453" t="s">
        <v>128</v>
      </c>
      <c r="C8" s="559" t="s">
        <v>34</v>
      </c>
      <c r="D8" s="246">
        <v>200</v>
      </c>
      <c r="E8" s="701"/>
      <c r="F8" s="636">
        <f t="shared" ref="F8:F14" si="0">ROUND(ROUND(D8,2)*ROUND(E8,2),2)</f>
        <v>0</v>
      </c>
    </row>
    <row r="9" spans="1:6" s="637" customFormat="1">
      <c r="A9" s="633"/>
      <c r="B9" s="634"/>
      <c r="C9" s="635"/>
      <c r="D9" s="632"/>
      <c r="E9" s="167"/>
      <c r="F9" s="636"/>
    </row>
    <row r="10" spans="1:6" s="598" customFormat="1" ht="14.25">
      <c r="A10" s="271">
        <f>COUNT($A$1:A9)+1</f>
        <v>3</v>
      </c>
      <c r="B10" s="453" t="s">
        <v>129</v>
      </c>
      <c r="C10" s="559" t="s">
        <v>34</v>
      </c>
      <c r="D10" s="246">
        <v>661</v>
      </c>
      <c r="E10" s="701"/>
      <c r="F10" s="636">
        <f t="shared" si="0"/>
        <v>0</v>
      </c>
    </row>
    <row r="11" spans="1:6" s="598" customFormat="1">
      <c r="A11" s="271"/>
      <c r="B11" s="453"/>
      <c r="C11" s="559"/>
      <c r="D11" s="246"/>
      <c r="E11" s="701"/>
      <c r="F11" s="636"/>
    </row>
    <row r="12" spans="1:6" s="598" customFormat="1" ht="51">
      <c r="A12" s="271">
        <f>COUNT($A$1:A11)+1</f>
        <v>4</v>
      </c>
      <c r="B12" s="453" t="s">
        <v>343</v>
      </c>
      <c r="C12" s="559" t="s">
        <v>34</v>
      </c>
      <c r="D12" s="246">
        <v>730</v>
      </c>
      <c r="E12" s="701"/>
      <c r="F12" s="636">
        <f t="shared" si="0"/>
        <v>0</v>
      </c>
    </row>
    <row r="13" spans="1:6" s="598" customFormat="1">
      <c r="A13" s="271"/>
      <c r="B13" s="453"/>
      <c r="C13" s="559"/>
      <c r="D13" s="546"/>
      <c r="E13" s="701"/>
      <c r="F13" s="636"/>
    </row>
    <row r="14" spans="1:6" s="598" customFormat="1">
      <c r="A14" s="271">
        <f>COUNT($A$1:A13)+1</f>
        <v>5</v>
      </c>
      <c r="B14" s="453" t="s">
        <v>28</v>
      </c>
      <c r="C14" s="559" t="s">
        <v>9</v>
      </c>
      <c r="D14" s="246">
        <v>33</v>
      </c>
      <c r="E14" s="701"/>
      <c r="F14" s="636">
        <f t="shared" si="0"/>
        <v>0</v>
      </c>
    </row>
    <row r="15" spans="1:6" s="598" customFormat="1">
      <c r="A15" s="271"/>
      <c r="B15" s="453"/>
      <c r="C15" s="559"/>
      <c r="D15" s="546"/>
      <c r="E15" s="701"/>
      <c r="F15" s="636"/>
    </row>
    <row r="16" spans="1:6">
      <c r="A16" s="276"/>
      <c r="B16" s="547"/>
      <c r="C16" s="548"/>
      <c r="D16" s="638"/>
      <c r="E16" s="192" t="s">
        <v>130</v>
      </c>
      <c r="F16" s="639">
        <f>SUM(F6:F15)</f>
        <v>0</v>
      </c>
    </row>
    <row r="17" spans="1:8">
      <c r="A17" s="249"/>
      <c r="B17" s="453"/>
      <c r="C17" s="559"/>
      <c r="E17" s="167"/>
      <c r="F17" s="636"/>
    </row>
    <row r="18" spans="1:8">
      <c r="A18" s="243" t="s">
        <v>18</v>
      </c>
      <c r="B18" s="287" t="s">
        <v>12</v>
      </c>
      <c r="C18" s="245"/>
      <c r="E18" s="167"/>
      <c r="F18" s="202"/>
    </row>
    <row r="19" spans="1:8" s="642" customFormat="1">
      <c r="A19" s="383"/>
      <c r="B19" s="453"/>
      <c r="C19" s="253"/>
      <c r="D19" s="246"/>
      <c r="E19" s="167"/>
      <c r="F19" s="641"/>
    </row>
    <row r="20" spans="1:8" s="642" customFormat="1" ht="102">
      <c r="A20" s="643">
        <f>COUNT($A$1:A19)+1</f>
        <v>6</v>
      </c>
      <c r="B20" s="250" t="s">
        <v>131</v>
      </c>
      <c r="C20" s="253" t="s">
        <v>32</v>
      </c>
      <c r="D20" s="246">
        <v>810</v>
      </c>
      <c r="E20" s="168"/>
      <c r="F20" s="636">
        <f>ROUND(ROUND(D20,2)*ROUND(E20,2),2)</f>
        <v>0</v>
      </c>
    </row>
    <row r="21" spans="1:8" s="642" customFormat="1">
      <c r="A21" s="643"/>
      <c r="B21" s="250"/>
      <c r="C21" s="253"/>
      <c r="D21" s="246"/>
      <c r="E21" s="168"/>
      <c r="F21" s="636"/>
    </row>
    <row r="22" spans="1:8" s="310" customFormat="1" ht="114.75">
      <c r="A22" s="383">
        <f>COUNT($A$1:A21)+1</f>
        <v>7</v>
      </c>
      <c r="B22" s="453" t="s">
        <v>364</v>
      </c>
      <c r="C22" s="369" t="s">
        <v>32</v>
      </c>
      <c r="D22" s="323">
        <v>810</v>
      </c>
      <c r="E22" s="604"/>
      <c r="F22" s="636">
        <f t="shared" ref="F22:F61" si="1">ROUND(ROUND(D22,2)*ROUND(E22,2),2)</f>
        <v>0</v>
      </c>
      <c r="G22" s="246"/>
      <c r="H22" s="350"/>
    </row>
    <row r="23" spans="1:8" s="642" customFormat="1">
      <c r="A23" s="643"/>
      <c r="B23" s="250"/>
      <c r="C23" s="253"/>
      <c r="D23" s="246"/>
      <c r="E23" s="168"/>
      <c r="F23" s="636"/>
    </row>
    <row r="24" spans="1:8" s="642" customFormat="1" ht="25.5">
      <c r="A24" s="383">
        <f>COUNT($A$1:A23)+1</f>
        <v>8</v>
      </c>
      <c r="B24" s="250" t="s">
        <v>132</v>
      </c>
      <c r="C24" s="635" t="s">
        <v>32</v>
      </c>
      <c r="D24" s="246">
        <v>30</v>
      </c>
      <c r="E24" s="605"/>
      <c r="F24" s="636">
        <f t="shared" si="1"/>
        <v>0</v>
      </c>
    </row>
    <row r="25" spans="1:8" s="644" customFormat="1">
      <c r="A25" s="383"/>
      <c r="B25" s="580"/>
      <c r="C25" s="253"/>
      <c r="D25" s="246"/>
      <c r="E25" s="167"/>
      <c r="F25" s="636"/>
    </row>
    <row r="26" spans="1:8" ht="25.5">
      <c r="A26" s="569">
        <f>COUNT($A$2:A25)+1</f>
        <v>9</v>
      </c>
      <c r="B26" s="250" t="s">
        <v>133</v>
      </c>
      <c r="C26" s="645" t="s">
        <v>33</v>
      </c>
      <c r="D26" s="246">
        <v>529</v>
      </c>
      <c r="E26" s="701"/>
      <c r="F26" s="636">
        <f t="shared" si="1"/>
        <v>0</v>
      </c>
    </row>
    <row r="27" spans="1:8" s="644" customFormat="1">
      <c r="A27" s="383"/>
      <c r="B27" s="556"/>
      <c r="C27" s="631"/>
      <c r="D27" s="246"/>
      <c r="E27" s="605"/>
      <c r="F27" s="636"/>
    </row>
    <row r="28" spans="1:8" s="644" customFormat="1" ht="38.25">
      <c r="A28" s="495">
        <f>COUNT($A$1:A27)+1</f>
        <v>10</v>
      </c>
      <c r="B28" s="612" t="s">
        <v>134</v>
      </c>
      <c r="C28" s="253" t="s">
        <v>32</v>
      </c>
      <c r="D28" s="246">
        <v>60</v>
      </c>
      <c r="E28" s="628"/>
      <c r="F28" s="636">
        <f t="shared" si="1"/>
        <v>0</v>
      </c>
    </row>
    <row r="29" spans="1:8" s="644" customFormat="1">
      <c r="A29" s="273"/>
      <c r="B29" s="612"/>
      <c r="C29" s="253"/>
      <c r="D29" s="246"/>
      <c r="E29" s="628"/>
      <c r="F29" s="636"/>
    </row>
    <row r="30" spans="1:8" s="644" customFormat="1" ht="63.75">
      <c r="A30" s="495">
        <f>COUNT($A$1:A29)+1</f>
        <v>11</v>
      </c>
      <c r="B30" s="614" t="s">
        <v>135</v>
      </c>
      <c r="C30" s="253" t="s">
        <v>32</v>
      </c>
      <c r="D30" s="246">
        <v>320</v>
      </c>
      <c r="E30" s="628"/>
      <c r="F30" s="636">
        <f t="shared" si="1"/>
        <v>0</v>
      </c>
    </row>
    <row r="31" spans="1:8" s="644" customFormat="1">
      <c r="A31" s="273"/>
      <c r="B31" s="614"/>
      <c r="C31" s="253"/>
      <c r="D31" s="246"/>
      <c r="E31" s="628"/>
      <c r="F31" s="636"/>
    </row>
    <row r="32" spans="1:8" s="644" customFormat="1" ht="63.75">
      <c r="A32" s="495">
        <f>COUNT($A$1:A31)+1</f>
        <v>12</v>
      </c>
      <c r="B32" s="614" t="s">
        <v>136</v>
      </c>
      <c r="C32" s="253" t="s">
        <v>32</v>
      </c>
      <c r="D32" s="246">
        <v>500</v>
      </c>
      <c r="E32" s="168"/>
      <c r="F32" s="636">
        <f t="shared" si="1"/>
        <v>0</v>
      </c>
    </row>
    <row r="33" spans="1:6" s="644" customFormat="1">
      <c r="A33" s="495"/>
      <c r="B33" s="614"/>
      <c r="C33" s="253"/>
      <c r="D33" s="246"/>
      <c r="E33" s="168"/>
      <c r="F33" s="636"/>
    </row>
    <row r="34" spans="1:6" s="644" customFormat="1" ht="38.25">
      <c r="A34" s="495">
        <f>COUNT($A$1:A33)+1</f>
        <v>13</v>
      </c>
      <c r="B34" s="614" t="s">
        <v>403</v>
      </c>
      <c r="C34" s="253" t="s">
        <v>32</v>
      </c>
      <c r="D34" s="246">
        <v>1050</v>
      </c>
      <c r="E34" s="168"/>
      <c r="F34" s="636">
        <f t="shared" si="1"/>
        <v>0</v>
      </c>
    </row>
    <row r="35" spans="1:6" s="644" customFormat="1">
      <c r="A35" s="495"/>
      <c r="B35" s="614"/>
      <c r="C35" s="253"/>
      <c r="D35" s="246"/>
      <c r="E35" s="168"/>
      <c r="F35" s="636"/>
    </row>
    <row r="36" spans="1:6" s="644" customFormat="1" ht="51">
      <c r="A36" s="643">
        <f>COUNT($A$1:A35)+1</f>
        <v>14</v>
      </c>
      <c r="B36" s="250" t="s">
        <v>50</v>
      </c>
      <c r="C36" s="635" t="s">
        <v>32</v>
      </c>
      <c r="D36" s="246">
        <v>700</v>
      </c>
      <c r="E36" s="168"/>
      <c r="F36" s="636">
        <f t="shared" si="1"/>
        <v>0</v>
      </c>
    </row>
    <row r="37" spans="1:6" s="644" customFormat="1">
      <c r="A37" s="643"/>
      <c r="B37" s="250"/>
      <c r="C37" s="635"/>
      <c r="D37" s="246"/>
      <c r="E37" s="168"/>
      <c r="F37" s="636"/>
    </row>
    <row r="38" spans="1:6" s="647" customFormat="1" ht="16.5" customHeight="1">
      <c r="A38" s="569">
        <f>COUNT($A$2:A37)+1</f>
        <v>15</v>
      </c>
      <c r="B38" s="561" t="s">
        <v>137</v>
      </c>
      <c r="C38" s="476"/>
      <c r="D38" s="646"/>
      <c r="E38" s="702"/>
      <c r="F38" s="636"/>
    </row>
    <row r="39" spans="1:6" s="642" customFormat="1" ht="69.75" customHeight="1">
      <c r="A39" s="383"/>
      <c r="B39" s="556" t="s">
        <v>138</v>
      </c>
      <c r="C39" s="631" t="s">
        <v>9</v>
      </c>
      <c r="D39" s="246">
        <v>20</v>
      </c>
      <c r="E39" s="605"/>
      <c r="F39" s="636">
        <f t="shared" si="1"/>
        <v>0</v>
      </c>
    </row>
    <row r="40" spans="1:6" s="642" customFormat="1">
      <c r="A40" s="383"/>
      <c r="B40" s="556"/>
      <c r="C40" s="631"/>
      <c r="D40" s="246"/>
      <c r="E40" s="605"/>
      <c r="F40" s="636"/>
    </row>
    <row r="41" spans="1:6" s="648" customFormat="1" ht="19.5" customHeight="1">
      <c r="A41" s="383">
        <f>COUNT($A$2:A38)+1</f>
        <v>16</v>
      </c>
      <c r="B41" s="561" t="s">
        <v>137</v>
      </c>
      <c r="C41" s="476"/>
      <c r="D41" s="646"/>
      <c r="E41" s="702"/>
      <c r="F41" s="636"/>
    </row>
    <row r="42" spans="1:6" s="644" customFormat="1" ht="51">
      <c r="A42" s="383"/>
      <c r="B42" s="556" t="s">
        <v>203</v>
      </c>
      <c r="C42" s="631" t="s">
        <v>9</v>
      </c>
      <c r="D42" s="246">
        <v>20</v>
      </c>
      <c r="E42" s="605"/>
      <c r="F42" s="636">
        <f t="shared" si="1"/>
        <v>0</v>
      </c>
    </row>
    <row r="43" spans="1:6" s="644" customFormat="1">
      <c r="A43" s="383"/>
      <c r="B43" s="556"/>
      <c r="C43" s="631"/>
      <c r="D43" s="246"/>
      <c r="E43" s="605"/>
      <c r="F43" s="636"/>
    </row>
    <row r="44" spans="1:6" s="644" customFormat="1" ht="38.25">
      <c r="A44" s="249">
        <f>COUNT($A$1:A42)+1</f>
        <v>17</v>
      </c>
      <c r="B44" s="471" t="s">
        <v>370</v>
      </c>
      <c r="C44" s="559" t="s">
        <v>34</v>
      </c>
      <c r="D44" s="472">
        <v>450</v>
      </c>
      <c r="E44" s="134"/>
      <c r="F44" s="636">
        <f t="shared" si="1"/>
        <v>0</v>
      </c>
    </row>
    <row r="45" spans="1:6" s="644" customFormat="1">
      <c r="A45" s="249"/>
      <c r="B45" s="471"/>
      <c r="C45" s="304"/>
      <c r="D45" s="472"/>
      <c r="E45" s="134"/>
      <c r="F45" s="636"/>
    </row>
    <row r="46" spans="1:6" s="644" customFormat="1" ht="40.5" customHeight="1">
      <c r="A46" s="495">
        <f>COUNT($A$2:A44)+1</f>
        <v>18</v>
      </c>
      <c r="B46" s="256" t="s">
        <v>139</v>
      </c>
      <c r="C46" s="253" t="s">
        <v>9</v>
      </c>
      <c r="D46" s="246">
        <v>22</v>
      </c>
      <c r="E46" s="703"/>
      <c r="F46" s="636">
        <f t="shared" si="1"/>
        <v>0</v>
      </c>
    </row>
    <row r="47" spans="1:6" s="644" customFormat="1">
      <c r="A47" s="495"/>
      <c r="B47" s="256"/>
      <c r="C47" s="253"/>
      <c r="D47" s="246"/>
      <c r="E47" s="703"/>
      <c r="F47" s="636"/>
    </row>
    <row r="48" spans="1:6" s="644" customFormat="1" ht="25.5">
      <c r="A48" s="495">
        <f>COUNT($A$2:A47)+1</f>
        <v>19</v>
      </c>
      <c r="B48" s="250" t="s">
        <v>140</v>
      </c>
      <c r="C48" s="649" t="s">
        <v>9</v>
      </c>
      <c r="D48" s="246">
        <v>43</v>
      </c>
      <c r="E48" s="167"/>
      <c r="F48" s="636">
        <f t="shared" si="1"/>
        <v>0</v>
      </c>
    </row>
    <row r="49" spans="1:6" s="644" customFormat="1">
      <c r="A49" s="495"/>
      <c r="B49" s="250"/>
      <c r="C49" s="649"/>
      <c r="D49" s="246"/>
      <c r="E49" s="167"/>
      <c r="F49" s="636"/>
    </row>
    <row r="50" spans="1:6" s="644" customFormat="1" ht="153">
      <c r="A50" s="120">
        <f>COUNT($A$1:A49)+1</f>
        <v>20</v>
      </c>
      <c r="B50" s="650" t="s">
        <v>383</v>
      </c>
      <c r="C50" s="649"/>
      <c r="D50" s="246"/>
      <c r="E50" s="704"/>
      <c r="F50" s="636"/>
    </row>
    <row r="51" spans="1:6" s="644" customFormat="1">
      <c r="A51" s="120"/>
      <c r="B51" s="651" t="s">
        <v>269</v>
      </c>
      <c r="C51" s="649" t="s">
        <v>9</v>
      </c>
      <c r="D51" s="246">
        <v>2</v>
      </c>
      <c r="E51" s="704"/>
      <c r="F51" s="636">
        <f t="shared" si="1"/>
        <v>0</v>
      </c>
    </row>
    <row r="52" spans="1:6" s="644" customFormat="1">
      <c r="A52" s="120"/>
      <c r="B52" s="651"/>
      <c r="C52" s="649"/>
      <c r="D52" s="246"/>
      <c r="E52" s="704"/>
      <c r="F52" s="636"/>
    </row>
    <row r="53" spans="1:6" s="644" customFormat="1" ht="153">
      <c r="A53" s="120">
        <f>COUNT($A$1:A52)+1</f>
        <v>21</v>
      </c>
      <c r="B53" s="650" t="s">
        <v>384</v>
      </c>
      <c r="C53" s="649"/>
      <c r="D53" s="246"/>
      <c r="E53" s="704"/>
      <c r="F53" s="636"/>
    </row>
    <row r="54" spans="1:6" s="644" customFormat="1">
      <c r="A54" s="120"/>
      <c r="B54" s="651" t="s">
        <v>333</v>
      </c>
      <c r="C54" s="649" t="s">
        <v>9</v>
      </c>
      <c r="D54" s="246">
        <v>1</v>
      </c>
      <c r="E54" s="704"/>
      <c r="F54" s="636">
        <f t="shared" si="1"/>
        <v>0</v>
      </c>
    </row>
    <row r="55" spans="1:6" s="644" customFormat="1">
      <c r="A55" s="120"/>
      <c r="B55" s="651"/>
      <c r="C55" s="649"/>
      <c r="D55" s="246"/>
      <c r="E55" s="704"/>
      <c r="F55" s="636"/>
    </row>
    <row r="56" spans="1:6" s="644" customFormat="1" ht="153">
      <c r="A56" s="120">
        <f>COUNT($A$1:A55)+1</f>
        <v>22</v>
      </c>
      <c r="B56" s="650" t="s">
        <v>385</v>
      </c>
      <c r="C56" s="649"/>
      <c r="D56" s="246"/>
      <c r="E56" s="704"/>
      <c r="F56" s="636"/>
    </row>
    <row r="57" spans="1:6" s="644" customFormat="1">
      <c r="A57" s="120"/>
      <c r="B57" s="651" t="s">
        <v>334</v>
      </c>
      <c r="C57" s="649" t="s">
        <v>9</v>
      </c>
      <c r="D57" s="246">
        <v>1</v>
      </c>
      <c r="E57" s="704"/>
      <c r="F57" s="636">
        <f t="shared" si="1"/>
        <v>0</v>
      </c>
    </row>
    <row r="58" spans="1:6" s="644" customFormat="1">
      <c r="A58" s="120"/>
      <c r="B58" s="651"/>
      <c r="C58" s="649"/>
      <c r="D58" s="246"/>
      <c r="E58" s="704"/>
      <c r="F58" s="636"/>
    </row>
    <row r="59" spans="1:6" s="644" customFormat="1" ht="153">
      <c r="A59" s="495">
        <f>COUNT($A$1:A56)+1</f>
        <v>23</v>
      </c>
      <c r="B59" s="652" t="s">
        <v>386</v>
      </c>
      <c r="C59" s="635" t="s">
        <v>34</v>
      </c>
      <c r="D59" s="246">
        <v>114</v>
      </c>
      <c r="E59" s="167"/>
      <c r="F59" s="636">
        <f t="shared" si="1"/>
        <v>0</v>
      </c>
    </row>
    <row r="60" spans="1:6" s="644" customFormat="1">
      <c r="A60" s="653"/>
      <c r="B60" s="652"/>
      <c r="C60" s="635"/>
      <c r="D60" s="246"/>
      <c r="E60" s="167"/>
      <c r="F60" s="636"/>
    </row>
    <row r="61" spans="1:6" s="644" customFormat="1" ht="215.25" customHeight="1">
      <c r="A61" s="495">
        <f>COUNT($A$1:A60)+1</f>
        <v>24</v>
      </c>
      <c r="B61" s="652" t="s">
        <v>387</v>
      </c>
      <c r="C61" s="635" t="s">
        <v>34</v>
      </c>
      <c r="D61" s="246">
        <v>190</v>
      </c>
      <c r="E61" s="167"/>
      <c r="F61" s="636">
        <f t="shared" si="1"/>
        <v>0</v>
      </c>
    </row>
    <row r="62" spans="1:6" s="644" customFormat="1">
      <c r="A62" s="495"/>
      <c r="B62" s="250"/>
      <c r="C62" s="649"/>
      <c r="D62" s="246"/>
      <c r="E62" s="167"/>
      <c r="F62" s="613"/>
    </row>
    <row r="63" spans="1:6">
      <c r="A63" s="276"/>
      <c r="B63" s="547"/>
      <c r="C63" s="548"/>
      <c r="D63" s="638"/>
      <c r="E63" s="192" t="s">
        <v>10</v>
      </c>
      <c r="F63" s="639">
        <f>SUM(F19:F62)</f>
        <v>0</v>
      </c>
    </row>
    <row r="64" spans="1:6" s="320" customFormat="1">
      <c r="A64" s="249"/>
      <c r="B64" s="654"/>
      <c r="C64" s="559"/>
      <c r="D64" s="546"/>
      <c r="E64" s="167"/>
      <c r="F64" s="655"/>
    </row>
    <row r="65" spans="1:6">
      <c r="A65" s="243"/>
      <c r="B65" s="287"/>
      <c r="C65" s="245"/>
      <c r="E65" s="167"/>
      <c r="F65" s="202"/>
    </row>
    <row r="66" spans="1:6" ht="15">
      <c r="A66" s="495"/>
      <c r="B66" s="656" t="s">
        <v>141</v>
      </c>
      <c r="C66" s="328"/>
      <c r="E66" s="705"/>
      <c r="F66" s="657"/>
    </row>
    <row r="67" spans="1:6" ht="15">
      <c r="A67" s="495"/>
      <c r="B67" s="656"/>
      <c r="C67" s="328"/>
      <c r="E67" s="705"/>
      <c r="F67" s="657"/>
    </row>
    <row r="68" spans="1:6">
      <c r="A68" s="658" t="s">
        <v>19</v>
      </c>
      <c r="B68" s="287" t="s">
        <v>142</v>
      </c>
      <c r="C68" s="328"/>
      <c r="E68" s="705"/>
      <c r="F68" s="657"/>
    </row>
    <row r="69" spans="1:6">
      <c r="A69" s="658"/>
      <c r="B69" s="287"/>
      <c r="C69" s="328"/>
      <c r="E69" s="705"/>
      <c r="F69" s="657"/>
    </row>
    <row r="70" spans="1:6" ht="90.75">
      <c r="A70" s="273">
        <f>COUNT($A$1:A67)+1</f>
        <v>25</v>
      </c>
      <c r="B70" s="659" t="s">
        <v>250</v>
      </c>
      <c r="C70" s="660" t="s">
        <v>34</v>
      </c>
      <c r="D70" s="246">
        <v>661</v>
      </c>
      <c r="E70" s="706"/>
      <c r="F70" s="636">
        <f>ROUND(ROUND(D70,2)*ROUND(E70,2),2)</f>
        <v>0</v>
      </c>
    </row>
    <row r="71" spans="1:6">
      <c r="A71" s="658"/>
      <c r="B71" s="287"/>
      <c r="C71" s="328"/>
      <c r="E71" s="705"/>
      <c r="F71" s="636"/>
    </row>
    <row r="72" spans="1:6" s="661" customFormat="1" ht="90.75">
      <c r="A72" s="273">
        <f>COUNT($A$1:A70)+1</f>
        <v>26</v>
      </c>
      <c r="B72" s="659" t="s">
        <v>143</v>
      </c>
      <c r="C72" s="660" t="s">
        <v>34</v>
      </c>
      <c r="D72" s="246">
        <v>58</v>
      </c>
      <c r="E72" s="706"/>
      <c r="F72" s="636">
        <f t="shared" ref="F72:F129" si="2">ROUND(ROUND(D72,2)*ROUND(E72,2),2)</f>
        <v>0</v>
      </c>
    </row>
    <row r="73" spans="1:6" s="663" customFormat="1">
      <c r="A73" s="273"/>
      <c r="B73" s="659"/>
      <c r="C73" s="660"/>
      <c r="D73" s="662"/>
      <c r="E73" s="706"/>
      <c r="F73" s="636"/>
    </row>
    <row r="74" spans="1:6" s="663" customFormat="1" ht="76.5">
      <c r="A74" s="273">
        <f>COUNT($A$1:A73)+1</f>
        <v>27</v>
      </c>
      <c r="B74" s="664" t="s">
        <v>144</v>
      </c>
      <c r="C74" s="665"/>
      <c r="D74" s="662"/>
      <c r="E74" s="152"/>
      <c r="F74" s="636"/>
    </row>
    <row r="75" spans="1:6" s="663" customFormat="1" ht="14.25">
      <c r="A75" s="273"/>
      <c r="B75" s="666" t="s">
        <v>145</v>
      </c>
      <c r="C75" s="635" t="s">
        <v>34</v>
      </c>
      <c r="D75" s="246">
        <v>30</v>
      </c>
      <c r="E75" s="152"/>
      <c r="F75" s="636">
        <f t="shared" si="2"/>
        <v>0</v>
      </c>
    </row>
    <row r="76" spans="1:6" s="663" customFormat="1" ht="14.25">
      <c r="A76" s="273"/>
      <c r="B76" s="666" t="s">
        <v>270</v>
      </c>
      <c r="C76" s="635" t="s">
        <v>34</v>
      </c>
      <c r="D76" s="246">
        <v>5</v>
      </c>
      <c r="E76" s="152"/>
      <c r="F76" s="636">
        <f t="shared" si="2"/>
        <v>0</v>
      </c>
    </row>
    <row r="77" spans="1:6" s="663" customFormat="1">
      <c r="A77" s="273"/>
      <c r="B77" s="666"/>
      <c r="C77" s="635"/>
      <c r="D77" s="662"/>
      <c r="E77" s="152"/>
      <c r="F77" s="636"/>
    </row>
    <row r="78" spans="1:6" s="663" customFormat="1" ht="30.75" customHeight="1">
      <c r="A78" s="273">
        <f>COUNT($A$1:A75)+1</f>
        <v>28</v>
      </c>
      <c r="B78" s="659" t="s">
        <v>146</v>
      </c>
      <c r="C78" s="660" t="s">
        <v>34</v>
      </c>
      <c r="D78" s="246">
        <v>340</v>
      </c>
      <c r="E78" s="707"/>
      <c r="F78" s="636">
        <f t="shared" si="2"/>
        <v>0</v>
      </c>
    </row>
    <row r="79" spans="1:6" s="663" customFormat="1">
      <c r="A79" s="273"/>
      <c r="B79" s="659"/>
      <c r="C79" s="660"/>
      <c r="D79" s="662"/>
      <c r="E79" s="707"/>
      <c r="F79" s="636"/>
    </row>
    <row r="80" spans="1:6" s="663" customFormat="1" ht="51">
      <c r="A80" s="273">
        <f>COUNT($A$1:A79)+1</f>
        <v>29</v>
      </c>
      <c r="B80" s="659" t="s">
        <v>147</v>
      </c>
      <c r="C80" s="660" t="s">
        <v>34</v>
      </c>
      <c r="D80" s="246">
        <v>340</v>
      </c>
      <c r="E80" s="707"/>
      <c r="F80" s="636">
        <f t="shared" si="2"/>
        <v>0</v>
      </c>
    </row>
    <row r="81" spans="1:8" s="663" customFormat="1">
      <c r="A81" s="273"/>
      <c r="B81" s="666"/>
      <c r="C81" s="635"/>
      <c r="D81" s="662"/>
      <c r="E81" s="152"/>
      <c r="F81" s="636"/>
    </row>
    <row r="82" spans="1:8" s="663" customFormat="1" ht="38.25">
      <c r="A82" s="668">
        <f>COUNT($A$1:A80)+1</f>
        <v>30</v>
      </c>
      <c r="B82" s="669" t="s">
        <v>148</v>
      </c>
      <c r="C82" s="660"/>
      <c r="D82" s="662"/>
      <c r="E82" s="706"/>
      <c r="F82" s="636"/>
    </row>
    <row r="83" spans="1:8" s="672" customFormat="1">
      <c r="A83" s="668"/>
      <c r="B83" s="670"/>
      <c r="C83" s="245"/>
      <c r="D83" s="671"/>
      <c r="E83" s="708"/>
      <c r="F83" s="636"/>
    </row>
    <row r="84" spans="1:8" s="642" customFormat="1">
      <c r="A84" s="668"/>
      <c r="B84" s="673" t="s">
        <v>252</v>
      </c>
      <c r="C84" s="245" t="s">
        <v>9</v>
      </c>
      <c r="D84" s="246">
        <v>8</v>
      </c>
      <c r="E84" s="708"/>
      <c r="F84" s="636">
        <f t="shared" si="2"/>
        <v>0</v>
      </c>
      <c r="H84" s="674"/>
    </row>
    <row r="85" spans="1:8" s="642" customFormat="1">
      <c r="A85" s="668"/>
      <c r="B85" s="673" t="s">
        <v>149</v>
      </c>
      <c r="C85" s="245" t="s">
        <v>9</v>
      </c>
      <c r="D85" s="246">
        <v>4</v>
      </c>
      <c r="E85" s="708"/>
      <c r="F85" s="636">
        <f t="shared" si="2"/>
        <v>0</v>
      </c>
      <c r="G85" s="675"/>
      <c r="H85" s="674"/>
    </row>
    <row r="86" spans="1:8" s="678" customFormat="1">
      <c r="A86" s="668"/>
      <c r="B86" s="673" t="s">
        <v>271</v>
      </c>
      <c r="C86" s="245" t="s">
        <v>9</v>
      </c>
      <c r="D86" s="246">
        <v>1</v>
      </c>
      <c r="E86" s="708"/>
      <c r="F86" s="636">
        <f t="shared" si="2"/>
        <v>0</v>
      </c>
      <c r="G86" s="676"/>
      <c r="H86" s="677"/>
    </row>
    <row r="87" spans="1:8" s="678" customFormat="1">
      <c r="A87" s="668"/>
      <c r="B87" s="673" t="s">
        <v>272</v>
      </c>
      <c r="C87" s="245" t="s">
        <v>9</v>
      </c>
      <c r="D87" s="246">
        <v>5</v>
      </c>
      <c r="E87" s="708"/>
      <c r="F87" s="636">
        <f t="shared" si="2"/>
        <v>0</v>
      </c>
      <c r="G87" s="676"/>
      <c r="H87" s="679"/>
    </row>
    <row r="88" spans="1:8" s="678" customFormat="1">
      <c r="A88" s="668"/>
      <c r="B88" s="673" t="s">
        <v>273</v>
      </c>
      <c r="C88" s="245" t="s">
        <v>9</v>
      </c>
      <c r="D88" s="246">
        <v>8</v>
      </c>
      <c r="E88" s="708"/>
      <c r="F88" s="636">
        <f t="shared" si="2"/>
        <v>0</v>
      </c>
      <c r="G88" s="676"/>
      <c r="H88" s="674"/>
    </row>
    <row r="89" spans="1:8" s="678" customFormat="1">
      <c r="A89" s="668"/>
      <c r="B89" s="673" t="s">
        <v>274</v>
      </c>
      <c r="C89" s="245" t="s">
        <v>9</v>
      </c>
      <c r="D89" s="246">
        <v>1</v>
      </c>
      <c r="E89" s="708"/>
      <c r="F89" s="636">
        <f t="shared" si="2"/>
        <v>0</v>
      </c>
      <c r="G89" s="676"/>
      <c r="H89" s="677"/>
    </row>
    <row r="90" spans="1:8" s="678" customFormat="1">
      <c r="A90" s="668"/>
      <c r="B90" s="670" t="s">
        <v>253</v>
      </c>
      <c r="C90" s="660" t="s">
        <v>9</v>
      </c>
      <c r="D90" s="246">
        <v>6</v>
      </c>
      <c r="E90" s="706"/>
      <c r="F90" s="636">
        <f t="shared" si="2"/>
        <v>0</v>
      </c>
      <c r="G90" s="675"/>
      <c r="H90" s="679"/>
    </row>
    <row r="91" spans="1:8" s="678" customFormat="1">
      <c r="A91" s="668"/>
      <c r="B91" s="670" t="s">
        <v>275</v>
      </c>
      <c r="C91" s="660" t="s">
        <v>9</v>
      </c>
      <c r="D91" s="246">
        <v>2</v>
      </c>
      <c r="E91" s="706"/>
      <c r="F91" s="636">
        <f t="shared" si="2"/>
        <v>0</v>
      </c>
      <c r="G91" s="675"/>
      <c r="H91" s="674"/>
    </row>
    <row r="92" spans="1:8" s="680" customFormat="1">
      <c r="A92" s="668"/>
      <c r="B92" s="670" t="s">
        <v>254</v>
      </c>
      <c r="C92" s="660" t="s">
        <v>9</v>
      </c>
      <c r="D92" s="246">
        <v>8</v>
      </c>
      <c r="E92" s="706"/>
      <c r="F92" s="636">
        <f t="shared" si="2"/>
        <v>0</v>
      </c>
      <c r="G92" s="675"/>
      <c r="H92" s="674"/>
    </row>
    <row r="93" spans="1:8" s="680" customFormat="1">
      <c r="A93" s="668"/>
      <c r="B93" s="670" t="s">
        <v>276</v>
      </c>
      <c r="C93" s="660" t="s">
        <v>9</v>
      </c>
      <c r="D93" s="246">
        <v>2</v>
      </c>
      <c r="E93" s="706"/>
      <c r="F93" s="636">
        <f t="shared" si="2"/>
        <v>0</v>
      </c>
      <c r="G93" s="675"/>
      <c r="H93" s="674"/>
    </row>
    <row r="94" spans="1:8" s="680" customFormat="1">
      <c r="A94" s="668"/>
      <c r="B94" s="670" t="s">
        <v>255</v>
      </c>
      <c r="C94" s="660" t="s">
        <v>9</v>
      </c>
      <c r="D94" s="246">
        <v>2</v>
      </c>
      <c r="E94" s="706"/>
      <c r="F94" s="636">
        <f t="shared" si="2"/>
        <v>0</v>
      </c>
      <c r="G94" s="675"/>
      <c r="H94" s="674"/>
    </row>
    <row r="95" spans="1:8" s="680" customFormat="1">
      <c r="A95" s="668"/>
      <c r="B95" s="670" t="s">
        <v>277</v>
      </c>
      <c r="C95" s="660" t="s">
        <v>9</v>
      </c>
      <c r="D95" s="246">
        <v>1</v>
      </c>
      <c r="E95" s="706"/>
      <c r="F95" s="636">
        <f t="shared" si="2"/>
        <v>0</v>
      </c>
      <c r="G95" s="675"/>
      <c r="H95" s="677"/>
    </row>
    <row r="96" spans="1:8" s="680" customFormat="1">
      <c r="A96" s="668"/>
      <c r="B96" s="670" t="s">
        <v>256</v>
      </c>
      <c r="C96" s="660" t="s">
        <v>9</v>
      </c>
      <c r="D96" s="246">
        <v>1</v>
      </c>
      <c r="E96" s="706"/>
      <c r="F96" s="636">
        <f t="shared" si="2"/>
        <v>0</v>
      </c>
      <c r="G96" s="675"/>
      <c r="H96" s="681"/>
    </row>
    <row r="97" spans="1:8" s="680" customFormat="1">
      <c r="A97" s="668"/>
      <c r="B97" s="670" t="s">
        <v>278</v>
      </c>
      <c r="C97" s="660" t="s">
        <v>9</v>
      </c>
      <c r="D97" s="246">
        <v>1</v>
      </c>
      <c r="E97" s="706"/>
      <c r="F97" s="636">
        <f t="shared" si="2"/>
        <v>0</v>
      </c>
      <c r="G97" s="675"/>
      <c r="H97" s="681"/>
    </row>
    <row r="98" spans="1:8" s="680" customFormat="1">
      <c r="A98" s="668"/>
      <c r="B98" s="670" t="s">
        <v>279</v>
      </c>
      <c r="C98" s="660" t="s">
        <v>9</v>
      </c>
      <c r="D98" s="246">
        <v>4</v>
      </c>
      <c r="E98" s="706"/>
      <c r="F98" s="636">
        <f t="shared" si="2"/>
        <v>0</v>
      </c>
      <c r="G98" s="675"/>
      <c r="H98" s="681"/>
    </row>
    <row r="99" spans="1:8" s="680" customFormat="1">
      <c r="A99" s="668"/>
      <c r="B99" s="320" t="s">
        <v>280</v>
      </c>
      <c r="C99" s="559" t="s">
        <v>9</v>
      </c>
      <c r="D99" s="246">
        <v>1</v>
      </c>
      <c r="E99" s="708"/>
      <c r="F99" s="636">
        <f t="shared" si="2"/>
        <v>0</v>
      </c>
      <c r="G99" s="675"/>
      <c r="H99" s="681"/>
    </row>
    <row r="100" spans="1:8" s="680" customFormat="1">
      <c r="A100" s="668"/>
      <c r="B100" s="320" t="s">
        <v>281</v>
      </c>
      <c r="C100" s="559" t="s">
        <v>9</v>
      </c>
      <c r="D100" s="246">
        <v>3</v>
      </c>
      <c r="E100" s="708"/>
      <c r="F100" s="636">
        <f t="shared" si="2"/>
        <v>0</v>
      </c>
      <c r="G100" s="675"/>
      <c r="H100" s="679"/>
    </row>
    <row r="101" spans="1:8" s="680" customFormat="1">
      <c r="A101" s="668"/>
      <c r="B101" s="320" t="s">
        <v>282</v>
      </c>
      <c r="C101" s="559" t="s">
        <v>9</v>
      </c>
      <c r="D101" s="246">
        <v>1</v>
      </c>
      <c r="E101" s="708"/>
      <c r="F101" s="636">
        <f t="shared" si="2"/>
        <v>0</v>
      </c>
      <c r="G101" s="675"/>
      <c r="H101" s="674"/>
    </row>
    <row r="102" spans="1:8" s="680" customFormat="1">
      <c r="A102" s="668"/>
      <c r="B102" s="673" t="s">
        <v>150</v>
      </c>
      <c r="C102" s="245" t="s">
        <v>9</v>
      </c>
      <c r="D102" s="246">
        <v>13</v>
      </c>
      <c r="E102" s="708"/>
      <c r="F102" s="636">
        <f t="shared" si="2"/>
        <v>0</v>
      </c>
      <c r="G102" s="675"/>
      <c r="H102" s="674"/>
    </row>
    <row r="103" spans="1:8" s="680" customFormat="1">
      <c r="A103" s="668"/>
      <c r="B103" s="673" t="s">
        <v>283</v>
      </c>
      <c r="C103" s="245" t="s">
        <v>9</v>
      </c>
      <c r="D103" s="246">
        <v>1</v>
      </c>
      <c r="E103" s="708"/>
      <c r="F103" s="636">
        <f t="shared" si="2"/>
        <v>0</v>
      </c>
      <c r="G103" s="675"/>
      <c r="H103" s="674"/>
    </row>
    <row r="104" spans="1:8" s="680" customFormat="1">
      <c r="A104" s="668"/>
      <c r="B104" s="670"/>
      <c r="C104" s="559"/>
      <c r="D104" s="246"/>
      <c r="E104" s="708"/>
      <c r="F104" s="636"/>
      <c r="G104" s="675"/>
      <c r="H104" s="677"/>
    </row>
    <row r="105" spans="1:8" s="310" customFormat="1" ht="242.25">
      <c r="A105" s="273">
        <f>COUNT($A$1:B104)+1</f>
        <v>31</v>
      </c>
      <c r="B105" s="682" t="s">
        <v>185</v>
      </c>
      <c r="C105" s="245" t="s">
        <v>9</v>
      </c>
      <c r="D105" s="246">
        <v>6</v>
      </c>
      <c r="E105" s="707"/>
      <c r="F105" s="636">
        <f t="shared" si="2"/>
        <v>0</v>
      </c>
      <c r="G105" s="683"/>
      <c r="H105" s="677"/>
    </row>
    <row r="106" spans="1:8" s="680" customFormat="1">
      <c r="A106" s="273"/>
      <c r="B106" s="682"/>
      <c r="C106" s="306"/>
      <c r="D106" s="684"/>
      <c r="E106" s="709"/>
      <c r="F106" s="636"/>
      <c r="G106" s="675"/>
      <c r="H106" s="674"/>
    </row>
    <row r="107" spans="1:8" s="680" customFormat="1" ht="93.75" customHeight="1">
      <c r="A107" s="273">
        <f>COUNT($A$1:A105)+1</f>
        <v>32</v>
      </c>
      <c r="B107" s="682" t="s">
        <v>251</v>
      </c>
      <c r="C107" s="559" t="s">
        <v>9</v>
      </c>
      <c r="D107" s="246">
        <v>1</v>
      </c>
      <c r="E107" s="707"/>
      <c r="F107" s="636">
        <f t="shared" si="2"/>
        <v>0</v>
      </c>
      <c r="G107" s="675"/>
      <c r="H107" s="674"/>
    </row>
    <row r="108" spans="1:8" s="680" customFormat="1">
      <c r="A108" s="273"/>
      <c r="B108" s="682"/>
      <c r="C108" s="306"/>
      <c r="D108" s="684"/>
      <c r="E108" s="709"/>
      <c r="F108" s="636"/>
      <c r="G108" s="675"/>
      <c r="H108" s="674"/>
    </row>
    <row r="109" spans="1:8" s="644" customFormat="1" ht="89.25">
      <c r="A109" s="273">
        <f>COUNT($A$1:A107)+1</f>
        <v>33</v>
      </c>
      <c r="B109" s="682" t="s">
        <v>151</v>
      </c>
      <c r="C109" s="559" t="s">
        <v>9</v>
      </c>
      <c r="D109" s="246">
        <v>8</v>
      </c>
      <c r="E109" s="707"/>
      <c r="F109" s="636">
        <f t="shared" si="2"/>
        <v>0</v>
      </c>
      <c r="G109" s="675"/>
      <c r="H109" s="674"/>
    </row>
    <row r="110" spans="1:8" s="644" customFormat="1">
      <c r="A110" s="273"/>
      <c r="B110" s="682"/>
      <c r="C110" s="559"/>
      <c r="D110" s="246"/>
      <c r="E110" s="189"/>
      <c r="F110" s="636"/>
      <c r="G110" s="675"/>
      <c r="H110" s="677"/>
    </row>
    <row r="111" spans="1:8" s="644" customFormat="1" ht="76.5">
      <c r="A111" s="668">
        <f>COUNT($A$1:A109)+1</f>
        <v>34</v>
      </c>
      <c r="B111" s="685" t="s">
        <v>152</v>
      </c>
      <c r="C111" s="660" t="s">
        <v>9</v>
      </c>
      <c r="D111" s="246">
        <v>34</v>
      </c>
      <c r="E111" s="707"/>
      <c r="F111" s="636">
        <f t="shared" si="2"/>
        <v>0</v>
      </c>
      <c r="G111" s="675"/>
      <c r="H111" s="677"/>
    </row>
    <row r="112" spans="1:8" s="644" customFormat="1">
      <c r="A112" s="668"/>
      <c r="B112" s="685"/>
      <c r="C112" s="660"/>
      <c r="D112" s="246"/>
      <c r="E112" s="707"/>
      <c r="F112" s="636"/>
      <c r="G112" s="675"/>
      <c r="H112" s="686"/>
    </row>
    <row r="113" spans="1:8" s="644" customFormat="1" ht="65.25" customHeight="1">
      <c r="A113" s="273">
        <f>COUNT($A$1:B112)+1</f>
        <v>35</v>
      </c>
      <c r="B113" s="685" t="s">
        <v>257</v>
      </c>
      <c r="C113" s="660" t="s">
        <v>9</v>
      </c>
      <c r="D113" s="246">
        <v>25</v>
      </c>
      <c r="E113" s="707"/>
      <c r="F113" s="636">
        <f t="shared" si="2"/>
        <v>0</v>
      </c>
      <c r="G113" s="675"/>
      <c r="H113" s="686"/>
    </row>
    <row r="114" spans="1:8" s="644" customFormat="1">
      <c r="A114" s="273"/>
      <c r="B114" s="685"/>
      <c r="C114" s="660"/>
      <c r="D114" s="246"/>
      <c r="E114" s="707"/>
      <c r="F114" s="636"/>
      <c r="G114" s="675"/>
      <c r="H114" s="686"/>
    </row>
    <row r="115" spans="1:8" s="644" customFormat="1" ht="66.75" customHeight="1">
      <c r="A115" s="273">
        <f>COUNT($A$1:B114)+1</f>
        <v>36</v>
      </c>
      <c r="B115" s="685" t="s">
        <v>284</v>
      </c>
      <c r="C115" s="660" t="s">
        <v>9</v>
      </c>
      <c r="D115" s="246">
        <v>9</v>
      </c>
      <c r="E115" s="707"/>
      <c r="F115" s="636">
        <f t="shared" si="2"/>
        <v>0</v>
      </c>
      <c r="G115" s="675"/>
      <c r="H115" s="686"/>
    </row>
    <row r="116" spans="1:8" s="678" customFormat="1">
      <c r="A116" s="668"/>
      <c r="B116" s="673"/>
      <c r="C116" s="245"/>
      <c r="D116" s="546"/>
      <c r="E116" s="708"/>
      <c r="F116" s="636"/>
      <c r="G116" s="675"/>
    </row>
    <row r="117" spans="1:8" s="678" customFormat="1" ht="25.5">
      <c r="A117" s="273">
        <f>COUNT($A$1:B116)+1</f>
        <v>37</v>
      </c>
      <c r="B117" s="685" t="s">
        <v>285</v>
      </c>
      <c r="C117" s="660" t="s">
        <v>9</v>
      </c>
      <c r="D117" s="246">
        <v>1</v>
      </c>
      <c r="E117" s="707"/>
      <c r="F117" s="636">
        <f t="shared" si="2"/>
        <v>0</v>
      </c>
      <c r="G117" s="675"/>
      <c r="H117" s="674"/>
    </row>
    <row r="118" spans="1:8" s="678" customFormat="1">
      <c r="A118" s="668"/>
      <c r="B118" s="673"/>
      <c r="C118" s="245"/>
      <c r="D118" s="546"/>
      <c r="E118" s="708"/>
      <c r="F118" s="636"/>
      <c r="G118" s="675"/>
      <c r="H118" s="674"/>
    </row>
    <row r="119" spans="1:8" s="678" customFormat="1" ht="79.5" customHeight="1">
      <c r="A119" s="273">
        <f>COUNT($A$1:A117)+1</f>
        <v>38</v>
      </c>
      <c r="B119" s="682" t="s">
        <v>388</v>
      </c>
      <c r="C119" s="559"/>
      <c r="D119" s="640"/>
      <c r="E119" s="189"/>
      <c r="F119" s="636"/>
      <c r="G119" s="675"/>
      <c r="H119" s="674"/>
    </row>
    <row r="120" spans="1:8" s="678" customFormat="1">
      <c r="A120" s="273"/>
      <c r="B120" s="666" t="s">
        <v>286</v>
      </c>
      <c r="C120" s="660" t="s">
        <v>9</v>
      </c>
      <c r="D120" s="246">
        <v>1</v>
      </c>
      <c r="E120" s="706"/>
      <c r="F120" s="636">
        <f t="shared" si="2"/>
        <v>0</v>
      </c>
      <c r="G120" s="675"/>
      <c r="H120" s="674"/>
    </row>
    <row r="121" spans="1:8" s="678" customFormat="1">
      <c r="A121" s="273"/>
      <c r="B121" s="666" t="s">
        <v>153</v>
      </c>
      <c r="C121" s="660" t="s">
        <v>9</v>
      </c>
      <c r="D121" s="246">
        <v>6</v>
      </c>
      <c r="E121" s="706"/>
      <c r="F121" s="636">
        <f t="shared" si="2"/>
        <v>0</v>
      </c>
      <c r="G121" s="675"/>
      <c r="H121" s="674"/>
    </row>
    <row r="122" spans="1:8" s="678" customFormat="1">
      <c r="A122" s="273"/>
      <c r="B122" s="666" t="s">
        <v>172</v>
      </c>
      <c r="C122" s="660" t="s">
        <v>9</v>
      </c>
      <c r="D122" s="246">
        <v>1</v>
      </c>
      <c r="E122" s="706"/>
      <c r="F122" s="636">
        <f t="shared" si="2"/>
        <v>0</v>
      </c>
      <c r="G122" s="675"/>
      <c r="H122" s="677"/>
    </row>
    <row r="123" spans="1:8" s="678" customFormat="1">
      <c r="A123" s="273"/>
      <c r="B123" s="666" t="s">
        <v>287</v>
      </c>
      <c r="C123" s="660" t="s">
        <v>9</v>
      </c>
      <c r="D123" s="246">
        <v>2</v>
      </c>
      <c r="E123" s="706"/>
      <c r="F123" s="636">
        <f t="shared" si="2"/>
        <v>0</v>
      </c>
      <c r="G123" s="675"/>
      <c r="H123" s="677"/>
    </row>
    <row r="124" spans="1:8" s="678" customFormat="1">
      <c r="A124" s="668"/>
      <c r="B124" s="685"/>
      <c r="C124" s="660"/>
      <c r="D124" s="640"/>
      <c r="E124" s="706"/>
      <c r="F124" s="636"/>
      <c r="H124" s="677"/>
    </row>
    <row r="125" spans="1:8" s="678" customFormat="1" ht="63.75">
      <c r="A125" s="273">
        <f>COUNT($A$1:B124)+1</f>
        <v>39</v>
      </c>
      <c r="B125" s="682" t="s">
        <v>389</v>
      </c>
      <c r="C125" s="559"/>
      <c r="D125" s="640"/>
      <c r="E125" s="189"/>
      <c r="F125" s="636"/>
      <c r="H125" s="687"/>
    </row>
    <row r="126" spans="1:8" s="678" customFormat="1">
      <c r="A126" s="273"/>
      <c r="B126" s="666" t="s">
        <v>172</v>
      </c>
      <c r="C126" s="660" t="s">
        <v>9</v>
      </c>
      <c r="D126" s="246">
        <v>5</v>
      </c>
      <c r="E126" s="706"/>
      <c r="F126" s="636">
        <f t="shared" si="2"/>
        <v>0</v>
      </c>
      <c r="H126" s="687"/>
    </row>
    <row r="127" spans="1:8" s="678" customFormat="1">
      <c r="A127" s="668"/>
      <c r="B127" s="666" t="s">
        <v>287</v>
      </c>
      <c r="C127" s="660" t="s">
        <v>9</v>
      </c>
      <c r="D127" s="246">
        <v>6</v>
      </c>
      <c r="E127" s="706"/>
      <c r="F127" s="636">
        <f t="shared" si="2"/>
        <v>0</v>
      </c>
      <c r="H127" s="687"/>
    </row>
    <row r="128" spans="1:8" s="678" customFormat="1">
      <c r="A128" s="668"/>
      <c r="B128" s="685"/>
      <c r="C128" s="660"/>
      <c r="D128" s="640"/>
      <c r="E128" s="706"/>
      <c r="F128" s="636"/>
      <c r="H128" s="674"/>
    </row>
    <row r="129" spans="1:8" s="678" customFormat="1" ht="38.25">
      <c r="A129" s="668">
        <f>COUNT($A$1:A125)+1</f>
        <v>40</v>
      </c>
      <c r="B129" s="685" t="s">
        <v>154</v>
      </c>
      <c r="C129" s="660" t="s">
        <v>34</v>
      </c>
      <c r="D129" s="246">
        <f>D70+D72+D76+D75+D80</f>
        <v>1094</v>
      </c>
      <c r="E129" s="706"/>
      <c r="F129" s="636">
        <f t="shared" si="2"/>
        <v>0</v>
      </c>
      <c r="H129" s="677"/>
    </row>
    <row r="130" spans="1:8" s="678" customFormat="1">
      <c r="A130" s="668"/>
      <c r="B130" s="685"/>
      <c r="C130" s="665"/>
      <c r="D130" s="640"/>
      <c r="E130" s="152"/>
      <c r="F130" s="688"/>
    </row>
    <row r="131" spans="1:8" s="678" customFormat="1">
      <c r="A131" s="689"/>
      <c r="B131" s="690"/>
      <c r="C131" s="359"/>
      <c r="D131" s="638"/>
      <c r="E131" s="192" t="s">
        <v>155</v>
      </c>
      <c r="F131" s="691">
        <f>SUM(F70:F130)</f>
        <v>0</v>
      </c>
    </row>
    <row r="132" spans="1:8" s="678" customFormat="1">
      <c r="A132" s="495"/>
      <c r="B132" s="692"/>
      <c r="C132" s="631"/>
      <c r="D132" s="640"/>
      <c r="E132" s="710"/>
      <c r="F132" s="693"/>
    </row>
    <row r="133" spans="1:8" s="678" customFormat="1">
      <c r="A133" s="243" t="s">
        <v>20</v>
      </c>
      <c r="B133" s="287" t="s">
        <v>156</v>
      </c>
      <c r="C133" s="253"/>
      <c r="D133" s="640"/>
      <c r="E133" s="168"/>
      <c r="F133" s="202"/>
    </row>
    <row r="134" spans="1:8" s="678" customFormat="1">
      <c r="A134" s="243"/>
      <c r="B134" s="287"/>
      <c r="C134" s="253"/>
      <c r="D134" s="640"/>
      <c r="E134" s="168"/>
      <c r="F134" s="202"/>
    </row>
    <row r="135" spans="1:8" s="678" customFormat="1" ht="25.5">
      <c r="A135" s="273">
        <f>COUNT($A$1:A133)+1</f>
        <v>41</v>
      </c>
      <c r="B135" s="694" t="s">
        <v>157</v>
      </c>
      <c r="C135" s="245" t="s">
        <v>9</v>
      </c>
      <c r="D135" s="246">
        <v>35</v>
      </c>
      <c r="E135" s="167"/>
      <c r="F135" s="636">
        <f>D135*E135</f>
        <v>0</v>
      </c>
    </row>
    <row r="136" spans="1:8" s="678" customFormat="1">
      <c r="A136" s="273"/>
      <c r="B136" s="694"/>
      <c r="C136" s="245"/>
      <c r="D136" s="640"/>
      <c r="E136" s="167"/>
      <c r="F136" s="202"/>
    </row>
    <row r="137" spans="1:8" s="678" customFormat="1" ht="40.5" customHeight="1">
      <c r="A137" s="249">
        <f>COUNT($A$1:A136)+1</f>
        <v>42</v>
      </c>
      <c r="B137" s="695" t="s">
        <v>171</v>
      </c>
      <c r="C137" s="696" t="s">
        <v>126</v>
      </c>
      <c r="D137" s="246">
        <v>4</v>
      </c>
      <c r="E137" s="154"/>
      <c r="F137" s="636">
        <f>D137*E137</f>
        <v>0</v>
      </c>
    </row>
    <row r="138" spans="1:8" s="678" customFormat="1">
      <c r="A138" s="273"/>
      <c r="B138" s="694"/>
      <c r="C138" s="245"/>
      <c r="D138" s="640"/>
      <c r="E138" s="167"/>
      <c r="F138" s="202"/>
    </row>
    <row r="139" spans="1:8" s="678" customFormat="1">
      <c r="A139" s="668"/>
      <c r="B139" s="669"/>
      <c r="C139" s="660"/>
      <c r="D139" s="640"/>
      <c r="E139" s="706"/>
      <c r="F139" s="667"/>
    </row>
    <row r="140" spans="1:8">
      <c r="A140" s="276"/>
      <c r="B140" s="547"/>
      <c r="C140" s="548"/>
      <c r="D140" s="638"/>
      <c r="E140" s="192" t="s">
        <v>158</v>
      </c>
      <c r="F140" s="639">
        <f>SUM(F135:F139)</f>
        <v>0</v>
      </c>
    </row>
    <row r="141" spans="1:8">
      <c r="A141" s="249"/>
      <c r="B141" s="654"/>
      <c r="C141" s="559"/>
      <c r="E141" s="167"/>
      <c r="F141" s="655"/>
    </row>
    <row r="142" spans="1:8">
      <c r="A142" s="455"/>
      <c r="B142" s="287"/>
      <c r="C142" s="245"/>
      <c r="E142" s="167"/>
      <c r="F142" s="202"/>
    </row>
    <row r="143" spans="1:8">
      <c r="A143" s="243"/>
      <c r="B143" s="515" t="s">
        <v>31</v>
      </c>
      <c r="C143" s="559"/>
      <c r="E143" s="167"/>
      <c r="F143" s="636"/>
    </row>
    <row r="144" spans="1:8">
      <c r="A144" s="697" t="str">
        <f>+A4</f>
        <v>I.</v>
      </c>
      <c r="B144" s="595" t="str">
        <f>+B4</f>
        <v>PRIPRAVLJALNA IN RUŠITVENA DELA</v>
      </c>
      <c r="C144" s="559"/>
      <c r="D144" s="398"/>
      <c r="E144" s="167"/>
      <c r="F144" s="636">
        <f>F16</f>
        <v>0</v>
      </c>
    </row>
    <row r="145" spans="1:6">
      <c r="A145" s="594" t="str">
        <f>+A18</f>
        <v>II.</v>
      </c>
      <c r="B145" s="682" t="str">
        <f>+B18</f>
        <v>ZEMELJSKA DELA</v>
      </c>
      <c r="C145" s="559"/>
      <c r="D145" s="517"/>
      <c r="E145" s="167"/>
      <c r="F145" s="636">
        <f>F63</f>
        <v>0</v>
      </c>
    </row>
    <row r="146" spans="1:6">
      <c r="A146" s="697" t="str">
        <f>A68</f>
        <v>III.</v>
      </c>
      <c r="B146" s="682" t="str">
        <f>B68</f>
        <v>VODOVODNI MATERIAL</v>
      </c>
      <c r="C146" s="559"/>
      <c r="D146" s="398"/>
      <c r="E146" s="167"/>
      <c r="F146" s="636">
        <f>F131</f>
        <v>0</v>
      </c>
    </row>
    <row r="147" spans="1:6">
      <c r="A147" s="697" t="str">
        <f>A133</f>
        <v>IV.</v>
      </c>
      <c r="B147" s="682" t="str">
        <f>B133</f>
        <v>MONTAŽNA IN ZAKLJUČNA DELA</v>
      </c>
      <c r="C147" s="559"/>
      <c r="D147" s="398"/>
      <c r="E147" s="167"/>
      <c r="F147" s="636">
        <f>F140</f>
        <v>0</v>
      </c>
    </row>
    <row r="148" spans="1:6">
      <c r="A148" s="591"/>
      <c r="B148" s="399" t="s">
        <v>205</v>
      </c>
      <c r="C148" s="592"/>
      <c r="D148" s="519"/>
      <c r="E148" s="711"/>
      <c r="F148" s="639">
        <f>SUM(F144:F147)</f>
        <v>0</v>
      </c>
    </row>
    <row r="149" spans="1:6">
      <c r="A149" s="362"/>
      <c r="B149" s="250"/>
      <c r="C149" s="245"/>
      <c r="D149" s="246"/>
      <c r="E149" s="167"/>
      <c r="F149" s="247"/>
    </row>
    <row r="152" spans="1:6">
      <c r="A152" s="599"/>
      <c r="B152" s="698"/>
      <c r="D152" s="699"/>
      <c r="E152" s="611"/>
    </row>
    <row r="153" spans="1:6">
      <c r="A153" s="599"/>
      <c r="B153" s="698"/>
      <c r="D153" s="699"/>
      <c r="E153" s="611"/>
    </row>
    <row r="154" spans="1:6">
      <c r="A154" s="599"/>
      <c r="B154" s="698"/>
      <c r="D154" s="699"/>
      <c r="E154" s="611"/>
    </row>
  </sheetData>
  <sheetProtection algorithmName="SHA-512" hashValue="miwoOulUjuAH8BFczdoaW6v9LKc5nU98t0bpVnTKxBpOeo8LHWiNSKdB00qpS4PW5TyU5KkuTsdkFsc2xb2s7w==" saltValue="5Wk+1dhA4WxRAxFwljjXNA==" spinCount="100000" sheet="1" objects="1" scenarios="1"/>
  <sortState ref="H86:K106">
    <sortCondition ref="H86:H106"/>
  </sortState>
  <conditionalFormatting sqref="B109:B110">
    <cfRule type="expression" dxfId="11" priority="77" stopIfTrue="1">
      <formula>#REF!&gt;0</formula>
    </cfRule>
    <cfRule type="expression" dxfId="10" priority="78" stopIfTrue="1">
      <formula>#REF!=1</formula>
    </cfRule>
  </conditionalFormatting>
  <conditionalFormatting sqref="B119">
    <cfRule type="expression" dxfId="9" priority="79" stopIfTrue="1">
      <formula>#REF!&gt;0</formula>
    </cfRule>
    <cfRule type="expression" dxfId="8" priority="80" stopIfTrue="1">
      <formula>#REF!=1</formula>
    </cfRule>
  </conditionalFormatting>
  <conditionalFormatting sqref="B125">
    <cfRule type="expression" dxfId="7" priority="69" stopIfTrue="1">
      <formula>#REF!&gt;0</formula>
    </cfRule>
    <cfRule type="expression" dxfId="6" priority="70" stopIfTrue="1">
      <formula>#REF!=1</formula>
    </cfRule>
  </conditionalFormatting>
  <conditionalFormatting sqref="B105">
    <cfRule type="expression" dxfId="5" priority="9" stopIfTrue="1">
      <formula>#REF!&gt;0</formula>
    </cfRule>
    <cfRule type="expression" dxfId="4" priority="10" stopIfTrue="1">
      <formula>#REF!=1</formula>
    </cfRule>
  </conditionalFormatting>
  <conditionalFormatting sqref="B106 B108">
    <cfRule type="expression" dxfId="3" priority="5" stopIfTrue="1">
      <formula>#REF!&gt;0</formula>
    </cfRule>
    <cfRule type="expression" dxfId="2" priority="6" stopIfTrue="1">
      <formula>#REF!=1</formula>
    </cfRule>
  </conditionalFormatting>
  <conditionalFormatting sqref="B107">
    <cfRule type="expression" dxfId="1" priority="1" stopIfTrue="1">
      <formula>#REF!&gt;0</formula>
    </cfRule>
    <cfRule type="expression" dxfId="0" priority="2" stopIfTrue="1">
      <formula>#REF!=1</formula>
    </cfRule>
  </conditionalFormatting>
  <pageMargins left="0.98425196850393704" right="0.39370078740157483" top="0.86614173228346458" bottom="1.1811023622047245" header="0.31496062992125984" footer="0.51181102362204722"/>
  <pageSetup paperSize="9" orientation="portrait" r:id="rId1"/>
  <headerFooter alignWithMargins="0">
    <oddHeader>&amp;L&amp;"FuturaTEEMedCon,Običajno"&amp;8&amp;F</oddHeader>
    <oddFooter>&amp;L&amp;"FuturaTEEMedCon,Običajno"&amp;9PROTIM RŽIŠNIK PERC d.o.o.,  Poslovna cona A 2,  4208 ŠENČUR,  SLOVENIJA
tel.: 04 279 18 00  fax: 04 279 18 25  e-mail:  protim@rzisnik-perc.si  url: www.protim.si&amp;R&amp;P od &amp;N</oddFooter>
  </headerFooter>
  <ignoredErrors>
    <ignoredError sqref="D16:D19 D130:D134" formulaRange="1"/>
  </ignoredError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Normal="100" workbookViewId="0">
      <selection activeCell="F16" sqref="F16"/>
    </sheetView>
  </sheetViews>
  <sheetFormatPr defaultRowHeight="12.75"/>
  <cols>
    <col min="1" max="1" width="5.85546875" style="362" customWidth="1"/>
    <col min="2" max="2" width="45" style="250" customWidth="1"/>
    <col min="3" max="3" width="6" style="245" bestFit="1" customWidth="1"/>
    <col min="4" max="4" width="8.140625" style="246" customWidth="1"/>
    <col min="5" max="5" width="9.42578125" style="445" customWidth="1"/>
    <col min="6" max="6" width="13.28515625" style="731" customWidth="1"/>
    <col min="7" max="7" width="10.7109375" style="282" customWidth="1"/>
    <col min="8" max="8" width="9.140625" style="282"/>
    <col min="9" max="16384" width="9.140625" style="222"/>
  </cols>
  <sheetData>
    <row r="1" spans="1:8" s="231" customFormat="1" ht="15">
      <c r="A1" s="225" t="s">
        <v>55</v>
      </c>
      <c r="B1" s="226" t="s">
        <v>112</v>
      </c>
      <c r="C1" s="227"/>
      <c r="D1" s="228"/>
      <c r="E1" s="164"/>
      <c r="F1" s="229"/>
      <c r="G1" s="713"/>
      <c r="H1" s="713"/>
    </row>
    <row r="2" spans="1:8" s="238" customFormat="1">
      <c r="A2" s="232" t="s">
        <v>13</v>
      </c>
      <c r="B2" s="233" t="s">
        <v>21</v>
      </c>
      <c r="C2" s="714" t="s">
        <v>14</v>
      </c>
      <c r="D2" s="715" t="s">
        <v>15</v>
      </c>
      <c r="E2" s="732" t="s">
        <v>16</v>
      </c>
      <c r="F2" s="716" t="s">
        <v>125</v>
      </c>
      <c r="G2" s="717"/>
      <c r="H2" s="718"/>
    </row>
    <row r="3" spans="1:8" s="238" customFormat="1">
      <c r="A3" s="239"/>
      <c r="B3" s="240"/>
      <c r="C3" s="241"/>
      <c r="D3" s="242"/>
      <c r="E3" s="444"/>
      <c r="F3" s="719"/>
      <c r="G3" s="720"/>
      <c r="H3" s="720"/>
    </row>
    <row r="4" spans="1:8">
      <c r="A4" s="721"/>
      <c r="B4" s="722"/>
      <c r="C4" s="723"/>
      <c r="E4" s="733"/>
      <c r="F4" s="724"/>
      <c r="G4" s="725"/>
    </row>
    <row r="5" spans="1:8">
      <c r="A5" s="721">
        <f>COUNT($A$1:A4)+1</f>
        <v>1</v>
      </c>
      <c r="B5" s="620" t="s">
        <v>208</v>
      </c>
      <c r="C5" s="723" t="s">
        <v>108</v>
      </c>
      <c r="D5" s="246">
        <v>40</v>
      </c>
      <c r="E5" s="733"/>
      <c r="F5" s="350">
        <f>ROUND(ROUND(D5,2)*ROUND(E5,2),2)</f>
        <v>0</v>
      </c>
      <c r="G5" s="725"/>
    </row>
    <row r="6" spans="1:8">
      <c r="A6" s="721"/>
      <c r="B6" s="620"/>
      <c r="C6" s="723"/>
      <c r="E6" s="733"/>
      <c r="F6" s="350"/>
      <c r="G6" s="725"/>
    </row>
    <row r="7" spans="1:8">
      <c r="A7" s="721">
        <f>COUNT($A$1:A6)+1</f>
        <v>2</v>
      </c>
      <c r="B7" s="726" t="s">
        <v>207</v>
      </c>
      <c r="C7" s="723" t="s">
        <v>108</v>
      </c>
      <c r="D7" s="246">
        <v>40</v>
      </c>
      <c r="E7" s="733"/>
      <c r="F7" s="350">
        <f t="shared" ref="F7:F11" si="0">ROUND(ROUND(D7,2)*ROUND(E7,2),2)</f>
        <v>0</v>
      </c>
      <c r="G7" s="725"/>
    </row>
    <row r="8" spans="1:8">
      <c r="A8" s="721"/>
      <c r="B8" s="620"/>
      <c r="C8" s="723"/>
      <c r="E8" s="733"/>
      <c r="F8" s="350"/>
      <c r="G8" s="725"/>
    </row>
    <row r="9" spans="1:8" ht="25.5">
      <c r="A9" s="721">
        <f>COUNT($A$1:A8)+1</f>
        <v>3</v>
      </c>
      <c r="B9" s="314" t="s">
        <v>109</v>
      </c>
      <c r="C9" s="723" t="s">
        <v>108</v>
      </c>
      <c r="D9" s="246">
        <v>40</v>
      </c>
      <c r="E9" s="733"/>
      <c r="F9" s="350">
        <f t="shared" si="0"/>
        <v>0</v>
      </c>
      <c r="G9" s="725"/>
    </row>
    <row r="10" spans="1:8">
      <c r="A10" s="721"/>
      <c r="B10" s="314"/>
      <c r="C10" s="723"/>
      <c r="E10" s="733"/>
      <c r="F10" s="350"/>
      <c r="G10" s="725"/>
    </row>
    <row r="11" spans="1:8" ht="25.5">
      <c r="A11" s="721">
        <f>COUNT($A$1:A10)+1</f>
        <v>4</v>
      </c>
      <c r="B11" s="256" t="s">
        <v>379</v>
      </c>
      <c r="C11" s="723" t="s">
        <v>108</v>
      </c>
      <c r="D11" s="246">
        <v>40</v>
      </c>
      <c r="E11" s="733"/>
      <c r="F11" s="350">
        <f t="shared" si="0"/>
        <v>0</v>
      </c>
      <c r="G11" s="725"/>
    </row>
    <row r="12" spans="1:8">
      <c r="A12" s="721"/>
      <c r="B12" s="256"/>
      <c r="C12" s="723"/>
      <c r="D12" s="725"/>
      <c r="E12" s="733"/>
      <c r="F12" s="724"/>
    </row>
    <row r="13" spans="1:8" s="282" customFormat="1">
      <c r="A13" s="276"/>
      <c r="B13" s="277"/>
      <c r="C13" s="457"/>
      <c r="D13" s="727"/>
      <c r="E13" s="734" t="s">
        <v>110</v>
      </c>
      <c r="F13" s="728">
        <f>SUM(F4:F12)</f>
        <v>0</v>
      </c>
    </row>
    <row r="15" spans="1:8">
      <c r="A15" s="392"/>
      <c r="B15" s="393"/>
      <c r="C15" s="364"/>
      <c r="D15" s="254"/>
      <c r="E15" s="198"/>
      <c r="F15" s="223"/>
      <c r="G15" s="224"/>
    </row>
    <row r="16" spans="1:8">
      <c r="A16" s="392"/>
      <c r="B16" s="393"/>
      <c r="C16" s="364"/>
      <c r="D16" s="254"/>
      <c r="E16" s="198"/>
      <c r="F16" s="223"/>
      <c r="G16" s="224"/>
    </row>
    <row r="17" spans="1:8">
      <c r="A17" s="249"/>
      <c r="B17" s="394" t="s">
        <v>31</v>
      </c>
      <c r="E17" s="167"/>
      <c r="F17" s="298"/>
    </row>
    <row r="18" spans="1:8">
      <c r="A18" s="392" t="s">
        <v>17</v>
      </c>
      <c r="B18" s="393" t="s">
        <v>111</v>
      </c>
      <c r="C18" s="364"/>
      <c r="D18" s="254"/>
      <c r="E18" s="198"/>
      <c r="F18" s="223">
        <f>F13</f>
        <v>0</v>
      </c>
    </row>
    <row r="19" spans="1:8">
      <c r="A19" s="358"/>
      <c r="B19" s="399" t="s">
        <v>115</v>
      </c>
      <c r="C19" s="400"/>
      <c r="D19" s="401"/>
      <c r="E19" s="200"/>
      <c r="F19" s="280">
        <f>SUM(F18:F18)</f>
        <v>0</v>
      </c>
    </row>
    <row r="20" spans="1:8">
      <c r="E20" s="167"/>
      <c r="F20" s="247"/>
    </row>
    <row r="23" spans="1:8" s="310" customFormat="1">
      <c r="A23" s="729"/>
      <c r="B23" s="287"/>
      <c r="C23" s="245"/>
      <c r="D23" s="246"/>
      <c r="E23" s="167"/>
      <c r="F23" s="247"/>
      <c r="G23" s="730"/>
      <c r="H23" s="730"/>
    </row>
  </sheetData>
  <sheetProtection algorithmName="SHA-512" hashValue="tynR/sA13DocIJnMKuuog3zF9HSV7PyrkzkSBghJhCNq0DU3tRA5UTJbiLaVb4L552EXtiZGgIzMYUH8+jhMXw==" saltValue="dGHCsiYcnlW1jnkRpbE2Gw==" spinCount="100000" sheet="1" objects="1" scenarios="1"/>
  <pageMargins left="0.98425196850393704" right="0.39370078740157483" top="0.86614173228346458" bottom="1.1811023622047245" header="0.31496062992125984" footer="0.51181102362204722"/>
  <pageSetup paperSize="9" orientation="portrait" r:id="rId1"/>
  <headerFooter alignWithMargins="0">
    <oddHeader>&amp;L&amp;"FuturaTEEMedCon,Običajno"&amp;8&amp;F</oddHeader>
    <oddFooter>&amp;L&amp;"FuturaTEEMedCon,Običajno"&amp;9PROTIM RŽIŠNIK PERC d.o.o.,  Poslovna cona A 2,  4208 ŠENČUR,  SLOVENIJA
tel.: 04 279 18 00  fax: 04 279 18 25  e-mail:  protim@rzisnik-perc.si  url: www.protim.si&amp;R&amp;P od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Zeros="0" view="pageBreakPreview" zoomScaleNormal="100" zoomScaleSheetLayoutView="100" workbookViewId="0">
      <selection activeCell="B16" sqref="B16"/>
    </sheetView>
  </sheetViews>
  <sheetFormatPr defaultRowHeight="12.75"/>
  <cols>
    <col min="1" max="1" width="6.28515625" style="11" customWidth="1"/>
    <col min="2" max="2" width="75.140625" style="2" customWidth="1"/>
    <col min="3" max="16384" width="9.140625" style="3"/>
  </cols>
  <sheetData>
    <row r="1" spans="1:2" s="140" customFormat="1" ht="45">
      <c r="A1" s="60"/>
      <c r="B1" s="119" t="s">
        <v>223</v>
      </c>
    </row>
    <row r="2" spans="1:2" s="140" customFormat="1" ht="15">
      <c r="A2" s="60"/>
      <c r="B2" s="74" t="s">
        <v>267</v>
      </c>
    </row>
    <row r="3" spans="1:2" s="140" customFormat="1" ht="14.25">
      <c r="A3" s="60"/>
      <c r="B3" s="54"/>
    </row>
    <row r="4" spans="1:2" s="140" customFormat="1" ht="15">
      <c r="A4" s="60"/>
      <c r="B4" s="53" t="s">
        <v>62</v>
      </c>
    </row>
    <row r="5" spans="1:2" s="140" customFormat="1" ht="15.75">
      <c r="A5" s="60"/>
      <c r="B5" s="55"/>
    </row>
    <row r="6" spans="1:2" s="140" customFormat="1" ht="26.25" customHeight="1">
      <c r="A6" s="61"/>
      <c r="B6" s="59" t="s">
        <v>309</v>
      </c>
    </row>
    <row r="7" spans="1:2" s="140" customFormat="1" ht="12.75" customHeight="1">
      <c r="A7" s="61"/>
      <c r="B7" s="48"/>
    </row>
    <row r="8" spans="1:2" s="140" customFormat="1" ht="25.5">
      <c r="A8" s="61"/>
      <c r="B8" s="62" t="s">
        <v>308</v>
      </c>
    </row>
    <row r="9" spans="1:2" s="140" customFormat="1" ht="12.75" customHeight="1">
      <c r="A9" s="61"/>
      <c r="B9" s="62"/>
    </row>
    <row r="10" spans="1:2" s="140" customFormat="1" ht="12.75" customHeight="1">
      <c r="A10" s="71" t="s">
        <v>35</v>
      </c>
      <c r="B10" s="137" t="s">
        <v>209</v>
      </c>
    </row>
    <row r="11" spans="1:2" s="140" customFormat="1" ht="38.25">
      <c r="A11" s="71" t="s">
        <v>36</v>
      </c>
      <c r="B11" s="117" t="s">
        <v>102</v>
      </c>
    </row>
    <row r="12" spans="1:2" s="137" customFormat="1" ht="14.25" customHeight="1">
      <c r="A12" s="71" t="s">
        <v>37</v>
      </c>
      <c r="B12" s="88" t="s">
        <v>210</v>
      </c>
    </row>
    <row r="13" spans="1:2" s="137" customFormat="1" ht="89.25">
      <c r="A13" s="71" t="s">
        <v>38</v>
      </c>
      <c r="B13" s="130" t="s">
        <v>404</v>
      </c>
    </row>
    <row r="14" spans="1:2" s="137" customFormat="1" ht="38.25">
      <c r="A14" s="71" t="s">
        <v>39</v>
      </c>
      <c r="B14" s="135" t="s">
        <v>405</v>
      </c>
    </row>
    <row r="15" spans="1:2" ht="25.5">
      <c r="A15" s="71" t="s">
        <v>40</v>
      </c>
      <c r="B15" s="88" t="s">
        <v>367</v>
      </c>
    </row>
    <row r="16" spans="1:2" ht="25.5">
      <c r="A16" s="71" t="s">
        <v>41</v>
      </c>
      <c r="B16" s="63" t="s">
        <v>63</v>
      </c>
    </row>
    <row r="17" spans="1:5" s="140" customFormat="1" ht="25.5">
      <c r="A17" s="71" t="s">
        <v>42</v>
      </c>
      <c r="B17" s="117" t="s">
        <v>64</v>
      </c>
    </row>
    <row r="18" spans="1:5" s="140" customFormat="1" ht="12.75" customHeight="1">
      <c r="A18" s="71" t="s">
        <v>43</v>
      </c>
      <c r="B18" s="63" t="s">
        <v>65</v>
      </c>
    </row>
    <row r="19" spans="1:5" ht="25.5">
      <c r="A19" s="71" t="s">
        <v>55</v>
      </c>
      <c r="B19" s="117" t="s">
        <v>66</v>
      </c>
    </row>
    <row r="20" spans="1:5" ht="12.75" customHeight="1">
      <c r="A20" s="71" t="s">
        <v>56</v>
      </c>
      <c r="B20" s="63" t="s">
        <v>67</v>
      </c>
    </row>
    <row r="21" spans="1:5" ht="12.75" customHeight="1">
      <c r="A21" s="71" t="s">
        <v>57</v>
      </c>
      <c r="B21" s="63" t="s">
        <v>68</v>
      </c>
    </row>
    <row r="22" spans="1:5" ht="38.25">
      <c r="A22" s="71" t="s">
        <v>58</v>
      </c>
      <c r="B22" s="117" t="s">
        <v>69</v>
      </c>
    </row>
    <row r="23" spans="1:5" ht="25.5">
      <c r="A23" s="71" t="s">
        <v>59</v>
      </c>
      <c r="B23" s="63" t="s">
        <v>70</v>
      </c>
    </row>
    <row r="24" spans="1:5">
      <c r="A24" s="71" t="s">
        <v>71</v>
      </c>
      <c r="B24" s="117" t="s">
        <v>72</v>
      </c>
      <c r="C24" s="1"/>
    </row>
    <row r="25" spans="1:5" ht="38.25">
      <c r="A25" s="71" t="s">
        <v>73</v>
      </c>
      <c r="B25" s="117" t="s">
        <v>75</v>
      </c>
    </row>
    <row r="26" spans="1:5" ht="25.5">
      <c r="A26" s="71" t="s">
        <v>74</v>
      </c>
      <c r="B26" s="117" t="s">
        <v>77</v>
      </c>
    </row>
    <row r="27" spans="1:5">
      <c r="A27" s="71" t="s">
        <v>76</v>
      </c>
      <c r="B27" s="117" t="s">
        <v>79</v>
      </c>
    </row>
    <row r="28" spans="1:5" ht="25.5">
      <c r="A28" s="71" t="s">
        <v>78</v>
      </c>
      <c r="B28" s="117" t="s">
        <v>81</v>
      </c>
    </row>
    <row r="29" spans="1:5" ht="51">
      <c r="A29" s="71" t="s">
        <v>80</v>
      </c>
      <c r="B29" s="117" t="s">
        <v>83</v>
      </c>
      <c r="C29" s="9"/>
    </row>
    <row r="30" spans="1:5" ht="38.25">
      <c r="A30" s="71" t="s">
        <v>82</v>
      </c>
      <c r="B30" s="117" t="s">
        <v>85</v>
      </c>
      <c r="C30" s="10"/>
    </row>
    <row r="31" spans="1:5">
      <c r="A31" s="71" t="s">
        <v>84</v>
      </c>
      <c r="B31" s="117" t="s">
        <v>87</v>
      </c>
      <c r="C31" s="5"/>
      <c r="D31" s="6"/>
      <c r="E31" s="7"/>
    </row>
    <row r="32" spans="1:5" ht="51">
      <c r="A32" s="71" t="s">
        <v>86</v>
      </c>
      <c r="B32" s="64" t="s">
        <v>89</v>
      </c>
      <c r="C32" s="5"/>
      <c r="D32" s="6"/>
      <c r="E32" s="7"/>
    </row>
    <row r="33" spans="1:5" ht="51">
      <c r="A33" s="71" t="s">
        <v>88</v>
      </c>
      <c r="B33" s="117" t="s">
        <v>91</v>
      </c>
      <c r="C33" s="8"/>
    </row>
    <row r="34" spans="1:5" s="140" customFormat="1" ht="38.25">
      <c r="A34" s="71" t="s">
        <v>90</v>
      </c>
      <c r="B34" s="117" t="s">
        <v>94</v>
      </c>
    </row>
    <row r="35" spans="1:5" s="22" customFormat="1" ht="25.5">
      <c r="A35" s="71" t="s">
        <v>92</v>
      </c>
      <c r="B35" s="117" t="s">
        <v>96</v>
      </c>
      <c r="C35" s="56"/>
      <c r="D35" s="57"/>
      <c r="E35" s="57"/>
    </row>
    <row r="36" spans="1:5" s="140" customFormat="1">
      <c r="A36" s="71" t="s">
        <v>93</v>
      </c>
      <c r="B36" s="117" t="s">
        <v>97</v>
      </c>
    </row>
    <row r="37" spans="1:5" s="140" customFormat="1" ht="51">
      <c r="A37" s="71" t="s">
        <v>95</v>
      </c>
      <c r="B37" s="117" t="s">
        <v>98</v>
      </c>
    </row>
    <row r="38" spans="1:5" s="140" customFormat="1" ht="51">
      <c r="A38" s="71" t="s">
        <v>164</v>
      </c>
      <c r="B38" s="65" t="s">
        <v>99</v>
      </c>
    </row>
    <row r="39" spans="1:5" s="140" customFormat="1" ht="89.25">
      <c r="A39" s="71" t="s">
        <v>165</v>
      </c>
      <c r="B39" s="66" t="s">
        <v>100</v>
      </c>
    </row>
    <row r="40" spans="1:5" s="137" customFormat="1" ht="51">
      <c r="A40" s="71" t="s">
        <v>166</v>
      </c>
      <c r="B40" s="73" t="s">
        <v>211</v>
      </c>
    </row>
    <row r="41" spans="1:5" ht="63.75">
      <c r="A41" s="71" t="s">
        <v>167</v>
      </c>
      <c r="B41" s="58" t="s">
        <v>101</v>
      </c>
    </row>
    <row r="42" spans="1:5" ht="51">
      <c r="A42" s="71" t="s">
        <v>168</v>
      </c>
      <c r="B42" s="72" t="s">
        <v>368</v>
      </c>
    </row>
    <row r="43" spans="1:5" ht="25.5">
      <c r="A43" s="71" t="s">
        <v>214</v>
      </c>
      <c r="B43" s="72" t="s">
        <v>160</v>
      </c>
    </row>
    <row r="44" spans="1:5" s="137" customFormat="1" ht="25.5">
      <c r="A44" s="71" t="s">
        <v>212</v>
      </c>
      <c r="B44" s="116" t="s">
        <v>213</v>
      </c>
    </row>
    <row r="45" spans="1:5" ht="51">
      <c r="A45" s="71" t="s">
        <v>215</v>
      </c>
      <c r="B45" s="73" t="s">
        <v>161</v>
      </c>
    </row>
    <row r="46" spans="1:5" ht="51">
      <c r="A46" s="71" t="s">
        <v>216</v>
      </c>
      <c r="B46" s="73" t="s">
        <v>162</v>
      </c>
    </row>
    <row r="47" spans="1:5" ht="38.25">
      <c r="A47" s="71" t="s">
        <v>217</v>
      </c>
      <c r="B47" s="73" t="s">
        <v>163</v>
      </c>
    </row>
    <row r="48" spans="1:5">
      <c r="A48" s="71" t="s">
        <v>310</v>
      </c>
      <c r="B48" s="73" t="s">
        <v>311</v>
      </c>
    </row>
  </sheetData>
  <sheetProtection algorithmName="SHA-512" hashValue="72lWJZLKOFQ6qCrGmPIy6g7/CjK6D0huMabVsg+vag4R21hem5vnqo490kw4wxQo4h5NV9Fh4r1COr2nyNlVSQ==" saltValue="aDiHxSwctdl/007K4VOTaQ==" spinCount="100000" sheet="1" objects="1" scenarios="1"/>
  <phoneticPr fontId="19" type="noConversion"/>
  <pageMargins left="0.98425196850393704" right="0.59055118110236227" top="0.86614173228346458" bottom="1.1811023622047245" header="0.31496062992125984" footer="0.51181102362204722"/>
  <pageSetup paperSize="9" orientation="portrait" r:id="rId1"/>
  <headerFooter alignWithMargins="0">
    <oddHeader>&amp;L&amp;"FuturaTEEMedCon,Običajno"&amp;8&amp;F</oddHeader>
    <oddFooter>&amp;L&amp;"FuturaTEEMedCon,Običajno"&amp;9PROTIM RŽIŠNIK PERC d.o.o.,  Poslovna cona A 2,  4208 ŠENČUR,  SLOVENIJA
tel.: 04 279 18 00  fax: 04 279 18 25  e-mail:  protim@rzisnik-perc.si  url: www.protim.si&amp;R&amp;P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selection activeCell="I23" sqref="I23"/>
    </sheetView>
  </sheetViews>
  <sheetFormatPr defaultRowHeight="12.75"/>
  <cols>
    <col min="1" max="5" width="9.140625" style="332"/>
    <col min="6" max="6" width="22.140625" style="332" customWidth="1"/>
    <col min="7" max="7" width="15.42578125" style="332" customWidth="1"/>
    <col min="8" max="16384" width="9.140625" style="332"/>
  </cols>
  <sheetData>
    <row r="1" spans="1:7" ht="15.75">
      <c r="A1" s="402"/>
      <c r="B1" s="403" t="s">
        <v>428</v>
      </c>
      <c r="C1" s="404"/>
      <c r="D1" s="405"/>
      <c r="E1" s="406"/>
      <c r="F1" s="407"/>
      <c r="G1" s="408"/>
    </row>
    <row r="3" spans="1:7" ht="15.75">
      <c r="B3" s="409" t="s">
        <v>429</v>
      </c>
    </row>
    <row r="5" spans="1:7" ht="15.75">
      <c r="B5" s="405"/>
      <c r="C5" s="405"/>
      <c r="D5" s="405"/>
      <c r="E5" s="405"/>
      <c r="F5" s="405"/>
      <c r="G5" s="410"/>
    </row>
    <row r="6" spans="1:7" ht="15.75">
      <c r="B6" s="405"/>
      <c r="C6" s="405"/>
      <c r="D6" s="405"/>
      <c r="E6" s="405"/>
      <c r="F6" s="405"/>
      <c r="G6" s="410"/>
    </row>
    <row r="7" spans="1:7" ht="15.75">
      <c r="B7" s="405"/>
      <c r="C7" s="410" t="s">
        <v>31</v>
      </c>
      <c r="D7" s="410"/>
      <c r="E7" s="410"/>
      <c r="F7" s="405"/>
      <c r="G7" s="410"/>
    </row>
    <row r="8" spans="1:7" ht="16.5" thickBot="1">
      <c r="B8" s="411"/>
      <c r="C8" s="411"/>
      <c r="D8" s="411"/>
      <c r="E8" s="411"/>
      <c r="F8" s="411"/>
      <c r="G8" s="412"/>
    </row>
    <row r="9" spans="1:7" ht="15.75">
      <c r="B9" s="413"/>
      <c r="C9" s="413"/>
      <c r="D9" s="413"/>
      <c r="E9" s="413"/>
      <c r="F9" s="413"/>
      <c r="G9" s="414"/>
    </row>
    <row r="10" spans="1:7" ht="15">
      <c r="A10" s="415" t="s">
        <v>406</v>
      </c>
      <c r="B10" s="416" t="s">
        <v>424</v>
      </c>
      <c r="C10" s="416"/>
      <c r="D10" s="416"/>
      <c r="E10" s="416"/>
      <c r="F10" s="416"/>
      <c r="G10" s="417"/>
    </row>
    <row r="11" spans="1:7" ht="15">
      <c r="A11" s="418"/>
      <c r="B11" s="402"/>
      <c r="C11" s="402"/>
      <c r="D11" s="402"/>
      <c r="E11" s="402"/>
      <c r="F11" s="402"/>
      <c r="G11" s="419"/>
    </row>
    <row r="12" spans="1:7" ht="14.25">
      <c r="A12" s="402"/>
      <c r="B12" s="420" t="s">
        <v>407</v>
      </c>
      <c r="C12" s="421" t="s">
        <v>11</v>
      </c>
      <c r="D12" s="402"/>
      <c r="E12" s="402"/>
      <c r="F12" s="402"/>
      <c r="G12" s="422">
        <f>PREDDELA!$F$18</f>
        <v>0</v>
      </c>
    </row>
    <row r="13" spans="1:7" ht="14.25">
      <c r="A13" s="402"/>
      <c r="B13" s="423" t="s">
        <v>408</v>
      </c>
      <c r="C13" s="402" t="s">
        <v>424</v>
      </c>
      <c r="D13" s="402"/>
      <c r="E13" s="402"/>
      <c r="F13" s="402"/>
      <c r="G13" s="424">
        <f>CESTA!$F$175</f>
        <v>0</v>
      </c>
    </row>
    <row r="14" spans="1:7" ht="14.25">
      <c r="A14" s="402"/>
      <c r="B14" s="423" t="s">
        <v>409</v>
      </c>
      <c r="C14" s="402" t="s">
        <v>425</v>
      </c>
      <c r="D14" s="402"/>
      <c r="E14" s="402"/>
      <c r="F14" s="402"/>
      <c r="G14" s="422">
        <f>KAŠČA!$F$53</f>
        <v>0</v>
      </c>
    </row>
    <row r="15" spans="1:7" ht="14.25">
      <c r="A15" s="402"/>
      <c r="B15" s="423" t="s">
        <v>410</v>
      </c>
      <c r="C15" s="402" t="s">
        <v>29</v>
      </c>
      <c r="D15" s="402"/>
      <c r="E15" s="402"/>
      <c r="F15" s="402"/>
      <c r="G15" s="422">
        <f>ODVODNJAVANJE!$F$72</f>
        <v>0</v>
      </c>
    </row>
    <row r="16" spans="1:7" ht="14.25">
      <c r="A16" s="402"/>
      <c r="B16" s="423" t="s">
        <v>426</v>
      </c>
      <c r="C16" s="402" t="s">
        <v>111</v>
      </c>
      <c r="D16" s="402"/>
      <c r="E16" s="402"/>
      <c r="F16" s="402"/>
      <c r="G16" s="422">
        <f>'RAZNA DELA'!$F$19</f>
        <v>0</v>
      </c>
    </row>
    <row r="17" spans="1:7" ht="14.25">
      <c r="A17" s="425"/>
      <c r="B17" s="426"/>
      <c r="C17" s="427" t="s">
        <v>411</v>
      </c>
      <c r="D17" s="427"/>
      <c r="E17" s="427"/>
      <c r="F17" s="427"/>
      <c r="G17" s="428">
        <f>SUM(G12:G15)</f>
        <v>0</v>
      </c>
    </row>
    <row r="18" spans="1:7" ht="14.25">
      <c r="A18" s="425"/>
      <c r="B18" s="429"/>
      <c r="C18" s="430"/>
      <c r="D18" s="430"/>
      <c r="E18" s="430"/>
      <c r="F18" s="430"/>
      <c r="G18" s="431"/>
    </row>
    <row r="19" spans="1:7" ht="14.25">
      <c r="A19" s="425"/>
      <c r="B19" s="423"/>
      <c r="C19" s="402" t="s">
        <v>412</v>
      </c>
      <c r="D19" s="402"/>
      <c r="E19" s="402"/>
      <c r="F19" s="402"/>
      <c r="G19" s="422">
        <f>SUM(G17)*0.1</f>
        <v>0</v>
      </c>
    </row>
    <row r="20" spans="1:7" ht="14.25">
      <c r="A20" s="402"/>
      <c r="B20" s="426"/>
      <c r="C20" s="427" t="s">
        <v>411</v>
      </c>
      <c r="D20" s="427"/>
      <c r="E20" s="427"/>
      <c r="F20" s="427"/>
      <c r="G20" s="428">
        <f>SUM(G17:G19)</f>
        <v>0</v>
      </c>
    </row>
    <row r="21" spans="1:7" ht="14.25">
      <c r="A21" s="402"/>
      <c r="B21" s="430"/>
      <c r="C21" s="430"/>
      <c r="D21" s="430"/>
      <c r="E21" s="430"/>
      <c r="F21" s="430"/>
      <c r="G21" s="430"/>
    </row>
    <row r="22" spans="1:7" ht="14.25">
      <c r="A22" s="430"/>
      <c r="B22" s="427"/>
      <c r="C22" s="427" t="s">
        <v>413</v>
      </c>
      <c r="D22" s="427"/>
      <c r="E22" s="427"/>
      <c r="F22" s="427"/>
      <c r="G22" s="136"/>
    </row>
    <row r="23" spans="1:7" ht="14.25">
      <c r="A23" s="430"/>
      <c r="B23" s="427"/>
      <c r="C23" s="427" t="s">
        <v>414</v>
      </c>
      <c r="D23" s="427"/>
      <c r="E23" s="427"/>
      <c r="F23" s="427"/>
      <c r="G23" s="428">
        <f>SUM(G20)*G22/100</f>
        <v>0</v>
      </c>
    </row>
    <row r="24" spans="1:7" ht="14.25">
      <c r="A24" s="430"/>
      <c r="B24" s="427"/>
      <c r="C24" s="427" t="s">
        <v>415</v>
      </c>
      <c r="D24" s="427"/>
      <c r="E24" s="427"/>
      <c r="F24" s="427"/>
      <c r="G24" s="428">
        <f>SUM(G20)-G23</f>
        <v>0</v>
      </c>
    </row>
    <row r="25" spans="1:7" ht="14.25">
      <c r="A25" s="402"/>
      <c r="B25" s="402"/>
      <c r="C25" s="402"/>
      <c r="D25" s="402"/>
      <c r="E25" s="402"/>
      <c r="F25" s="402"/>
      <c r="G25" s="402"/>
    </row>
    <row r="26" spans="1:7" ht="14.25">
      <c r="A26" s="402"/>
      <c r="B26" s="402"/>
      <c r="C26" s="402" t="s">
        <v>416</v>
      </c>
      <c r="D26" s="402"/>
      <c r="E26" s="402"/>
      <c r="F26" s="402"/>
      <c r="G26" s="422">
        <f>SUM(G24)*0.22</f>
        <v>0</v>
      </c>
    </row>
    <row r="27" spans="1:7">
      <c r="A27" s="425"/>
      <c r="B27" s="425"/>
      <c r="C27" s="425"/>
      <c r="D27" s="425"/>
      <c r="E27" s="425"/>
      <c r="F27" s="425"/>
      <c r="G27" s="425"/>
    </row>
    <row r="28" spans="1:7" ht="15" thickBot="1">
      <c r="A28" s="425"/>
      <c r="B28" s="432"/>
      <c r="C28" s="433" t="s">
        <v>417</v>
      </c>
      <c r="D28" s="432"/>
      <c r="E28" s="432"/>
      <c r="F28" s="432"/>
      <c r="G28" s="434">
        <f>SUM(G24:G27)</f>
        <v>0</v>
      </c>
    </row>
    <row r="29" spans="1:7" ht="15.75" thickTop="1">
      <c r="A29" s="425"/>
      <c r="B29" s="425"/>
      <c r="C29" s="419"/>
      <c r="D29" s="425"/>
      <c r="E29" s="425"/>
      <c r="F29" s="425"/>
      <c r="G29" s="435"/>
    </row>
    <row r="31" spans="1:7" ht="14.25">
      <c r="A31" s="415" t="s">
        <v>418</v>
      </c>
      <c r="B31" s="436" t="s">
        <v>224</v>
      </c>
      <c r="C31" s="436"/>
      <c r="D31" s="436"/>
      <c r="E31" s="436"/>
      <c r="F31" s="436"/>
      <c r="G31" s="436"/>
    </row>
    <row r="33" spans="1:7" ht="14.25">
      <c r="A33" s="402"/>
      <c r="B33" s="420" t="s">
        <v>407</v>
      </c>
      <c r="C33" s="421" t="s">
        <v>427</v>
      </c>
      <c r="D33" s="402"/>
      <c r="E33" s="402"/>
      <c r="F33" s="402"/>
      <c r="G33" s="422">
        <f>FEKALNA!$F$85</f>
        <v>0</v>
      </c>
    </row>
    <row r="34" spans="1:7" ht="14.25">
      <c r="A34" s="402"/>
      <c r="B34" s="423" t="s">
        <v>408</v>
      </c>
      <c r="C34" s="402" t="s">
        <v>260</v>
      </c>
      <c r="D34" s="402"/>
      <c r="E34" s="402"/>
      <c r="F34" s="402"/>
      <c r="G34" s="422">
        <f>'TLAČNI VOD'!$F$60</f>
        <v>0</v>
      </c>
    </row>
    <row r="35" spans="1:7" ht="14.25">
      <c r="A35" s="425"/>
      <c r="B35" s="426"/>
      <c r="C35" s="427" t="s">
        <v>411</v>
      </c>
      <c r="D35" s="427"/>
      <c r="E35" s="427"/>
      <c r="F35" s="427"/>
      <c r="G35" s="428">
        <f>SUM(G33:G34)</f>
        <v>0</v>
      </c>
    </row>
    <row r="36" spans="1:7" ht="14.25">
      <c r="A36" s="425"/>
      <c r="B36" s="429"/>
      <c r="C36" s="430"/>
      <c r="D36" s="430"/>
      <c r="E36" s="430"/>
      <c r="F36" s="430"/>
      <c r="G36" s="431"/>
    </row>
    <row r="37" spans="1:7" ht="14.25">
      <c r="A37" s="425"/>
      <c r="B37" s="423"/>
      <c r="C37" s="402" t="s">
        <v>436</v>
      </c>
      <c r="D37" s="402"/>
      <c r="E37" s="402"/>
      <c r="F37" s="402"/>
      <c r="G37" s="422">
        <f>SUM(G35)*0.05</f>
        <v>0</v>
      </c>
    </row>
    <row r="38" spans="1:7" ht="14.25">
      <c r="A38" s="402"/>
      <c r="B38" s="426"/>
      <c r="C38" s="427" t="s">
        <v>411</v>
      </c>
      <c r="D38" s="427"/>
      <c r="E38" s="427"/>
      <c r="F38" s="427"/>
      <c r="G38" s="428">
        <f>SUM(G35:G37)</f>
        <v>0</v>
      </c>
    </row>
    <row r="39" spans="1:7" ht="14.25">
      <c r="A39" s="402"/>
      <c r="B39" s="430"/>
      <c r="C39" s="430"/>
      <c r="D39" s="430"/>
      <c r="E39" s="430"/>
      <c r="F39" s="430"/>
      <c r="G39" s="430"/>
    </row>
    <row r="40" spans="1:7" ht="14.25">
      <c r="A40" s="430"/>
      <c r="B40" s="427"/>
      <c r="C40" s="427" t="s">
        <v>413</v>
      </c>
      <c r="D40" s="427"/>
      <c r="E40" s="427"/>
      <c r="F40" s="427"/>
      <c r="G40" s="136"/>
    </row>
    <row r="41" spans="1:7" ht="14.25">
      <c r="A41" s="430"/>
      <c r="B41" s="427"/>
      <c r="C41" s="427" t="s">
        <v>414</v>
      </c>
      <c r="D41" s="427"/>
      <c r="E41" s="427"/>
      <c r="F41" s="427"/>
      <c r="G41" s="428">
        <f>SUM(G38)*G40/100</f>
        <v>0</v>
      </c>
    </row>
    <row r="42" spans="1:7" ht="14.25">
      <c r="A42" s="430"/>
      <c r="B42" s="427"/>
      <c r="C42" s="427" t="s">
        <v>415</v>
      </c>
      <c r="D42" s="427"/>
      <c r="E42" s="427"/>
      <c r="F42" s="427"/>
      <c r="G42" s="428">
        <f>SUM(G38)-G41</f>
        <v>0</v>
      </c>
    </row>
    <row r="43" spans="1:7">
      <c r="A43" s="425"/>
      <c r="B43" s="425"/>
      <c r="C43" s="425"/>
      <c r="D43" s="425"/>
      <c r="E43" s="425"/>
      <c r="F43" s="425"/>
      <c r="G43" s="425"/>
    </row>
    <row r="44" spans="1:7" ht="15" thickBot="1">
      <c r="A44" s="425"/>
      <c r="B44" s="432"/>
      <c r="C44" s="433" t="s">
        <v>419</v>
      </c>
      <c r="D44" s="432"/>
      <c r="E44" s="432"/>
      <c r="F44" s="432"/>
      <c r="G44" s="434">
        <f>SUM(G42:G43)</f>
        <v>0</v>
      </c>
    </row>
    <row r="45" spans="1:7" ht="13.5" thickTop="1"/>
    <row r="47" spans="1:7" ht="14.25">
      <c r="A47" s="415" t="s">
        <v>420</v>
      </c>
      <c r="B47" s="436" t="s">
        <v>170</v>
      </c>
      <c r="C47" s="436"/>
      <c r="D47" s="436"/>
      <c r="E47" s="436"/>
      <c r="F47" s="436"/>
      <c r="G47" s="436"/>
    </row>
    <row r="49" spans="1:7" ht="14.25">
      <c r="A49" s="402"/>
      <c r="B49" s="420" t="s">
        <v>407</v>
      </c>
      <c r="C49" s="421" t="s">
        <v>170</v>
      </c>
      <c r="D49" s="402"/>
      <c r="E49" s="402"/>
      <c r="F49" s="402"/>
      <c r="G49" s="422">
        <f>VODOVOD!$F$148</f>
        <v>0</v>
      </c>
    </row>
    <row r="50" spans="1:7" ht="14.25">
      <c r="A50" s="425"/>
      <c r="B50" s="426"/>
      <c r="C50" s="427" t="s">
        <v>411</v>
      </c>
      <c r="D50" s="427"/>
      <c r="E50" s="427"/>
      <c r="F50" s="427"/>
      <c r="G50" s="428">
        <f>SUM(G49:G49)</f>
        <v>0</v>
      </c>
    </row>
    <row r="51" spans="1:7" ht="14.25">
      <c r="A51" s="425"/>
      <c r="B51" s="429"/>
      <c r="C51" s="430"/>
      <c r="D51" s="430"/>
      <c r="E51" s="430"/>
      <c r="F51" s="430"/>
      <c r="G51" s="431"/>
    </row>
    <row r="52" spans="1:7" ht="14.25">
      <c r="A52" s="425"/>
      <c r="B52" s="423"/>
      <c r="C52" s="402" t="s">
        <v>436</v>
      </c>
      <c r="D52" s="402"/>
      <c r="E52" s="402"/>
      <c r="F52" s="402"/>
      <c r="G52" s="422">
        <f>SUM(G50)*0.05</f>
        <v>0</v>
      </c>
    </row>
    <row r="53" spans="1:7" ht="14.25">
      <c r="A53" s="402"/>
      <c r="B53" s="426"/>
      <c r="C53" s="427" t="s">
        <v>411</v>
      </c>
      <c r="D53" s="427"/>
      <c r="E53" s="427"/>
      <c r="F53" s="427"/>
      <c r="G53" s="428">
        <f>SUM(G50:G52)</f>
        <v>0</v>
      </c>
    </row>
    <row r="54" spans="1:7" ht="14.25">
      <c r="A54" s="402"/>
      <c r="B54" s="430"/>
      <c r="C54" s="430"/>
      <c r="D54" s="430"/>
      <c r="E54" s="430"/>
      <c r="F54" s="430"/>
      <c r="G54" s="430"/>
    </row>
    <row r="55" spans="1:7" ht="14.25">
      <c r="A55" s="430"/>
      <c r="B55" s="427"/>
      <c r="C55" s="427" t="s">
        <v>413</v>
      </c>
      <c r="D55" s="427"/>
      <c r="E55" s="427"/>
      <c r="F55" s="427"/>
      <c r="G55" s="136"/>
    </row>
    <row r="56" spans="1:7" ht="14.25">
      <c r="A56" s="430"/>
      <c r="B56" s="427"/>
      <c r="C56" s="427" t="s">
        <v>414</v>
      </c>
      <c r="D56" s="427"/>
      <c r="E56" s="427"/>
      <c r="F56" s="427"/>
      <c r="G56" s="428">
        <f>SUM(G53)*G55/100</f>
        <v>0</v>
      </c>
    </row>
    <row r="57" spans="1:7" ht="14.25">
      <c r="A57" s="430"/>
      <c r="B57" s="427"/>
      <c r="C57" s="427" t="s">
        <v>415</v>
      </c>
      <c r="D57" s="427"/>
      <c r="E57" s="427"/>
      <c r="F57" s="427"/>
      <c r="G57" s="428">
        <f>SUM(G53)-G56</f>
        <v>0</v>
      </c>
    </row>
    <row r="58" spans="1:7">
      <c r="A58" s="425"/>
      <c r="B58" s="425"/>
      <c r="C58" s="425"/>
      <c r="D58" s="425"/>
      <c r="E58" s="425"/>
      <c r="F58" s="425"/>
      <c r="G58" s="425"/>
    </row>
    <row r="59" spans="1:7" ht="15" thickBot="1">
      <c r="A59" s="425"/>
      <c r="B59" s="432"/>
      <c r="C59" s="433" t="s">
        <v>421</v>
      </c>
      <c r="D59" s="432"/>
      <c r="E59" s="432"/>
      <c r="F59" s="432"/>
      <c r="G59" s="434">
        <f>SUM(G57:G58)</f>
        <v>0</v>
      </c>
    </row>
    <row r="60" spans="1:7" ht="13.5" thickTop="1"/>
    <row r="63" spans="1:7" ht="14.25">
      <c r="A63" s="437"/>
      <c r="B63" s="437"/>
      <c r="C63" s="437"/>
      <c r="D63" s="437"/>
      <c r="E63" s="437"/>
      <c r="F63" s="437"/>
      <c r="G63" s="437"/>
    </row>
    <row r="64" spans="1:7" ht="15.75" thickBot="1">
      <c r="A64" s="438"/>
      <c r="B64" s="438" t="s">
        <v>422</v>
      </c>
      <c r="C64" s="438"/>
      <c r="D64" s="438"/>
      <c r="E64" s="438"/>
      <c r="F64" s="439"/>
      <c r="G64" s="440">
        <f>SUM(G24+G42+G57)</f>
        <v>0</v>
      </c>
    </row>
    <row r="65" spans="1:7" ht="15.75" thickTop="1">
      <c r="A65" s="441"/>
      <c r="B65" s="441"/>
      <c r="C65" s="441"/>
      <c r="D65" s="441"/>
      <c r="E65" s="441"/>
      <c r="F65" s="442"/>
      <c r="G65" s="443"/>
    </row>
    <row r="66" spans="1:7" ht="15.75" thickBot="1">
      <c r="A66" s="438"/>
      <c r="B66" s="438" t="s">
        <v>423</v>
      </c>
      <c r="C66" s="438"/>
      <c r="D66" s="438"/>
      <c r="E66" s="438"/>
      <c r="F66" s="439"/>
      <c r="G66" s="440">
        <f>SUM(G28+G44+G59)</f>
        <v>0</v>
      </c>
    </row>
    <row r="67" spans="1:7" ht="13.5" thickTop="1"/>
  </sheetData>
  <sheetProtection algorithmName="SHA-512" hashValue="TqVqDC3FfyqoXD6Y/ddrMVizmCsVHcVgzep4voPuaO2SZ1/060VIEOcv9jDVtEtd50+Nx+pwP4WJOvD10YjPyA==" saltValue="i2RWLyKtKItXa5fWRlfL0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L19"/>
  <sheetViews>
    <sheetView view="pageBreakPreview" zoomScaleNormal="100" zoomScaleSheetLayoutView="100" workbookViewId="0">
      <selection activeCell="F11" sqref="F11"/>
    </sheetView>
  </sheetViews>
  <sheetFormatPr defaultRowHeight="12.75"/>
  <cols>
    <col min="1" max="1" width="5.85546875" style="28" customWidth="1"/>
    <col min="2" max="2" width="45" style="68" customWidth="1"/>
    <col min="3" max="3" width="6" style="25" bestFit="1" customWidth="1"/>
    <col min="4" max="4" width="8.140625" style="67" customWidth="1"/>
    <col min="5" max="5" width="9.42578125" style="445" customWidth="1"/>
    <col min="6" max="6" width="13.28515625" style="139" customWidth="1"/>
    <col min="7" max="7" width="9.140625" style="141"/>
    <col min="8" max="16384" width="9.140625" style="140"/>
  </cols>
  <sheetData>
    <row r="1" spans="1:12" s="33" customFormat="1" ht="15">
      <c r="A1" s="92" t="s">
        <v>35</v>
      </c>
      <c r="B1" s="93" t="s">
        <v>105</v>
      </c>
      <c r="C1" s="94"/>
      <c r="D1" s="95"/>
      <c r="E1" s="164"/>
      <c r="F1" s="96"/>
      <c r="G1" s="32"/>
    </row>
    <row r="2" spans="1:12" s="40" customFormat="1">
      <c r="A2" s="34" t="s">
        <v>13</v>
      </c>
      <c r="B2" s="35" t="s">
        <v>21</v>
      </c>
      <c r="C2" s="36" t="s">
        <v>14</v>
      </c>
      <c r="D2" s="37" t="s">
        <v>15</v>
      </c>
      <c r="E2" s="165" t="s">
        <v>16</v>
      </c>
      <c r="F2" s="38" t="s">
        <v>22</v>
      </c>
      <c r="G2" s="39"/>
    </row>
    <row r="3" spans="1:12" s="40" customFormat="1">
      <c r="A3" s="41"/>
      <c r="B3" s="42"/>
      <c r="C3" s="43"/>
      <c r="D3" s="44"/>
      <c r="E3" s="444"/>
      <c r="F3" s="45"/>
      <c r="G3" s="30"/>
    </row>
    <row r="4" spans="1:12">
      <c r="A4" s="23" t="s">
        <v>17</v>
      </c>
      <c r="B4" s="24" t="s">
        <v>11</v>
      </c>
    </row>
    <row r="5" spans="1:12">
      <c r="A5" s="23"/>
      <c r="B5" s="24"/>
    </row>
    <row r="6" spans="1:12">
      <c r="A6" s="142"/>
      <c r="B6" s="26"/>
      <c r="C6" s="27"/>
      <c r="D6" s="69"/>
      <c r="E6" s="198"/>
      <c r="F6" s="144"/>
    </row>
    <row r="7" spans="1:12" s="145" customFormat="1" ht="63.75">
      <c r="A7" s="142">
        <f>COUNT($A$1:A5)+1</f>
        <v>1</v>
      </c>
      <c r="B7" s="68" t="s">
        <v>44</v>
      </c>
      <c r="C7" s="25" t="s">
        <v>33</v>
      </c>
      <c r="D7" s="67">
        <v>2840</v>
      </c>
      <c r="E7" s="445"/>
      <c r="F7" s="144">
        <f>ROUND(ROUND(D7,2)*ROUND(E7,2),2)</f>
        <v>0</v>
      </c>
      <c r="G7" s="141"/>
      <c r="H7" s="77"/>
      <c r="J7" s="138"/>
      <c r="L7" s="139"/>
    </row>
    <row r="8" spans="1:12" s="145" customFormat="1">
      <c r="A8" s="142"/>
      <c r="B8" s="68"/>
      <c r="C8" s="25"/>
      <c r="D8" s="67"/>
      <c r="E8" s="445"/>
      <c r="F8" s="144"/>
      <c r="G8" s="141"/>
      <c r="J8" s="138"/>
      <c r="L8" s="139"/>
    </row>
    <row r="9" spans="1:12" s="145" customFormat="1" ht="51">
      <c r="A9" s="142">
        <f>COUNT($A$1:A8)+1</f>
        <v>2</v>
      </c>
      <c r="B9" s="68" t="s">
        <v>103</v>
      </c>
      <c r="C9" s="25" t="s">
        <v>9</v>
      </c>
      <c r="D9" s="67">
        <v>35</v>
      </c>
      <c r="E9" s="446"/>
      <c r="F9" s="144">
        <f t="shared" ref="F9:F13" si="0">ROUND(ROUND(D9,2)*ROUND(E9,2),2)</f>
        <v>0</v>
      </c>
      <c r="G9" s="141"/>
      <c r="J9" s="155"/>
      <c r="L9" s="139"/>
    </row>
    <row r="10" spans="1:12" s="145" customFormat="1" ht="12.75" customHeight="1">
      <c r="A10" s="142"/>
      <c r="B10" s="68"/>
      <c r="C10" s="25"/>
      <c r="D10" s="67"/>
      <c r="E10" s="445"/>
      <c r="F10" s="144"/>
      <c r="G10" s="141"/>
      <c r="J10" s="138"/>
      <c r="L10" s="139"/>
    </row>
    <row r="11" spans="1:12" ht="38.25">
      <c r="A11" s="142">
        <f>COUNT($A$1:A10)+1</f>
        <v>3</v>
      </c>
      <c r="B11" s="68" t="s">
        <v>113</v>
      </c>
      <c r="C11" s="133" t="s">
        <v>32</v>
      </c>
      <c r="D11" s="67">
        <v>852</v>
      </c>
      <c r="E11" s="167"/>
      <c r="F11" s="144">
        <f t="shared" si="0"/>
        <v>0</v>
      </c>
      <c r="J11" s="146"/>
      <c r="K11" s="145"/>
      <c r="L11" s="139"/>
    </row>
    <row r="12" spans="1:12">
      <c r="A12" s="142"/>
      <c r="C12" s="133"/>
      <c r="E12" s="167"/>
      <c r="F12" s="144"/>
      <c r="J12" s="146"/>
      <c r="K12" s="145"/>
      <c r="L12" s="139"/>
    </row>
    <row r="13" spans="1:12" ht="51">
      <c r="A13" s="153">
        <f>COUNT($A$1:A11)+1</f>
        <v>4</v>
      </c>
      <c r="B13" s="76" t="s">
        <v>50</v>
      </c>
      <c r="C13" s="115" t="s">
        <v>32</v>
      </c>
      <c r="D13" s="156">
        <v>666</v>
      </c>
      <c r="E13" s="172"/>
      <c r="F13" s="144">
        <f t="shared" si="0"/>
        <v>0</v>
      </c>
      <c r="J13" s="157"/>
      <c r="K13" s="145"/>
      <c r="L13" s="139"/>
    </row>
    <row r="15" spans="1:12">
      <c r="A15" s="47"/>
      <c r="B15" s="48"/>
      <c r="C15" s="149"/>
      <c r="D15" s="79"/>
      <c r="E15" s="198"/>
      <c r="F15" s="143"/>
    </row>
    <row r="16" spans="1:12">
      <c r="A16" s="147"/>
      <c r="B16" s="80" t="s">
        <v>31</v>
      </c>
      <c r="E16" s="167"/>
      <c r="F16" s="81"/>
    </row>
    <row r="17" spans="1:6">
      <c r="A17" s="40" t="str">
        <f>+A4</f>
        <v>I.</v>
      </c>
      <c r="B17" s="48" t="str">
        <f>+B4</f>
        <v>PREDDELA</v>
      </c>
      <c r="C17" s="149"/>
      <c r="D17" s="69"/>
      <c r="E17" s="198"/>
      <c r="F17" s="143">
        <f>SUM(F7:F14)</f>
        <v>0</v>
      </c>
    </row>
    <row r="18" spans="1:6">
      <c r="A18" s="97"/>
      <c r="B18" s="98" t="s">
        <v>106</v>
      </c>
      <c r="C18" s="99"/>
      <c r="D18" s="100"/>
      <c r="E18" s="200"/>
      <c r="F18" s="158">
        <f>SUM(F17:F17)</f>
        <v>0</v>
      </c>
    </row>
    <row r="19" spans="1:6">
      <c r="E19" s="167"/>
      <c r="F19" s="148"/>
    </row>
  </sheetData>
  <sheetProtection algorithmName="SHA-512" hashValue="neR1JBP/npZrEY9o18JkqP2gdakV2zepYCMLMPurJIWpjMfxXBWDTaon73r276REtVbd60w3AQYWEKuTGVYkMw==" saltValue="3ngHYtIbLaX/X8LSHf7GKg==" spinCount="100000" sheet="1" objects="1" scenarios="1"/>
  <phoneticPr fontId="19" type="noConversion"/>
  <pageMargins left="0.98425196850393704" right="0.39370078740157483" top="0.86614173228346458" bottom="1.1811023622047245" header="0.31496062992125984" footer="0.51181102362204722"/>
  <pageSetup paperSize="9" orientation="portrait" r:id="rId1"/>
  <headerFooter alignWithMargins="0">
    <oddHeader>&amp;L&amp;"FuturaTEEMedCon,Običajno"&amp;8&amp;F</oddHeader>
    <oddFooter>&amp;L&amp;"FuturaTEEMedCon,Običajno"&amp;9PROTIM RŽIŠNIK PERC d.o.o.,  Poslovna cona A 2,  4208 ŠENČUR,  SLOVENIJA
tel.: 04 279 18 00  fax: 04 279 18 25  e-mail:  protim@rzisnik-perc.si  url: www.protim.si&amp;R&amp;P od &amp;N</oddFooter>
  </headerFooter>
  <ignoredErrors>
    <ignoredError sqref="D6 D8 D10 D14" formulaRange="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view="pageBreakPreview" zoomScaleNormal="100" zoomScaleSheetLayoutView="100" workbookViewId="0">
      <selection activeCell="E10" sqref="E10"/>
    </sheetView>
  </sheetViews>
  <sheetFormatPr defaultRowHeight="12.75"/>
  <cols>
    <col min="1" max="1" width="5.85546875" style="362" customWidth="1"/>
    <col min="2" max="2" width="45" style="250" customWidth="1"/>
    <col min="3" max="3" width="6" style="245" bestFit="1" customWidth="1"/>
    <col min="4" max="4" width="8.140625" style="246" customWidth="1"/>
    <col min="5" max="5" width="9.42578125" style="167" customWidth="1"/>
    <col min="6" max="6" width="13.28515625" style="247" customWidth="1"/>
    <col min="7" max="7" width="9.7109375" style="248" bestFit="1" customWidth="1"/>
    <col min="8" max="16384" width="9.140625" style="222"/>
  </cols>
  <sheetData>
    <row r="1" spans="1:10" s="231" customFormat="1" ht="15">
      <c r="A1" s="225" t="s">
        <v>36</v>
      </c>
      <c r="B1" s="226" t="s">
        <v>107</v>
      </c>
      <c r="C1" s="227"/>
      <c r="D1" s="228"/>
      <c r="E1" s="164"/>
      <c r="F1" s="229"/>
      <c r="G1" s="230"/>
    </row>
    <row r="2" spans="1:10" s="238" customFormat="1">
      <c r="A2" s="232" t="s">
        <v>13</v>
      </c>
      <c r="B2" s="233" t="s">
        <v>21</v>
      </c>
      <c r="C2" s="234" t="s">
        <v>14</v>
      </c>
      <c r="D2" s="235" t="s">
        <v>15</v>
      </c>
      <c r="E2" s="165" t="s">
        <v>16</v>
      </c>
      <c r="F2" s="236" t="s">
        <v>22</v>
      </c>
      <c r="G2" s="237"/>
    </row>
    <row r="3" spans="1:10" s="238" customFormat="1">
      <c r="A3" s="239"/>
      <c r="B3" s="240"/>
      <c r="C3" s="241"/>
      <c r="D3" s="242"/>
      <c r="E3" s="166"/>
      <c r="F3" s="201"/>
      <c r="G3" s="237"/>
    </row>
    <row r="4" spans="1:10">
      <c r="A4" s="243" t="s">
        <v>17</v>
      </c>
      <c r="B4" s="244" t="s">
        <v>119</v>
      </c>
    </row>
    <row r="5" spans="1:10">
      <c r="A5" s="243"/>
      <c r="B5" s="244"/>
    </row>
    <row r="6" spans="1:10" ht="14.25">
      <c r="A6" s="249">
        <f>COUNT($A$1:A5)+1</f>
        <v>1</v>
      </c>
      <c r="B6" s="250" t="s">
        <v>45</v>
      </c>
      <c r="C6" s="245" t="s">
        <v>34</v>
      </c>
      <c r="D6" s="246">
        <v>680</v>
      </c>
      <c r="F6" s="247">
        <f>ROUND(ROUND(D6,2)*ROUND(E6,2),2)</f>
        <v>0</v>
      </c>
      <c r="J6" s="202"/>
    </row>
    <row r="7" spans="1:10">
      <c r="A7" s="249"/>
      <c r="B7" s="251"/>
      <c r="J7" s="202"/>
    </row>
    <row r="8" spans="1:10" ht="25.5">
      <c r="A8" s="249">
        <f>COUNT($A$1:A7)+1</f>
        <v>2</v>
      </c>
      <c r="B8" s="252" t="s">
        <v>382</v>
      </c>
      <c r="C8" s="245" t="s">
        <v>9</v>
      </c>
      <c r="D8" s="246">
        <v>35</v>
      </c>
      <c r="F8" s="247">
        <f t="shared" ref="F8:F42" si="0">ROUND(ROUND(D8,2)*ROUND(E8,2),2)</f>
        <v>0</v>
      </c>
      <c r="J8" s="202"/>
    </row>
    <row r="9" spans="1:10">
      <c r="A9" s="249"/>
      <c r="J9" s="202"/>
    </row>
    <row r="10" spans="1:10" ht="63.75">
      <c r="A10" s="249">
        <f>COUNT($A$1:A9)+1</f>
        <v>3</v>
      </c>
      <c r="B10" s="250" t="s">
        <v>291</v>
      </c>
      <c r="C10" s="253" t="s">
        <v>33</v>
      </c>
      <c r="D10" s="246">
        <v>4566</v>
      </c>
      <c r="F10" s="247">
        <f t="shared" si="0"/>
        <v>0</v>
      </c>
      <c r="J10" s="202"/>
    </row>
    <row r="11" spans="1:10">
      <c r="A11" s="249"/>
      <c r="C11" s="253"/>
      <c r="J11" s="202"/>
    </row>
    <row r="12" spans="1:10" ht="66" customHeight="1">
      <c r="A12" s="249">
        <f>COUNT($A$1:A11)+1</f>
        <v>4</v>
      </c>
      <c r="B12" s="250" t="s">
        <v>294</v>
      </c>
      <c r="C12" s="245" t="s">
        <v>9</v>
      </c>
      <c r="D12" s="254">
        <v>3</v>
      </c>
      <c r="F12" s="247">
        <f t="shared" si="0"/>
        <v>0</v>
      </c>
      <c r="J12" s="202"/>
    </row>
    <row r="13" spans="1:10">
      <c r="A13" s="249"/>
      <c r="B13" s="255"/>
      <c r="J13" s="202"/>
    </row>
    <row r="14" spans="1:10" ht="38.25">
      <c r="A14" s="249">
        <f>COUNT($A$1:A13)+1</f>
        <v>5</v>
      </c>
      <c r="B14" s="256" t="s">
        <v>349</v>
      </c>
      <c r="J14" s="202"/>
    </row>
    <row r="15" spans="1:10">
      <c r="A15" s="222"/>
      <c r="B15" s="257" t="s">
        <v>196</v>
      </c>
      <c r="C15" s="245" t="s">
        <v>9</v>
      </c>
      <c r="D15" s="246">
        <v>6</v>
      </c>
      <c r="F15" s="247">
        <f t="shared" si="0"/>
        <v>0</v>
      </c>
      <c r="J15" s="202"/>
    </row>
    <row r="16" spans="1:10">
      <c r="A16" s="222"/>
      <c r="B16" s="257" t="s">
        <v>197</v>
      </c>
      <c r="C16" s="245" t="s">
        <v>9</v>
      </c>
      <c r="D16" s="246">
        <v>4</v>
      </c>
      <c r="F16" s="247">
        <f t="shared" si="0"/>
        <v>0</v>
      </c>
      <c r="J16" s="202"/>
    </row>
    <row r="17" spans="1:10">
      <c r="A17" s="249"/>
      <c r="D17" s="254"/>
      <c r="J17" s="202"/>
    </row>
    <row r="18" spans="1:10" ht="63.75">
      <c r="A18" s="249">
        <f>COUNT($A$1:A17)+1</f>
        <v>6</v>
      </c>
      <c r="B18" s="256" t="s">
        <v>202</v>
      </c>
      <c r="C18" s="245" t="s">
        <v>9</v>
      </c>
      <c r="D18" s="246">
        <v>2</v>
      </c>
      <c r="F18" s="247">
        <f t="shared" si="0"/>
        <v>0</v>
      </c>
      <c r="J18" s="202"/>
    </row>
    <row r="19" spans="1:10">
      <c r="A19" s="249"/>
      <c r="C19" s="258"/>
      <c r="D19" s="254"/>
      <c r="J19" s="202"/>
    </row>
    <row r="20" spans="1:10" ht="63.75">
      <c r="A20" s="249">
        <f>COUNT($A$1:A19)+1</f>
        <v>7</v>
      </c>
      <c r="B20" s="250" t="s">
        <v>344</v>
      </c>
      <c r="C20" s="259" t="s">
        <v>34</v>
      </c>
      <c r="D20" s="246">
        <v>18</v>
      </c>
      <c r="F20" s="247">
        <f t="shared" si="0"/>
        <v>0</v>
      </c>
      <c r="J20" s="202"/>
    </row>
    <row r="21" spans="1:10">
      <c r="A21" s="249"/>
      <c r="C21" s="259"/>
      <c r="J21" s="202"/>
    </row>
    <row r="22" spans="1:10" ht="63.75">
      <c r="A22" s="249">
        <f>COUNT($A$1:A21)+1</f>
        <v>8</v>
      </c>
      <c r="B22" s="250" t="s">
        <v>345</v>
      </c>
      <c r="C22" s="259" t="s">
        <v>34</v>
      </c>
      <c r="D22" s="246">
        <v>12</v>
      </c>
      <c r="F22" s="247">
        <f t="shared" si="0"/>
        <v>0</v>
      </c>
      <c r="J22" s="202"/>
    </row>
    <row r="23" spans="1:10">
      <c r="A23" s="249"/>
      <c r="C23" s="259"/>
      <c r="J23" s="202"/>
    </row>
    <row r="24" spans="1:10" ht="51">
      <c r="A24" s="249">
        <f>COUNT($A$1:A23)+1</f>
        <v>9</v>
      </c>
      <c r="B24" s="260" t="s">
        <v>328</v>
      </c>
      <c r="C24" s="259" t="s">
        <v>34</v>
      </c>
      <c r="D24" s="246">
        <v>35</v>
      </c>
      <c r="F24" s="247">
        <f t="shared" si="0"/>
        <v>0</v>
      </c>
      <c r="J24" s="202"/>
    </row>
    <row r="25" spans="1:10">
      <c r="A25" s="249"/>
      <c r="C25" s="258"/>
      <c r="D25" s="254"/>
      <c r="J25" s="202"/>
    </row>
    <row r="26" spans="1:10" ht="63.75">
      <c r="A26" s="249">
        <f>COUNT($A$1:A25)+1</f>
        <v>10</v>
      </c>
      <c r="B26" s="250" t="s">
        <v>346</v>
      </c>
      <c r="C26" s="245" t="s">
        <v>9</v>
      </c>
      <c r="D26" s="246">
        <v>12</v>
      </c>
      <c r="F26" s="247">
        <f t="shared" si="0"/>
        <v>0</v>
      </c>
      <c r="J26" s="202"/>
    </row>
    <row r="27" spans="1:10">
      <c r="A27" s="249"/>
      <c r="C27" s="258"/>
      <c r="D27" s="254"/>
      <c r="J27" s="202"/>
    </row>
    <row r="28" spans="1:10" ht="72" customHeight="1">
      <c r="A28" s="249">
        <f>COUNT($A$1:A27)+1</f>
        <v>11</v>
      </c>
      <c r="B28" s="250" t="s">
        <v>347</v>
      </c>
      <c r="C28" s="261" t="s">
        <v>9</v>
      </c>
      <c r="D28" s="246">
        <v>8</v>
      </c>
      <c r="F28" s="247">
        <f t="shared" si="0"/>
        <v>0</v>
      </c>
      <c r="J28" s="202"/>
    </row>
    <row r="29" spans="1:10">
      <c r="A29" s="249"/>
      <c r="C29" s="261"/>
      <c r="D29" s="254"/>
      <c r="J29" s="202"/>
    </row>
    <row r="30" spans="1:10" ht="76.5">
      <c r="A30" s="262">
        <f>COUNT($A$1:A29)+1</f>
        <v>12</v>
      </c>
      <c r="B30" s="263" t="s">
        <v>118</v>
      </c>
      <c r="C30" s="264" t="s">
        <v>9</v>
      </c>
      <c r="D30" s="246">
        <v>15</v>
      </c>
      <c r="E30" s="170"/>
      <c r="F30" s="247">
        <f t="shared" si="0"/>
        <v>0</v>
      </c>
      <c r="J30" s="203"/>
    </row>
    <row r="31" spans="1:10">
      <c r="A31" s="262"/>
      <c r="B31" s="263"/>
      <c r="C31" s="265"/>
      <c r="D31" s="254"/>
      <c r="E31" s="170"/>
      <c r="J31" s="203"/>
    </row>
    <row r="32" spans="1:10" ht="38.25">
      <c r="A32" s="266">
        <f>COUNT($A$1:A31)+1</f>
        <v>13</v>
      </c>
      <c r="B32" s="267" t="s">
        <v>348</v>
      </c>
      <c r="C32" s="268" t="s">
        <v>181</v>
      </c>
      <c r="D32" s="246">
        <v>50</v>
      </c>
      <c r="E32" s="171"/>
      <c r="F32" s="247">
        <f t="shared" si="0"/>
        <v>0</v>
      </c>
      <c r="J32" s="204"/>
    </row>
    <row r="33" spans="1:10">
      <c r="A33" s="266"/>
      <c r="B33" s="267"/>
      <c r="C33" s="268"/>
      <c r="E33" s="171"/>
      <c r="J33" s="204"/>
    </row>
    <row r="34" spans="1:10" ht="30" customHeight="1">
      <c r="A34" s="266">
        <f>COUNT($A$1:A33)+1</f>
        <v>14</v>
      </c>
      <c r="B34" s="267" t="s">
        <v>329</v>
      </c>
      <c r="C34" s="268" t="s">
        <v>181</v>
      </c>
      <c r="D34" s="246">
        <v>96</v>
      </c>
      <c r="E34" s="171"/>
      <c r="F34" s="247">
        <f t="shared" si="0"/>
        <v>0</v>
      </c>
      <c r="J34" s="204"/>
    </row>
    <row r="35" spans="1:10">
      <c r="A35" s="266"/>
      <c r="B35" s="267"/>
      <c r="C35" s="269"/>
      <c r="D35" s="254"/>
      <c r="E35" s="171"/>
      <c r="J35" s="204"/>
    </row>
    <row r="36" spans="1:10" ht="51">
      <c r="A36" s="266">
        <f>COUNT($A$1:A35)+1</f>
        <v>15</v>
      </c>
      <c r="B36" s="270" t="s">
        <v>350</v>
      </c>
      <c r="C36" s="245" t="s">
        <v>60</v>
      </c>
      <c r="D36" s="246">
        <v>147</v>
      </c>
      <c r="F36" s="247">
        <f t="shared" si="0"/>
        <v>0</v>
      </c>
      <c r="J36" s="202"/>
    </row>
    <row r="37" spans="1:10">
      <c r="A37" s="266"/>
      <c r="B37" s="270"/>
      <c r="J37" s="202"/>
    </row>
    <row r="38" spans="1:10" ht="51">
      <c r="A38" s="266">
        <f>COUNT($A$1:A37)+1</f>
        <v>16</v>
      </c>
      <c r="B38" s="270" t="s">
        <v>395</v>
      </c>
      <c r="C38" s="245" t="s">
        <v>60</v>
      </c>
      <c r="D38" s="246">
        <v>10</v>
      </c>
      <c r="F38" s="247">
        <f t="shared" si="0"/>
        <v>0</v>
      </c>
      <c r="J38" s="202"/>
    </row>
    <row r="39" spans="1:10">
      <c r="A39" s="262"/>
      <c r="B39" s="263"/>
      <c r="C39" s="265"/>
      <c r="D39" s="254"/>
      <c r="E39" s="170"/>
      <c r="J39" s="203"/>
    </row>
    <row r="40" spans="1:10" ht="63.75">
      <c r="A40" s="271">
        <f>COUNT($A$1:A39)+1</f>
        <v>17</v>
      </c>
      <c r="B40" s="256" t="s">
        <v>193</v>
      </c>
      <c r="C40" s="272" t="s">
        <v>198</v>
      </c>
      <c r="D40" s="246">
        <v>23</v>
      </c>
      <c r="E40" s="172"/>
      <c r="F40" s="247">
        <f t="shared" si="0"/>
        <v>0</v>
      </c>
      <c r="J40" s="205"/>
    </row>
    <row r="41" spans="1:10">
      <c r="A41" s="273"/>
      <c r="B41" s="256"/>
      <c r="C41" s="274"/>
      <c r="D41" s="254"/>
      <c r="J41" s="202"/>
    </row>
    <row r="42" spans="1:10" ht="14.25">
      <c r="A42" s="273">
        <f>COUNT($A$4:A41)+1</f>
        <v>18</v>
      </c>
      <c r="B42" s="250" t="s">
        <v>204</v>
      </c>
      <c r="C42" s="245" t="s">
        <v>60</v>
      </c>
      <c r="D42" s="275">
        <v>1275</v>
      </c>
      <c r="F42" s="247">
        <f t="shared" si="0"/>
        <v>0</v>
      </c>
      <c r="J42" s="202"/>
    </row>
    <row r="43" spans="1:10">
      <c r="A43" s="249"/>
      <c r="C43" s="258"/>
      <c r="D43" s="254"/>
    </row>
    <row r="44" spans="1:10" s="282" customFormat="1">
      <c r="A44" s="276"/>
      <c r="B44" s="277"/>
      <c r="C44" s="278"/>
      <c r="D44" s="279"/>
      <c r="E44" s="173" t="s">
        <v>26</v>
      </c>
      <c r="F44" s="280">
        <f>SUM(F5:F42)</f>
        <v>0</v>
      </c>
      <c r="G44" s="281"/>
    </row>
    <row r="45" spans="1:10" s="282" customFormat="1">
      <c r="A45" s="249"/>
      <c r="B45" s="283"/>
      <c r="C45" s="284"/>
      <c r="D45" s="285"/>
      <c r="E45" s="174"/>
      <c r="F45" s="286"/>
      <c r="G45" s="281"/>
    </row>
    <row r="46" spans="1:10">
      <c r="A46" s="243" t="s">
        <v>18</v>
      </c>
      <c r="B46" s="287" t="s">
        <v>12</v>
      </c>
      <c r="C46" s="288"/>
    </row>
    <row r="47" spans="1:10">
      <c r="A47" s="243"/>
      <c r="B47" s="251"/>
      <c r="C47" s="288"/>
    </row>
    <row r="48" spans="1:10" ht="75.75" customHeight="1">
      <c r="A48" s="249">
        <f>COUNT($A$1:A47)+1</f>
        <v>19</v>
      </c>
      <c r="B48" s="250" t="s">
        <v>378</v>
      </c>
      <c r="C48" s="289" t="s">
        <v>32</v>
      </c>
      <c r="D48" s="246">
        <v>6121</v>
      </c>
      <c r="F48" s="247">
        <f>ROUND(ROUND(D48,2)*ROUND(E48,2),2)</f>
        <v>0</v>
      </c>
      <c r="J48" s="202"/>
    </row>
    <row r="49" spans="1:14" ht="12.75" customHeight="1">
      <c r="A49" s="249"/>
      <c r="C49" s="289"/>
      <c r="J49" s="202"/>
    </row>
    <row r="50" spans="1:14" ht="63.75">
      <c r="A50" s="249">
        <f>COUNT($A$1:A49)+1</f>
        <v>20</v>
      </c>
      <c r="B50" s="250" t="s">
        <v>206</v>
      </c>
      <c r="C50" s="253" t="s">
        <v>32</v>
      </c>
      <c r="D50" s="290">
        <v>280</v>
      </c>
      <c r="F50" s="247">
        <f t="shared" ref="F50:F54" si="1">ROUND(ROUND(D50,2)*ROUND(E50,2),2)</f>
        <v>0</v>
      </c>
      <c r="J50" s="202"/>
    </row>
    <row r="51" spans="1:14">
      <c r="A51" s="249"/>
      <c r="C51" s="253"/>
      <c r="D51" s="290"/>
      <c r="J51" s="202"/>
    </row>
    <row r="52" spans="1:14" ht="51">
      <c r="A52" s="249">
        <f>COUNT($A$1:A51)+1</f>
        <v>21</v>
      </c>
      <c r="B52" s="250" t="s">
        <v>51</v>
      </c>
      <c r="C52" s="289" t="s">
        <v>33</v>
      </c>
      <c r="D52" s="290">
        <v>1996</v>
      </c>
      <c r="F52" s="247">
        <f t="shared" si="1"/>
        <v>0</v>
      </c>
      <c r="J52" s="202"/>
    </row>
    <row r="53" spans="1:14">
      <c r="A53" s="249"/>
      <c r="C53" s="289"/>
      <c r="D53" s="291"/>
      <c r="J53" s="202"/>
    </row>
    <row r="54" spans="1:14" ht="25.5">
      <c r="A54" s="273">
        <f>COUNT($A$1:A53)+1</f>
        <v>22</v>
      </c>
      <c r="B54" s="292" t="s">
        <v>184</v>
      </c>
      <c r="C54" s="289" t="s">
        <v>33</v>
      </c>
      <c r="D54" s="293">
        <v>198</v>
      </c>
      <c r="F54" s="247">
        <f t="shared" si="1"/>
        <v>0</v>
      </c>
      <c r="J54" s="202"/>
    </row>
    <row r="55" spans="1:14">
      <c r="A55" s="249"/>
      <c r="C55" s="288"/>
      <c r="D55" s="294"/>
    </row>
    <row r="56" spans="1:14">
      <c r="A56" s="276"/>
      <c r="B56" s="295"/>
      <c r="C56" s="296"/>
      <c r="D56" s="297"/>
      <c r="E56" s="175" t="s">
        <v>10</v>
      </c>
      <c r="F56" s="280">
        <f>SUM(F48:F54)</f>
        <v>0</v>
      </c>
    </row>
    <row r="57" spans="1:14">
      <c r="A57" s="249"/>
      <c r="C57" s="288"/>
      <c r="D57" s="294"/>
      <c r="F57" s="298"/>
    </row>
    <row r="58" spans="1:14">
      <c r="A58" s="243" t="s">
        <v>19</v>
      </c>
      <c r="B58" s="287" t="s">
        <v>46</v>
      </c>
      <c r="C58" s="288"/>
      <c r="D58" s="294"/>
    </row>
    <row r="59" spans="1:14">
      <c r="A59" s="249"/>
      <c r="C59" s="288"/>
      <c r="D59" s="294"/>
    </row>
    <row r="60" spans="1:14" ht="54" customHeight="1">
      <c r="A60" s="299">
        <f>COUNT($A$1:A59)+1</f>
        <v>23</v>
      </c>
      <c r="B60" s="300" t="s">
        <v>123</v>
      </c>
      <c r="C60" s="301" t="s">
        <v>181</v>
      </c>
      <c r="D60" s="293">
        <v>8825</v>
      </c>
      <c r="E60" s="176"/>
      <c r="F60" s="302">
        <f>ROUND(ROUND(D60,2)*ROUND(E60,2),2)</f>
        <v>0</v>
      </c>
      <c r="J60" s="206"/>
    </row>
    <row r="61" spans="1:14">
      <c r="A61" s="249"/>
      <c r="C61" s="288"/>
      <c r="D61" s="294"/>
      <c r="F61" s="302"/>
      <c r="J61" s="202"/>
    </row>
    <row r="62" spans="1:14" s="306" customFormat="1" ht="63.75">
      <c r="A62" s="249">
        <f>COUNT($A$1:A61)+1</f>
        <v>24</v>
      </c>
      <c r="B62" s="303" t="s">
        <v>298</v>
      </c>
      <c r="C62" s="304" t="s">
        <v>53</v>
      </c>
      <c r="D62" s="293">
        <v>2925</v>
      </c>
      <c r="E62" s="178"/>
      <c r="F62" s="302">
        <f t="shared" ref="F62:F96" si="2">ROUND(ROUND(D62,2)*ROUND(E62,2),2)</f>
        <v>0</v>
      </c>
      <c r="G62" s="305"/>
      <c r="J62" s="207"/>
      <c r="K62" s="222"/>
      <c r="M62" s="222"/>
      <c r="N62" s="305"/>
    </row>
    <row r="63" spans="1:14" s="306" customFormat="1">
      <c r="A63" s="249"/>
      <c r="B63" s="303"/>
      <c r="C63" s="307"/>
      <c r="D63" s="308"/>
      <c r="E63" s="178"/>
      <c r="F63" s="302"/>
      <c r="G63" s="309"/>
      <c r="J63" s="207"/>
      <c r="K63" s="222"/>
      <c r="M63" s="222"/>
    </row>
    <row r="64" spans="1:14" s="310" customFormat="1" ht="51">
      <c r="A64" s="249">
        <f>COUNT($A$1:A63)+1</f>
        <v>25</v>
      </c>
      <c r="B64" s="250" t="s">
        <v>330</v>
      </c>
      <c r="C64" s="253" t="s">
        <v>53</v>
      </c>
      <c r="D64" s="293">
        <v>2287</v>
      </c>
      <c r="E64" s="172"/>
      <c r="F64" s="302">
        <f t="shared" si="2"/>
        <v>0</v>
      </c>
      <c r="H64" s="306"/>
      <c r="J64" s="205"/>
      <c r="K64" s="222"/>
      <c r="M64" s="222"/>
    </row>
    <row r="65" spans="1:13" s="310" customFormat="1">
      <c r="A65" s="249"/>
      <c r="B65" s="250"/>
      <c r="C65" s="288"/>
      <c r="D65" s="293"/>
      <c r="E65" s="167"/>
      <c r="F65" s="302"/>
      <c r="G65" s="248"/>
      <c r="J65" s="202"/>
      <c r="K65" s="222"/>
      <c r="M65" s="222"/>
    </row>
    <row r="66" spans="1:13" s="310" customFormat="1" ht="51">
      <c r="A66" s="249">
        <f>COUNT($A$1:A65)+1</f>
        <v>26</v>
      </c>
      <c r="B66" s="250" t="s">
        <v>297</v>
      </c>
      <c r="C66" s="253" t="s">
        <v>53</v>
      </c>
      <c r="D66" s="293">
        <v>325</v>
      </c>
      <c r="E66" s="167"/>
      <c r="F66" s="302">
        <f t="shared" si="2"/>
        <v>0</v>
      </c>
      <c r="G66" s="248"/>
      <c r="H66" s="306"/>
      <c r="J66" s="202"/>
      <c r="K66" s="222"/>
      <c r="M66" s="222"/>
    </row>
    <row r="67" spans="1:13">
      <c r="A67" s="249"/>
      <c r="C67" s="288"/>
      <c r="D67" s="294"/>
      <c r="F67" s="302"/>
      <c r="J67" s="202"/>
    </row>
    <row r="68" spans="1:13" ht="38.25" customHeight="1">
      <c r="A68" s="273">
        <f>COUNT($A$1:A66)+1</f>
        <v>27</v>
      </c>
      <c r="B68" s="311" t="s">
        <v>120</v>
      </c>
      <c r="C68" s="312" t="s">
        <v>117</v>
      </c>
      <c r="D68" s="293">
        <v>275</v>
      </c>
      <c r="E68" s="179"/>
      <c r="F68" s="302">
        <f t="shared" si="2"/>
        <v>0</v>
      </c>
      <c r="J68" s="208"/>
    </row>
    <row r="69" spans="1:13">
      <c r="A69" s="273"/>
      <c r="B69" s="311"/>
      <c r="C69" s="313"/>
      <c r="D69" s="293"/>
      <c r="E69" s="179"/>
      <c r="F69" s="302"/>
      <c r="J69" s="208"/>
    </row>
    <row r="70" spans="1:13" ht="25.5">
      <c r="A70" s="273">
        <f>COUNT($A$1:A68)+1</f>
        <v>28</v>
      </c>
      <c r="B70" s="311" t="s">
        <v>121</v>
      </c>
      <c r="C70" s="312" t="s">
        <v>117</v>
      </c>
      <c r="D70" s="293">
        <v>275</v>
      </c>
      <c r="E70" s="179"/>
      <c r="F70" s="302">
        <f t="shared" si="2"/>
        <v>0</v>
      </c>
      <c r="J70" s="208"/>
    </row>
    <row r="71" spans="1:13" s="310" customFormat="1">
      <c r="A71" s="273"/>
      <c r="B71" s="311"/>
      <c r="C71" s="288"/>
      <c r="D71" s="294"/>
      <c r="E71" s="179"/>
      <c r="F71" s="302"/>
      <c r="G71" s="248"/>
      <c r="J71" s="208"/>
      <c r="K71" s="222"/>
      <c r="M71" s="222"/>
    </row>
    <row r="72" spans="1:13" s="310" customFormat="1" ht="12.75" customHeight="1">
      <c r="A72" s="271">
        <f>COUNT($A$1:A70)+1</f>
        <v>29</v>
      </c>
      <c r="B72" s="314" t="s">
        <v>54</v>
      </c>
      <c r="C72" s="258"/>
      <c r="D72" s="294"/>
      <c r="E72" s="180"/>
      <c r="F72" s="302"/>
      <c r="G72" s="248"/>
      <c r="J72" s="209"/>
      <c r="K72" s="222"/>
      <c r="M72" s="222"/>
    </row>
    <row r="73" spans="1:13" s="310" customFormat="1" ht="12.75" customHeight="1">
      <c r="A73" s="271"/>
      <c r="B73" s="315" t="s">
        <v>431</v>
      </c>
      <c r="C73" s="258"/>
      <c r="D73" s="294"/>
      <c r="E73" s="180"/>
      <c r="F73" s="302"/>
      <c r="G73" s="248"/>
      <c r="J73" s="209"/>
      <c r="K73" s="222"/>
      <c r="M73" s="222"/>
    </row>
    <row r="74" spans="1:13" s="310" customFormat="1" ht="12.75" customHeight="1">
      <c r="A74" s="271"/>
      <c r="B74" s="315" t="s">
        <v>400</v>
      </c>
      <c r="C74" s="245" t="s">
        <v>52</v>
      </c>
      <c r="D74" s="293">
        <v>6181</v>
      </c>
      <c r="E74" s="180"/>
      <c r="F74" s="302">
        <f t="shared" si="2"/>
        <v>0</v>
      </c>
      <c r="G74" s="248"/>
      <c r="J74" s="209"/>
      <c r="K74" s="222"/>
      <c r="M74" s="222"/>
    </row>
    <row r="75" spans="1:13" s="310" customFormat="1" ht="14.25">
      <c r="A75" s="271"/>
      <c r="B75" s="315" t="s">
        <v>295</v>
      </c>
      <c r="C75" s="245" t="s">
        <v>52</v>
      </c>
      <c r="D75" s="293">
        <v>6181</v>
      </c>
      <c r="E75" s="180"/>
      <c r="F75" s="302">
        <f t="shared" si="2"/>
        <v>0</v>
      </c>
      <c r="G75" s="248"/>
      <c r="J75" s="209"/>
      <c r="K75" s="222"/>
      <c r="M75" s="222"/>
    </row>
    <row r="76" spans="1:13" s="310" customFormat="1" ht="25.5">
      <c r="A76" s="271"/>
      <c r="B76" s="315" t="s">
        <v>296</v>
      </c>
      <c r="C76" s="245" t="s">
        <v>52</v>
      </c>
      <c r="D76" s="293">
        <v>879</v>
      </c>
      <c r="E76" s="180"/>
      <c r="F76" s="302">
        <f t="shared" si="2"/>
        <v>0</v>
      </c>
      <c r="G76" s="248"/>
      <c r="J76" s="209"/>
      <c r="K76" s="222"/>
      <c r="M76" s="222"/>
    </row>
    <row r="77" spans="1:13" s="316" customFormat="1">
      <c r="A77" s="271"/>
      <c r="B77" s="315"/>
      <c r="C77" s="258"/>
      <c r="D77" s="294"/>
      <c r="E77" s="180"/>
      <c r="F77" s="302"/>
      <c r="G77" s="248"/>
      <c r="J77" s="209"/>
      <c r="K77" s="222"/>
      <c r="M77" s="222"/>
    </row>
    <row r="78" spans="1:13" s="316" customFormat="1" ht="38.25">
      <c r="A78" s="120">
        <f>COUNT($A$1:A77)+1</f>
        <v>30</v>
      </c>
      <c r="B78" s="317" t="s">
        <v>218</v>
      </c>
      <c r="C78" s="318" t="s">
        <v>33</v>
      </c>
      <c r="D78" s="293">
        <v>49</v>
      </c>
      <c r="E78" s="181"/>
      <c r="F78" s="302">
        <f t="shared" si="2"/>
        <v>0</v>
      </c>
      <c r="G78" s="248"/>
      <c r="J78" s="210"/>
      <c r="K78" s="222"/>
      <c r="M78" s="222"/>
    </row>
    <row r="79" spans="1:13" s="316" customFormat="1">
      <c r="A79" s="271"/>
      <c r="B79" s="315"/>
      <c r="C79" s="258"/>
      <c r="D79" s="294"/>
      <c r="E79" s="180"/>
      <c r="F79" s="302"/>
      <c r="G79" s="248"/>
      <c r="J79" s="209"/>
      <c r="K79" s="222"/>
      <c r="M79" s="222"/>
    </row>
    <row r="80" spans="1:13" s="320" customFormat="1" ht="89.25">
      <c r="A80" s="120">
        <f>COUNT($A$1:A78)+1</f>
        <v>31</v>
      </c>
      <c r="B80" s="319" t="s">
        <v>396</v>
      </c>
      <c r="C80" s="259" t="s">
        <v>34</v>
      </c>
      <c r="D80" s="293">
        <v>1054</v>
      </c>
      <c r="E80" s="180"/>
      <c r="F80" s="302">
        <f t="shared" si="2"/>
        <v>0</v>
      </c>
      <c r="G80" s="248"/>
      <c r="J80" s="209"/>
      <c r="K80" s="222"/>
      <c r="M80" s="222"/>
    </row>
    <row r="81" spans="1:13" s="320" customFormat="1">
      <c r="A81" s="120"/>
      <c r="B81" s="319"/>
      <c r="C81" s="258"/>
      <c r="D81" s="294"/>
      <c r="E81" s="180"/>
      <c r="F81" s="302"/>
      <c r="G81" s="248"/>
      <c r="J81" s="209"/>
      <c r="K81" s="222"/>
      <c r="M81" s="222"/>
    </row>
    <row r="82" spans="1:13" s="320" customFormat="1" ht="76.5">
      <c r="A82" s="120">
        <f>COUNT($A$1:A81)+1</f>
        <v>32</v>
      </c>
      <c r="B82" s="319" t="s">
        <v>399</v>
      </c>
      <c r="C82" s="259" t="s">
        <v>34</v>
      </c>
      <c r="D82" s="293">
        <v>36</v>
      </c>
      <c r="E82" s="180"/>
      <c r="F82" s="302">
        <f t="shared" si="2"/>
        <v>0</v>
      </c>
      <c r="G82" s="248"/>
      <c r="J82" s="209"/>
      <c r="K82" s="222"/>
      <c r="M82" s="222"/>
    </row>
    <row r="83" spans="1:13" s="320" customFormat="1">
      <c r="A83" s="120"/>
      <c r="B83" s="319"/>
      <c r="C83" s="259"/>
      <c r="D83" s="293"/>
      <c r="E83" s="180"/>
      <c r="F83" s="302"/>
      <c r="G83" s="248"/>
      <c r="J83" s="209"/>
      <c r="K83" s="222"/>
      <c r="M83" s="222"/>
    </row>
    <row r="84" spans="1:13" s="320" customFormat="1" ht="63.75">
      <c r="A84" s="249">
        <f>COUNT($A$1:A83)+1</f>
        <v>33</v>
      </c>
      <c r="B84" s="321" t="s">
        <v>398</v>
      </c>
      <c r="C84" s="322" t="s">
        <v>34</v>
      </c>
      <c r="D84" s="323">
        <v>843</v>
      </c>
      <c r="E84" s="182"/>
      <c r="F84" s="302">
        <f t="shared" si="2"/>
        <v>0</v>
      </c>
      <c r="G84" s="248"/>
      <c r="J84" s="211"/>
      <c r="K84" s="222"/>
      <c r="M84" s="222"/>
    </row>
    <row r="85" spans="1:13">
      <c r="A85" s="249"/>
      <c r="B85" s="321"/>
      <c r="C85" s="258"/>
      <c r="D85" s="294"/>
      <c r="F85" s="302"/>
      <c r="J85" s="202"/>
    </row>
    <row r="86" spans="1:13" ht="68.25" customHeight="1">
      <c r="A86" s="324">
        <f>COUNT($A$1:A85)+1</f>
        <v>34</v>
      </c>
      <c r="B86" s="319" t="s">
        <v>397</v>
      </c>
      <c r="C86" s="312" t="s">
        <v>181</v>
      </c>
      <c r="D86" s="293">
        <v>64</v>
      </c>
      <c r="E86" s="183"/>
      <c r="F86" s="302">
        <f t="shared" si="2"/>
        <v>0</v>
      </c>
      <c r="J86" s="212"/>
    </row>
    <row r="87" spans="1:13">
      <c r="A87" s="324"/>
      <c r="B87" s="319"/>
      <c r="C87" s="325"/>
      <c r="D87" s="294"/>
      <c r="E87" s="183"/>
      <c r="F87" s="302"/>
      <c r="J87" s="212"/>
    </row>
    <row r="88" spans="1:13" ht="51">
      <c r="A88" s="249">
        <f>COUNT($A$1:A87)+1</f>
        <v>35</v>
      </c>
      <c r="B88" s="326" t="s">
        <v>337</v>
      </c>
      <c r="C88" s="245" t="s">
        <v>178</v>
      </c>
      <c r="D88" s="293">
        <v>18</v>
      </c>
      <c r="E88" s="172"/>
      <c r="F88" s="302">
        <f t="shared" si="2"/>
        <v>0</v>
      </c>
      <c r="J88" s="205"/>
    </row>
    <row r="89" spans="1:13" s="330" customFormat="1">
      <c r="A89" s="243"/>
      <c r="B89" s="327"/>
      <c r="C89" s="328"/>
      <c r="D89" s="294"/>
      <c r="E89" s="180"/>
      <c r="F89" s="302"/>
      <c r="G89" s="329"/>
      <c r="J89" s="209"/>
      <c r="K89" s="222"/>
      <c r="M89" s="222"/>
    </row>
    <row r="90" spans="1:13" s="332" customFormat="1" ht="118.5" customHeight="1">
      <c r="A90" s="249">
        <f>COUNT($A$1:A89)+1</f>
        <v>36</v>
      </c>
      <c r="B90" s="129" t="s">
        <v>336</v>
      </c>
      <c r="C90" s="312" t="s">
        <v>181</v>
      </c>
      <c r="D90" s="293">
        <v>40</v>
      </c>
      <c r="E90" s="171"/>
      <c r="F90" s="302">
        <f t="shared" si="2"/>
        <v>0</v>
      </c>
      <c r="G90" s="331"/>
      <c r="J90" s="204"/>
      <c r="K90" s="222"/>
      <c r="M90" s="222"/>
    </row>
    <row r="91" spans="1:13">
      <c r="A91" s="249"/>
      <c r="B91" s="326"/>
      <c r="C91" s="258"/>
      <c r="D91" s="294"/>
      <c r="E91" s="172"/>
      <c r="F91" s="302"/>
      <c r="J91" s="205"/>
    </row>
    <row r="92" spans="1:13" ht="51">
      <c r="A92" s="249">
        <f>COUNT($A$1:A91)+1</f>
        <v>37</v>
      </c>
      <c r="B92" s="333" t="s">
        <v>182</v>
      </c>
      <c r="C92" s="312" t="s">
        <v>181</v>
      </c>
      <c r="D92" s="293">
        <v>24</v>
      </c>
      <c r="E92" s="171"/>
      <c r="F92" s="302">
        <f t="shared" si="2"/>
        <v>0</v>
      </c>
      <c r="J92" s="204"/>
    </row>
    <row r="93" spans="1:13">
      <c r="A93" s="249"/>
      <c r="B93" s="333"/>
      <c r="C93" s="312"/>
      <c r="D93" s="293"/>
      <c r="E93" s="171"/>
      <c r="F93" s="302"/>
      <c r="J93" s="204"/>
    </row>
    <row r="94" spans="1:13" ht="51">
      <c r="A94" s="249">
        <f>COUNT($A$1:A93)+1</f>
        <v>38</v>
      </c>
      <c r="B94" s="334" t="s">
        <v>351</v>
      </c>
      <c r="C94" s="312" t="s">
        <v>181</v>
      </c>
      <c r="D94" s="293">
        <v>36</v>
      </c>
      <c r="E94" s="171"/>
      <c r="F94" s="302">
        <f t="shared" si="2"/>
        <v>0</v>
      </c>
      <c r="J94" s="204"/>
    </row>
    <row r="95" spans="1:13">
      <c r="A95" s="249"/>
      <c r="B95" s="321"/>
      <c r="C95" s="258"/>
      <c r="D95" s="294"/>
      <c r="F95" s="302"/>
      <c r="J95" s="202"/>
    </row>
    <row r="96" spans="1:13" s="337" customFormat="1" ht="76.5">
      <c r="A96" s="249">
        <f>COUNT($A$1:A95)+1</f>
        <v>39</v>
      </c>
      <c r="B96" s="335" t="s">
        <v>173</v>
      </c>
      <c r="C96" s="336" t="s">
        <v>181</v>
      </c>
      <c r="D96" s="293">
        <v>531</v>
      </c>
      <c r="E96" s="178"/>
      <c r="F96" s="302">
        <f t="shared" si="2"/>
        <v>0</v>
      </c>
      <c r="G96" s="248"/>
      <c r="J96" s="207"/>
      <c r="K96" s="222"/>
      <c r="M96" s="222"/>
    </row>
    <row r="97" spans="1:10" s="340" customFormat="1">
      <c r="A97" s="271"/>
      <c r="B97" s="338"/>
      <c r="C97" s="339"/>
      <c r="D97" s="294"/>
      <c r="E97" s="184"/>
      <c r="F97" s="302"/>
      <c r="G97" s="248"/>
    </row>
    <row r="98" spans="1:10">
      <c r="A98" s="276"/>
      <c r="B98" s="295"/>
      <c r="C98" s="341"/>
      <c r="D98" s="297"/>
      <c r="E98" s="185" t="s">
        <v>47</v>
      </c>
      <c r="F98" s="280">
        <f>SUM(F60:F97)</f>
        <v>0</v>
      </c>
    </row>
    <row r="99" spans="1:10">
      <c r="A99" s="249"/>
      <c r="C99" s="342"/>
      <c r="D99" s="294"/>
      <c r="E99" s="186"/>
      <c r="F99" s="286"/>
    </row>
    <row r="100" spans="1:10">
      <c r="A100" s="243" t="s">
        <v>20</v>
      </c>
      <c r="B100" s="244" t="s">
        <v>338</v>
      </c>
      <c r="C100" s="288"/>
      <c r="D100" s="294"/>
    </row>
    <row r="101" spans="1:10">
      <c r="A101" s="249"/>
      <c r="C101" s="258"/>
      <c r="D101" s="294"/>
    </row>
    <row r="102" spans="1:10" s="347" customFormat="1" ht="25.5">
      <c r="A102" s="271">
        <f>COUNT($A$1:A101)+1</f>
        <v>40</v>
      </c>
      <c r="B102" s="343" t="s">
        <v>175</v>
      </c>
      <c r="C102" s="344"/>
      <c r="D102" s="345"/>
      <c r="E102" s="187"/>
      <c r="F102" s="216"/>
      <c r="G102" s="346"/>
    </row>
    <row r="103" spans="1:10" s="351" customFormat="1" ht="14.25">
      <c r="A103" s="271"/>
      <c r="B103" s="348" t="s">
        <v>292</v>
      </c>
      <c r="C103" s="349" t="s">
        <v>60</v>
      </c>
      <c r="D103" s="293">
        <v>145</v>
      </c>
      <c r="E103" s="187"/>
      <c r="F103" s="350">
        <f>ROUND(ROUND(D103,2)*ROUND(E103,2),2)</f>
        <v>0</v>
      </c>
      <c r="G103" s="346"/>
      <c r="J103" s="213"/>
    </row>
    <row r="104" spans="1:10" s="351" customFormat="1" ht="14.25">
      <c r="A104" s="271"/>
      <c r="B104" s="348" t="s">
        <v>174</v>
      </c>
      <c r="C104" s="349" t="s">
        <v>60</v>
      </c>
      <c r="D104" s="293">
        <v>31</v>
      </c>
      <c r="E104" s="187"/>
      <c r="F104" s="350">
        <f t="shared" ref="F104:F120" si="3">ROUND(ROUND(D104,2)*ROUND(E104,2),2)</f>
        <v>0</v>
      </c>
      <c r="G104" s="346"/>
      <c r="J104" s="213"/>
    </row>
    <row r="105" spans="1:10" s="351" customFormat="1" ht="25.5">
      <c r="A105" s="271"/>
      <c r="B105" s="348" t="s">
        <v>332</v>
      </c>
      <c r="C105" s="349" t="s">
        <v>60</v>
      </c>
      <c r="D105" s="293">
        <v>1411</v>
      </c>
      <c r="E105" s="187"/>
      <c r="F105" s="350">
        <f t="shared" si="3"/>
        <v>0</v>
      </c>
      <c r="G105" s="346"/>
      <c r="J105" s="213"/>
    </row>
    <row r="106" spans="1:10" s="351" customFormat="1" ht="14.25">
      <c r="A106" s="271"/>
      <c r="B106" s="348" t="s">
        <v>124</v>
      </c>
      <c r="C106" s="349" t="s">
        <v>60</v>
      </c>
      <c r="D106" s="293">
        <v>10</v>
      </c>
      <c r="E106" s="187"/>
      <c r="F106" s="350">
        <f t="shared" si="3"/>
        <v>0</v>
      </c>
      <c r="G106" s="346"/>
      <c r="J106" s="213"/>
    </row>
    <row r="107" spans="1:10" s="351" customFormat="1" ht="25.5">
      <c r="A107" s="271"/>
      <c r="B107" s="348" t="s">
        <v>299</v>
      </c>
      <c r="C107" s="349" t="s">
        <v>60</v>
      </c>
      <c r="D107" s="293">
        <v>79</v>
      </c>
      <c r="E107" s="187"/>
      <c r="F107" s="350">
        <f t="shared" si="3"/>
        <v>0</v>
      </c>
      <c r="G107" s="346"/>
      <c r="J107" s="213"/>
    </row>
    <row r="108" spans="1:10" s="351" customFormat="1" ht="14.25">
      <c r="A108" s="271"/>
      <c r="B108" s="352" t="s">
        <v>199</v>
      </c>
      <c r="C108" s="353" t="s">
        <v>52</v>
      </c>
      <c r="D108" s="293">
        <v>60</v>
      </c>
      <c r="E108" s="190"/>
      <c r="F108" s="350">
        <f t="shared" si="3"/>
        <v>0</v>
      </c>
      <c r="G108" s="346"/>
      <c r="J108" s="214"/>
    </row>
    <row r="109" spans="1:10" s="351" customFormat="1" ht="14.25">
      <c r="A109" s="271"/>
      <c r="B109" s="352" t="s">
        <v>176</v>
      </c>
      <c r="C109" s="349" t="s">
        <v>60</v>
      </c>
      <c r="D109" s="293">
        <v>194</v>
      </c>
      <c r="E109" s="190"/>
      <c r="F109" s="350">
        <f t="shared" si="3"/>
        <v>0</v>
      </c>
      <c r="G109" s="346"/>
      <c r="J109" s="214"/>
    </row>
    <row r="110" spans="1:10" s="351" customFormat="1" ht="14.25">
      <c r="A110" s="271"/>
      <c r="B110" s="348" t="s">
        <v>200</v>
      </c>
      <c r="C110" s="349" t="s">
        <v>52</v>
      </c>
      <c r="D110" s="293">
        <v>22</v>
      </c>
      <c r="E110" s="187"/>
      <c r="F110" s="350">
        <f t="shared" si="3"/>
        <v>0</v>
      </c>
      <c r="G110" s="346"/>
      <c r="J110" s="213"/>
    </row>
    <row r="111" spans="1:10" s="351" customFormat="1" ht="14.25">
      <c r="A111" s="271"/>
      <c r="B111" s="348" t="s">
        <v>177</v>
      </c>
      <c r="C111" s="349" t="s">
        <v>52</v>
      </c>
      <c r="D111" s="293">
        <v>16</v>
      </c>
      <c r="E111" s="187"/>
      <c r="F111" s="350">
        <f t="shared" si="3"/>
        <v>0</v>
      </c>
      <c r="G111" s="346"/>
      <c r="J111" s="213"/>
    </row>
    <row r="112" spans="1:10" s="351" customFormat="1">
      <c r="A112" s="271"/>
      <c r="B112" s="352" t="s">
        <v>180</v>
      </c>
      <c r="C112" s="353" t="s">
        <v>9</v>
      </c>
      <c r="D112" s="293">
        <v>24</v>
      </c>
      <c r="E112" s="190"/>
      <c r="F112" s="350">
        <f t="shared" si="3"/>
        <v>0</v>
      </c>
      <c r="G112" s="346"/>
      <c r="J112" s="214"/>
    </row>
    <row r="113" spans="1:13" s="351" customFormat="1">
      <c r="A113" s="271"/>
      <c r="B113" s="348"/>
      <c r="C113" s="344"/>
      <c r="D113" s="345"/>
      <c r="E113" s="187"/>
      <c r="F113" s="350"/>
      <c r="G113" s="346"/>
      <c r="J113" s="213"/>
    </row>
    <row r="114" spans="1:13" s="351" customFormat="1" ht="38.25">
      <c r="A114" s="271">
        <f>COUNT($A$1:A113)+1</f>
        <v>41</v>
      </c>
      <c r="B114" s="348" t="s">
        <v>114</v>
      </c>
      <c r="C114" s="344"/>
      <c r="D114" s="345"/>
      <c r="E114" s="187"/>
      <c r="F114" s="350"/>
      <c r="G114" s="346"/>
      <c r="J114" s="213"/>
    </row>
    <row r="115" spans="1:13">
      <c r="A115" s="354"/>
      <c r="B115" s="348" t="s">
        <v>392</v>
      </c>
      <c r="C115" s="349" t="s">
        <v>9</v>
      </c>
      <c r="D115" s="293">
        <v>2</v>
      </c>
      <c r="E115" s="187"/>
      <c r="F115" s="350">
        <f t="shared" si="3"/>
        <v>0</v>
      </c>
      <c r="J115" s="213"/>
      <c r="K115" s="351"/>
      <c r="M115" s="351"/>
    </row>
    <row r="116" spans="1:13">
      <c r="A116" s="354"/>
      <c r="B116" s="348" t="s">
        <v>300</v>
      </c>
      <c r="C116" s="349" t="s">
        <v>9</v>
      </c>
      <c r="D116" s="293">
        <v>2</v>
      </c>
      <c r="E116" s="187"/>
      <c r="F116" s="350">
        <f t="shared" si="3"/>
        <v>0</v>
      </c>
      <c r="J116" s="213"/>
      <c r="K116" s="351"/>
      <c r="M116" s="351"/>
    </row>
    <row r="117" spans="1:13">
      <c r="A117" s="354"/>
      <c r="B117" s="348" t="s">
        <v>393</v>
      </c>
      <c r="C117" s="349" t="s">
        <v>9</v>
      </c>
      <c r="D117" s="293">
        <v>2</v>
      </c>
      <c r="E117" s="187"/>
      <c r="F117" s="350">
        <f t="shared" si="3"/>
        <v>0</v>
      </c>
      <c r="J117" s="213"/>
      <c r="K117" s="351"/>
      <c r="M117" s="351"/>
    </row>
    <row r="118" spans="1:13">
      <c r="A118" s="354"/>
      <c r="B118" s="348" t="s">
        <v>293</v>
      </c>
      <c r="C118" s="349" t="s">
        <v>9</v>
      </c>
      <c r="D118" s="293">
        <v>6</v>
      </c>
      <c r="E118" s="187"/>
      <c r="F118" s="350">
        <f t="shared" si="3"/>
        <v>0</v>
      </c>
      <c r="J118" s="213"/>
      <c r="K118" s="351"/>
      <c r="M118" s="351"/>
    </row>
    <row r="119" spans="1:13">
      <c r="A119" s="354"/>
      <c r="B119" s="355" t="s">
        <v>179</v>
      </c>
      <c r="C119" s="356" t="s">
        <v>9</v>
      </c>
      <c r="D119" s="293">
        <v>2</v>
      </c>
      <c r="E119" s="191"/>
      <c r="F119" s="350">
        <f t="shared" si="3"/>
        <v>0</v>
      </c>
      <c r="J119" s="215"/>
      <c r="K119" s="351"/>
      <c r="M119" s="351"/>
    </row>
    <row r="120" spans="1:13">
      <c r="A120" s="354"/>
      <c r="B120" s="355" t="s">
        <v>394</v>
      </c>
      <c r="C120" s="356" t="s">
        <v>9</v>
      </c>
      <c r="D120" s="293">
        <v>4</v>
      </c>
      <c r="E120" s="191"/>
      <c r="F120" s="350">
        <f t="shared" si="3"/>
        <v>0</v>
      </c>
      <c r="J120" s="215"/>
      <c r="K120" s="351"/>
      <c r="M120" s="351"/>
    </row>
    <row r="121" spans="1:13">
      <c r="A121" s="354"/>
      <c r="B121" s="348"/>
      <c r="C121" s="357"/>
      <c r="D121" s="304"/>
      <c r="E121" s="188"/>
    </row>
    <row r="122" spans="1:13">
      <c r="A122" s="358"/>
      <c r="B122" s="295"/>
      <c r="C122" s="359"/>
      <c r="D122" s="360"/>
      <c r="E122" s="192" t="s">
        <v>339</v>
      </c>
      <c r="F122" s="361">
        <f>SUM(F103:F121)</f>
        <v>0</v>
      </c>
    </row>
    <row r="123" spans="1:13">
      <c r="F123" s="298"/>
    </row>
    <row r="124" spans="1:13">
      <c r="A124" s="243" t="s">
        <v>24</v>
      </c>
      <c r="B124" s="244" t="s">
        <v>249</v>
      </c>
      <c r="F124" s="298"/>
    </row>
    <row r="125" spans="1:13">
      <c r="F125" s="298"/>
    </row>
    <row r="126" spans="1:13" s="332" customFormat="1" ht="63.75">
      <c r="A126" s="354">
        <f>COUNT($A$3:A114)+1</f>
        <v>42</v>
      </c>
      <c r="B126" s="363" t="s">
        <v>352</v>
      </c>
      <c r="C126" s="364" t="s">
        <v>34</v>
      </c>
      <c r="D126" s="293">
        <v>85</v>
      </c>
      <c r="E126" s="180"/>
      <c r="F126" s="209">
        <f>ROUND(ROUND(D126,2)*ROUND(E126,2),2)</f>
        <v>0</v>
      </c>
      <c r="G126" s="331"/>
      <c r="J126" s="209"/>
    </row>
    <row r="127" spans="1:13" s="332" customFormat="1">
      <c r="A127" s="354"/>
      <c r="B127" s="363"/>
      <c r="C127" s="364"/>
      <c r="D127" s="293"/>
      <c r="E127" s="180"/>
      <c r="F127" s="209"/>
      <c r="G127" s="331"/>
      <c r="J127" s="209"/>
    </row>
    <row r="128" spans="1:13" s="332" customFormat="1" ht="89.25">
      <c r="A128" s="354">
        <f>COUNT($A$3:A126)+1</f>
        <v>43</v>
      </c>
      <c r="B128" s="365" t="s">
        <v>353</v>
      </c>
      <c r="C128" s="364" t="s">
        <v>34</v>
      </c>
      <c r="D128" s="246">
        <v>38</v>
      </c>
      <c r="E128" s="180"/>
      <c r="F128" s="209">
        <f t="shared" ref="F128:F164" si="4">ROUND(ROUND(D128,2)*ROUND(E128,2),2)</f>
        <v>0</v>
      </c>
      <c r="G128" s="331"/>
      <c r="J128" s="209"/>
    </row>
    <row r="129" spans="1:10" s="332" customFormat="1">
      <c r="A129" s="354"/>
      <c r="B129" s="363"/>
      <c r="C129" s="364"/>
      <c r="D129" s="293"/>
      <c r="E129" s="180"/>
      <c r="F129" s="209"/>
      <c r="G129" s="331"/>
      <c r="J129" s="209"/>
    </row>
    <row r="130" spans="1:10" s="332" customFormat="1" ht="25.5">
      <c r="A130" s="354">
        <f>COUNT($A$3:A128)+1</f>
        <v>44</v>
      </c>
      <c r="B130" s="300" t="s">
        <v>391</v>
      </c>
      <c r="C130" s="366"/>
      <c r="D130" s="293"/>
      <c r="E130" s="180"/>
      <c r="F130" s="209"/>
      <c r="G130" s="294"/>
      <c r="H130" s="367"/>
      <c r="J130" s="209"/>
    </row>
    <row r="131" spans="1:10" s="332" customFormat="1" ht="76.5">
      <c r="A131" s="368"/>
      <c r="B131" s="321" t="s">
        <v>381</v>
      </c>
      <c r="C131" s="369" t="s">
        <v>32</v>
      </c>
      <c r="D131" s="370">
        <v>192.5</v>
      </c>
      <c r="E131" s="193"/>
      <c r="F131" s="209">
        <f t="shared" si="4"/>
        <v>0</v>
      </c>
      <c r="G131" s="294"/>
      <c r="H131" s="367"/>
      <c r="J131" s="217"/>
    </row>
    <row r="132" spans="1:10" s="332" customFormat="1" ht="38.25">
      <c r="A132" s="368"/>
      <c r="B132" s="260" t="s">
        <v>48</v>
      </c>
      <c r="C132" s="369" t="s">
        <v>32</v>
      </c>
      <c r="D132" s="370">
        <v>115.5</v>
      </c>
      <c r="E132" s="172"/>
      <c r="F132" s="209">
        <f t="shared" si="4"/>
        <v>0</v>
      </c>
      <c r="G132" s="294"/>
      <c r="H132" s="367"/>
      <c r="J132" s="205"/>
    </row>
    <row r="133" spans="1:10" s="332" customFormat="1" ht="51">
      <c r="A133" s="368"/>
      <c r="B133" s="260" t="s">
        <v>50</v>
      </c>
      <c r="C133" s="369" t="s">
        <v>32</v>
      </c>
      <c r="D133" s="370">
        <v>77</v>
      </c>
      <c r="E133" s="172"/>
      <c r="F133" s="209">
        <f t="shared" si="4"/>
        <v>0</v>
      </c>
      <c r="G133" s="294"/>
      <c r="H133" s="367"/>
      <c r="J133" s="205"/>
    </row>
    <row r="134" spans="1:10" s="332" customFormat="1" ht="25.5">
      <c r="A134" s="371"/>
      <c r="B134" s="372" t="s">
        <v>359</v>
      </c>
      <c r="C134" s="373" t="s">
        <v>198</v>
      </c>
      <c r="D134" s="370">
        <v>9.6999999999999993</v>
      </c>
      <c r="E134" s="194"/>
      <c r="F134" s="209">
        <f t="shared" si="4"/>
        <v>0</v>
      </c>
      <c r="G134" s="374"/>
      <c r="H134" s="367"/>
      <c r="J134" s="218"/>
    </row>
    <row r="135" spans="1:10" s="332" customFormat="1" ht="14.25">
      <c r="A135" s="371"/>
      <c r="B135" s="375" t="s">
        <v>360</v>
      </c>
      <c r="C135" s="373" t="s">
        <v>198</v>
      </c>
      <c r="D135" s="370">
        <v>38.5</v>
      </c>
      <c r="E135" s="194"/>
      <c r="F135" s="209">
        <f t="shared" si="4"/>
        <v>0</v>
      </c>
      <c r="G135" s="376"/>
      <c r="H135" s="367"/>
      <c r="J135" s="218"/>
    </row>
    <row r="136" spans="1:10" s="332" customFormat="1" ht="25.5">
      <c r="A136" s="371"/>
      <c r="B136" s="375" t="s">
        <v>361</v>
      </c>
      <c r="C136" s="373" t="s">
        <v>198</v>
      </c>
      <c r="D136" s="370">
        <v>19.3</v>
      </c>
      <c r="E136" s="194"/>
      <c r="F136" s="209">
        <f t="shared" si="4"/>
        <v>0</v>
      </c>
      <c r="G136" s="376"/>
      <c r="H136" s="367"/>
      <c r="J136" s="218"/>
    </row>
    <row r="137" spans="1:10" s="332" customFormat="1" ht="63.75">
      <c r="A137" s="371"/>
      <c r="B137" s="372" t="s">
        <v>380</v>
      </c>
      <c r="C137" s="373" t="s">
        <v>183</v>
      </c>
      <c r="D137" s="370">
        <v>7315</v>
      </c>
      <c r="E137" s="194"/>
      <c r="F137" s="209">
        <f t="shared" si="4"/>
        <v>0</v>
      </c>
      <c r="G137" s="377"/>
      <c r="H137" s="367"/>
      <c r="J137" s="218"/>
    </row>
    <row r="138" spans="1:10" s="332" customFormat="1" ht="25.5">
      <c r="A138" s="371"/>
      <c r="B138" s="378" t="s">
        <v>357</v>
      </c>
      <c r="C138" s="373" t="s">
        <v>181</v>
      </c>
      <c r="D138" s="370">
        <v>250.3</v>
      </c>
      <c r="E138" s="194"/>
      <c r="F138" s="209">
        <f t="shared" si="4"/>
        <v>0</v>
      </c>
      <c r="G138" s="374"/>
      <c r="H138" s="367"/>
      <c r="J138" s="218"/>
    </row>
    <row r="139" spans="1:10" s="332" customFormat="1" ht="25.5">
      <c r="A139" s="371"/>
      <c r="B139" s="378" t="s">
        <v>358</v>
      </c>
      <c r="C139" s="373" t="s">
        <v>181</v>
      </c>
      <c r="D139" s="370">
        <v>192.5</v>
      </c>
      <c r="E139" s="194"/>
      <c r="F139" s="209">
        <f t="shared" si="4"/>
        <v>0</v>
      </c>
      <c r="G139" s="374"/>
      <c r="H139" s="367"/>
      <c r="J139" s="218"/>
    </row>
    <row r="140" spans="1:10" s="332" customFormat="1" ht="14.25">
      <c r="A140" s="371"/>
      <c r="B140" s="378" t="s">
        <v>369</v>
      </c>
      <c r="C140" s="322" t="s">
        <v>60</v>
      </c>
      <c r="D140" s="370">
        <v>481.3</v>
      </c>
      <c r="E140" s="194"/>
      <c r="F140" s="209">
        <f t="shared" si="4"/>
        <v>0</v>
      </c>
      <c r="G140" s="374"/>
      <c r="H140" s="379"/>
      <c r="J140" s="218"/>
    </row>
    <row r="141" spans="1:10" s="332" customFormat="1">
      <c r="A141" s="371"/>
      <c r="B141" s="378"/>
      <c r="C141" s="322"/>
      <c r="D141" s="370"/>
      <c r="E141" s="194"/>
      <c r="F141" s="209"/>
      <c r="G141" s="374"/>
      <c r="H141" s="367"/>
      <c r="J141" s="218"/>
    </row>
    <row r="142" spans="1:10" s="332" customFormat="1" ht="25.5">
      <c r="A142" s="354">
        <f>COUNT($A$3:A130)+1</f>
        <v>45</v>
      </c>
      <c r="B142" s="300" t="s">
        <v>390</v>
      </c>
      <c r="C142" s="366"/>
      <c r="D142" s="370"/>
      <c r="E142" s="180"/>
      <c r="F142" s="209"/>
      <c r="G142" s="294"/>
      <c r="H142" s="367"/>
      <c r="J142" s="209"/>
    </row>
    <row r="143" spans="1:10" s="332" customFormat="1" ht="76.5">
      <c r="A143" s="368"/>
      <c r="B143" s="321" t="s">
        <v>381</v>
      </c>
      <c r="C143" s="369" t="s">
        <v>32</v>
      </c>
      <c r="D143" s="370">
        <v>169.4</v>
      </c>
      <c r="E143" s="193"/>
      <c r="F143" s="209">
        <f t="shared" si="4"/>
        <v>0</v>
      </c>
      <c r="G143" s="294"/>
      <c r="H143" s="367"/>
      <c r="J143" s="217"/>
    </row>
    <row r="144" spans="1:10" s="332" customFormat="1" ht="38.25">
      <c r="A144" s="368"/>
      <c r="B144" s="260" t="s">
        <v>48</v>
      </c>
      <c r="C144" s="369" t="s">
        <v>32</v>
      </c>
      <c r="D144" s="370">
        <v>108.9</v>
      </c>
      <c r="E144" s="172"/>
      <c r="F144" s="209">
        <f t="shared" si="4"/>
        <v>0</v>
      </c>
      <c r="G144" s="294"/>
      <c r="H144" s="367"/>
      <c r="J144" s="205"/>
    </row>
    <row r="145" spans="1:13" s="332" customFormat="1" ht="51">
      <c r="A145" s="368"/>
      <c r="B145" s="260" t="s">
        <v>50</v>
      </c>
      <c r="C145" s="369" t="s">
        <v>32</v>
      </c>
      <c r="D145" s="370">
        <v>60.5</v>
      </c>
      <c r="E145" s="172"/>
      <c r="F145" s="209">
        <f t="shared" si="4"/>
        <v>0</v>
      </c>
      <c r="G145" s="294"/>
      <c r="H145" s="367"/>
      <c r="J145" s="205"/>
    </row>
    <row r="146" spans="1:13" s="332" customFormat="1" ht="25.5">
      <c r="A146" s="371"/>
      <c r="B146" s="372" t="s">
        <v>359</v>
      </c>
      <c r="C146" s="373" t="s">
        <v>198</v>
      </c>
      <c r="D146" s="370">
        <v>9.6999999999999993</v>
      </c>
      <c r="E146" s="194"/>
      <c r="F146" s="209">
        <f t="shared" si="4"/>
        <v>0</v>
      </c>
      <c r="G146" s="374"/>
      <c r="H146" s="367"/>
      <c r="J146" s="218"/>
    </row>
    <row r="147" spans="1:13" s="332" customFormat="1" ht="14.25">
      <c r="A147" s="371"/>
      <c r="B147" s="375" t="s">
        <v>360</v>
      </c>
      <c r="C147" s="373" t="s">
        <v>198</v>
      </c>
      <c r="D147" s="370">
        <v>24.2</v>
      </c>
      <c r="E147" s="194"/>
      <c r="F147" s="209">
        <f t="shared" si="4"/>
        <v>0</v>
      </c>
      <c r="G147" s="376"/>
      <c r="H147" s="367"/>
      <c r="J147" s="218"/>
    </row>
    <row r="148" spans="1:13" s="332" customFormat="1" ht="25.5">
      <c r="A148" s="371"/>
      <c r="B148" s="375" t="s">
        <v>361</v>
      </c>
      <c r="C148" s="373" t="s">
        <v>198</v>
      </c>
      <c r="D148" s="370">
        <v>24.2</v>
      </c>
      <c r="E148" s="194"/>
      <c r="F148" s="209">
        <f t="shared" si="4"/>
        <v>0</v>
      </c>
      <c r="G148" s="376"/>
      <c r="H148" s="367"/>
      <c r="J148" s="218"/>
    </row>
    <row r="149" spans="1:13" s="332" customFormat="1" ht="63.75">
      <c r="A149" s="371"/>
      <c r="B149" s="372" t="s">
        <v>380</v>
      </c>
      <c r="C149" s="373" t="s">
        <v>183</v>
      </c>
      <c r="D149" s="370">
        <v>6655</v>
      </c>
      <c r="E149" s="194"/>
      <c r="F149" s="209">
        <f t="shared" si="4"/>
        <v>0</v>
      </c>
      <c r="G149" s="377"/>
      <c r="H149" s="367"/>
      <c r="J149" s="218"/>
    </row>
    <row r="150" spans="1:13" s="332" customFormat="1" ht="25.5">
      <c r="A150" s="371"/>
      <c r="B150" s="378" t="s">
        <v>357</v>
      </c>
      <c r="C150" s="373" t="s">
        <v>181</v>
      </c>
      <c r="D150" s="370">
        <v>96.8</v>
      </c>
      <c r="E150" s="194"/>
      <c r="F150" s="209">
        <f t="shared" si="4"/>
        <v>0</v>
      </c>
      <c r="G150" s="374"/>
      <c r="H150" s="367"/>
      <c r="J150" s="218"/>
    </row>
    <row r="151" spans="1:13" s="332" customFormat="1" ht="25.5">
      <c r="A151" s="371"/>
      <c r="B151" s="378" t="s">
        <v>358</v>
      </c>
      <c r="C151" s="373" t="s">
        <v>181</v>
      </c>
      <c r="D151" s="370">
        <v>217.8</v>
      </c>
      <c r="E151" s="194"/>
      <c r="F151" s="209">
        <f t="shared" si="4"/>
        <v>0</v>
      </c>
      <c r="G151" s="374"/>
      <c r="H151" s="367"/>
      <c r="J151" s="218"/>
    </row>
    <row r="152" spans="1:13" s="332" customFormat="1" ht="14.25">
      <c r="A152" s="371"/>
      <c r="B152" s="378" t="s">
        <v>369</v>
      </c>
      <c r="C152" s="322" t="s">
        <v>60</v>
      </c>
      <c r="D152" s="370">
        <v>302.5</v>
      </c>
      <c r="E152" s="194"/>
      <c r="F152" s="209">
        <f t="shared" si="4"/>
        <v>0</v>
      </c>
      <c r="G152" s="374"/>
      <c r="H152" s="367"/>
      <c r="J152" s="218"/>
    </row>
    <row r="153" spans="1:13" s="332" customFormat="1">
      <c r="A153" s="371"/>
      <c r="B153" s="378"/>
      <c r="C153" s="322"/>
      <c r="D153" s="293"/>
      <c r="E153" s="194"/>
      <c r="F153" s="209"/>
      <c r="G153" s="374"/>
      <c r="H153" s="379"/>
      <c r="J153" s="218"/>
    </row>
    <row r="154" spans="1:13" s="332" customFormat="1" ht="25.5">
      <c r="A154" s="354">
        <f>COUNT($A$3:A143)+1</f>
        <v>46</v>
      </c>
      <c r="B154" s="380" t="s">
        <v>340</v>
      </c>
      <c r="C154" s="322" t="s">
        <v>60</v>
      </c>
      <c r="D154" s="381">
        <v>82</v>
      </c>
      <c r="E154" s="195"/>
      <c r="F154" s="209">
        <f t="shared" si="4"/>
        <v>0</v>
      </c>
      <c r="G154" s="331"/>
      <c r="J154" s="219"/>
    </row>
    <row r="155" spans="1:13">
      <c r="A155" s="382"/>
      <c r="B155" s="380"/>
      <c r="C155" s="322"/>
      <c r="D155" s="381"/>
      <c r="E155" s="195"/>
      <c r="F155" s="209"/>
      <c r="J155" s="219"/>
      <c r="K155" s="332"/>
      <c r="M155" s="332"/>
    </row>
    <row r="156" spans="1:13" ht="25.5">
      <c r="A156" s="383">
        <f>COUNT($A$3:A154)+1</f>
        <v>47</v>
      </c>
      <c r="B156" s="380" t="s">
        <v>341</v>
      </c>
      <c r="C156" s="322" t="s">
        <v>9</v>
      </c>
      <c r="D156" s="381">
        <v>20</v>
      </c>
      <c r="E156" s="196"/>
      <c r="F156" s="209">
        <f t="shared" si="4"/>
        <v>0</v>
      </c>
      <c r="J156" s="220"/>
      <c r="K156" s="332"/>
      <c r="M156" s="332"/>
    </row>
    <row r="157" spans="1:13">
      <c r="F157" s="209"/>
      <c r="J157" s="202"/>
      <c r="K157" s="332"/>
      <c r="M157" s="332"/>
    </row>
    <row r="158" spans="1:13" ht="165.75">
      <c r="A158" s="383">
        <f>COUNT($A$3:A156)+1</f>
        <v>48</v>
      </c>
      <c r="B158" s="327" t="s">
        <v>190</v>
      </c>
      <c r="C158" s="328" t="s">
        <v>9</v>
      </c>
      <c r="D158" s="246">
        <v>2</v>
      </c>
      <c r="E158" s="180"/>
      <c r="F158" s="209">
        <f t="shared" si="4"/>
        <v>0</v>
      </c>
      <c r="J158" s="209"/>
      <c r="K158" s="332"/>
      <c r="M158" s="332"/>
    </row>
    <row r="159" spans="1:13">
      <c r="A159" s="383"/>
      <c r="B159" s="327"/>
      <c r="C159" s="328"/>
      <c r="E159" s="180"/>
      <c r="F159" s="209"/>
      <c r="J159" s="209"/>
      <c r="K159" s="332"/>
      <c r="M159" s="332"/>
    </row>
    <row r="160" spans="1:13" ht="153">
      <c r="A160" s="383">
        <f>COUNT($A$3:A158)+1</f>
        <v>49</v>
      </c>
      <c r="B160" s="384" t="s">
        <v>432</v>
      </c>
      <c r="C160" s="385" t="s">
        <v>23</v>
      </c>
      <c r="D160" s="323">
        <v>3</v>
      </c>
      <c r="E160" s="197"/>
      <c r="F160" s="209">
        <f t="shared" si="4"/>
        <v>0</v>
      </c>
      <c r="J160" s="221"/>
      <c r="K160" s="332"/>
      <c r="M160" s="332"/>
    </row>
    <row r="161" spans="1:14">
      <c r="A161" s="386"/>
      <c r="B161" s="384"/>
      <c r="C161" s="385"/>
      <c r="D161" s="323"/>
      <c r="E161" s="197"/>
      <c r="F161" s="209"/>
      <c r="J161" s="221"/>
      <c r="K161" s="332"/>
      <c r="M161" s="332"/>
    </row>
    <row r="162" spans="1:14" ht="63.75">
      <c r="A162" s="383">
        <f>COUNT($A$3:A160)+1</f>
        <v>50</v>
      </c>
      <c r="B162" s="387" t="s">
        <v>433</v>
      </c>
      <c r="C162" s="388" t="s">
        <v>9</v>
      </c>
      <c r="D162" s="389">
        <v>3</v>
      </c>
      <c r="E162" s="181"/>
      <c r="F162" s="209">
        <f t="shared" si="4"/>
        <v>0</v>
      </c>
      <c r="J162" s="210"/>
      <c r="K162" s="332"/>
      <c r="M162" s="332"/>
    </row>
    <row r="163" spans="1:14">
      <c r="A163" s="222"/>
      <c r="B163" s="222"/>
      <c r="C163" s="222"/>
      <c r="D163" s="222"/>
      <c r="E163" s="169"/>
      <c r="F163" s="209"/>
      <c r="K163" s="332"/>
      <c r="M163" s="332"/>
    </row>
    <row r="164" spans="1:14" ht="114.75">
      <c r="A164" s="383">
        <f>COUNT($A$3:A162)+1</f>
        <v>51</v>
      </c>
      <c r="B164" s="390" t="s">
        <v>434</v>
      </c>
      <c r="C164" s="391" t="s">
        <v>23</v>
      </c>
      <c r="D164" s="389">
        <v>4</v>
      </c>
      <c r="E164" s="181"/>
      <c r="F164" s="209">
        <f t="shared" si="4"/>
        <v>0</v>
      </c>
      <c r="J164" s="210"/>
      <c r="K164" s="332"/>
      <c r="M164" s="332"/>
    </row>
    <row r="165" spans="1:14">
      <c r="F165" s="209"/>
    </row>
    <row r="166" spans="1:14">
      <c r="A166" s="358"/>
      <c r="B166" s="295"/>
      <c r="C166" s="359"/>
      <c r="D166" s="360"/>
      <c r="E166" s="192" t="s">
        <v>158</v>
      </c>
      <c r="F166" s="361">
        <f>SUM(F126:F165)</f>
        <v>0</v>
      </c>
      <c r="N166" s="223"/>
    </row>
    <row r="167" spans="1:14">
      <c r="A167" s="249"/>
      <c r="F167" s="298"/>
    </row>
    <row r="168" spans="1:14">
      <c r="A168" s="392"/>
      <c r="B168" s="393"/>
      <c r="C168" s="364"/>
      <c r="D168" s="254"/>
      <c r="E168" s="198"/>
      <c r="F168" s="223"/>
    </row>
    <row r="169" spans="1:14">
      <c r="A169" s="249"/>
      <c r="B169" s="394" t="s">
        <v>31</v>
      </c>
      <c r="F169" s="298"/>
    </row>
    <row r="170" spans="1:14">
      <c r="A170" s="238" t="s">
        <v>17</v>
      </c>
      <c r="B170" s="393" t="str">
        <f>+B4</f>
        <v>PRIPRAVLJALNA IN RUŠITVENA DELA</v>
      </c>
      <c r="C170" s="364"/>
      <c r="D170" s="254"/>
      <c r="E170" s="198"/>
      <c r="F170" s="223">
        <f>+F44</f>
        <v>0</v>
      </c>
    </row>
    <row r="171" spans="1:14">
      <c r="A171" s="238" t="s">
        <v>18</v>
      </c>
      <c r="B171" s="393" t="str">
        <f>+B46</f>
        <v>ZEMELJSKA DELA</v>
      </c>
      <c r="C171" s="364"/>
      <c r="D171" s="254"/>
      <c r="E171" s="198"/>
      <c r="F171" s="223">
        <f>F56</f>
        <v>0</v>
      </c>
    </row>
    <row r="172" spans="1:14">
      <c r="A172" s="238" t="s">
        <v>19</v>
      </c>
      <c r="B172" s="292" t="str">
        <f>+B58</f>
        <v>SPODNJI in ZGORNJI USTROJ</v>
      </c>
      <c r="C172" s="364"/>
      <c r="D172" s="254"/>
      <c r="E172" s="198"/>
      <c r="F172" s="223">
        <f>F98</f>
        <v>0</v>
      </c>
    </row>
    <row r="173" spans="1:14">
      <c r="A173" s="395" t="s">
        <v>20</v>
      </c>
      <c r="B173" s="396" t="str">
        <f>+B100</f>
        <v>PROMETNA UREDITEV</v>
      </c>
      <c r="C173" s="397"/>
      <c r="D173" s="398"/>
      <c r="E173" s="199"/>
      <c r="F173" s="224">
        <f>F122</f>
        <v>0</v>
      </c>
    </row>
    <row r="174" spans="1:14">
      <c r="A174" s="395" t="s">
        <v>24</v>
      </c>
      <c r="B174" s="396" t="str">
        <f>B124</f>
        <v>ZAKLJUČNA DELA</v>
      </c>
      <c r="C174" s="397"/>
      <c r="D174" s="398"/>
      <c r="E174" s="199"/>
      <c r="F174" s="224">
        <f>F166</f>
        <v>0</v>
      </c>
    </row>
    <row r="175" spans="1:14">
      <c r="A175" s="358"/>
      <c r="B175" s="399" t="s">
        <v>116</v>
      </c>
      <c r="C175" s="400"/>
      <c r="D175" s="401"/>
      <c r="E175" s="200"/>
      <c r="F175" s="280">
        <f>SUM(F170:F174)</f>
        <v>0</v>
      </c>
    </row>
  </sheetData>
  <sheetProtection algorithmName="SHA-512" hashValue="mLTDbdOoLhp08C5ZbRr+yQ1a1Yoc6l/bYDFVTKB4K5G6CCWiS2paz3YtU7EW9v6uMYW87UKtN/Jq7G0IfQ0yNA==" saltValue="mWVAAg+Fl631nUwHwAMEvQ==" spinCount="100000" sheet="1" objects="1" scenarios="1"/>
  <phoneticPr fontId="19" type="noConversion"/>
  <conditionalFormatting sqref="B54">
    <cfRule type="expression" dxfId="17" priority="81" stopIfTrue="1">
      <formula>#REF!&gt;0</formula>
    </cfRule>
    <cfRule type="expression" dxfId="16" priority="82" stopIfTrue="1">
      <formula>#REF!=1</formula>
    </cfRule>
  </conditionalFormatting>
  <pageMargins left="0.98425196850393704" right="0.39370078740157483" top="0.86614173228346458" bottom="1.1811023622047245" header="0.31496062992125984" footer="0.51181102362204722"/>
  <pageSetup paperSize="9" orientation="portrait" r:id="rId1"/>
  <headerFooter alignWithMargins="0">
    <oddHeader>&amp;L&amp;"FuturaTEEMedCon,Običajno"&amp;8&amp;F</oddHeader>
    <oddFooter>&amp;L&amp;"FuturaTEEMedCon,Običajno"&amp;9PROTIM RŽIŠNIK PERC d.o.o.,  Poslovna cona A 2,  4208 ŠENČUR,  SLOVENIJA
tel.: 04 279 18 00  fax: 04 279 18 25  e-mail:  protim@rzisnik-perc.si  url: www.protim.si&amp;R&amp;P od &amp;N</oddFooter>
  </headerFooter>
  <rowBreaks count="2" manualBreakCount="2">
    <brk id="45" max="5" man="1"/>
    <brk id="113" max="5" man="1"/>
  </rowBreaks>
  <ignoredErrors>
    <ignoredError sqref="D97:D100 D7 D9 D11 D13:D14 D43:D47" formulaRange="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Normal="100" zoomScaleSheetLayoutView="100" workbookViewId="0">
      <selection activeCell="F37" sqref="F37"/>
    </sheetView>
  </sheetViews>
  <sheetFormatPr defaultRowHeight="12.75"/>
  <cols>
    <col min="1" max="1" width="5.85546875" style="28" customWidth="1"/>
    <col min="2" max="2" width="45" style="68" customWidth="1"/>
    <col min="3" max="3" width="6" style="25" bestFit="1" customWidth="1"/>
    <col min="4" max="4" width="8.140625" style="67" customWidth="1"/>
    <col min="5" max="5" width="9.42578125" style="167" customWidth="1"/>
    <col min="6" max="6" width="13.28515625" style="148" customWidth="1"/>
    <col min="7" max="7" width="9.140625" style="125"/>
    <col min="8" max="16384" width="9.140625" style="140"/>
  </cols>
  <sheetData>
    <row r="1" spans="1:9" s="33" customFormat="1" ht="15">
      <c r="A1" s="92" t="s">
        <v>37</v>
      </c>
      <c r="B1" s="93" t="s">
        <v>304</v>
      </c>
      <c r="C1" s="94"/>
      <c r="D1" s="95"/>
      <c r="E1" s="164"/>
      <c r="F1" s="96"/>
      <c r="G1" s="123"/>
    </row>
    <row r="2" spans="1:9" s="40" customFormat="1">
      <c r="A2" s="34" t="s">
        <v>13</v>
      </c>
      <c r="B2" s="35" t="s">
        <v>21</v>
      </c>
      <c r="C2" s="36" t="s">
        <v>14</v>
      </c>
      <c r="D2" s="37" t="s">
        <v>15</v>
      </c>
      <c r="E2" s="165" t="s">
        <v>16</v>
      </c>
      <c r="F2" s="38" t="s">
        <v>22</v>
      </c>
      <c r="G2" s="124"/>
    </row>
    <row r="3" spans="1:9" s="40" customFormat="1">
      <c r="A3" s="41"/>
      <c r="B3" s="42"/>
      <c r="C3" s="43"/>
      <c r="D3" s="44"/>
      <c r="E3" s="166"/>
      <c r="F3" s="50"/>
      <c r="G3" s="124"/>
    </row>
    <row r="4" spans="1:9">
      <c r="A4" s="23" t="s">
        <v>17</v>
      </c>
      <c r="B4" s="24" t="s">
        <v>12</v>
      </c>
    </row>
    <row r="5" spans="1:9">
      <c r="A5" s="23"/>
      <c r="B5" s="24"/>
    </row>
    <row r="6" spans="1:9" ht="54" customHeight="1">
      <c r="A6" s="147">
        <f>COUNT($A$1:A5)+1</f>
        <v>1</v>
      </c>
      <c r="B6" s="68" t="s">
        <v>376</v>
      </c>
      <c r="C6" s="149" t="s">
        <v>32</v>
      </c>
      <c r="D6" s="67">
        <v>27</v>
      </c>
      <c r="F6" s="148">
        <f>ROUND(ROUND(D6,2)*ROUND(E6,2),2)</f>
        <v>0</v>
      </c>
      <c r="I6" s="146"/>
    </row>
    <row r="7" spans="1:9">
      <c r="A7" s="147"/>
      <c r="I7" s="146"/>
    </row>
    <row r="8" spans="1:9" ht="25.5">
      <c r="A8" s="147">
        <f>COUNT($A$1:A7)+1</f>
        <v>2</v>
      </c>
      <c r="B8" s="68" t="s">
        <v>305</v>
      </c>
      <c r="C8" s="149" t="s">
        <v>32</v>
      </c>
      <c r="D8" s="67">
        <v>10</v>
      </c>
      <c r="F8" s="148">
        <f t="shared" ref="F8:F14" si="0">ROUND(ROUND(D8,2)*ROUND(E8,2),2)</f>
        <v>0</v>
      </c>
      <c r="I8" s="146"/>
    </row>
    <row r="9" spans="1:9">
      <c r="A9" s="147"/>
      <c r="I9" s="146"/>
    </row>
    <row r="10" spans="1:9" ht="66" customHeight="1">
      <c r="A10" s="147">
        <f>COUNT($A$1:A9)+1</f>
        <v>3</v>
      </c>
      <c r="B10" s="68" t="s">
        <v>306</v>
      </c>
      <c r="C10" s="149" t="s">
        <v>32</v>
      </c>
      <c r="D10" s="67">
        <v>17</v>
      </c>
      <c r="F10" s="148">
        <f t="shared" si="0"/>
        <v>0</v>
      </c>
      <c r="I10" s="146"/>
    </row>
    <row r="11" spans="1:9">
      <c r="A11" s="147"/>
      <c r="I11" s="146"/>
    </row>
    <row r="12" spans="1:9" ht="38.25">
      <c r="A12" s="147">
        <f>COUNT($A$1:A11)+1</f>
        <v>4</v>
      </c>
      <c r="B12" s="68" t="s">
        <v>307</v>
      </c>
      <c r="C12" s="149" t="s">
        <v>32</v>
      </c>
      <c r="D12" s="67">
        <v>20</v>
      </c>
      <c r="F12" s="148">
        <f t="shared" si="0"/>
        <v>0</v>
      </c>
      <c r="I12" s="146"/>
    </row>
    <row r="13" spans="1:9">
      <c r="A13" s="140"/>
      <c r="I13" s="146"/>
    </row>
    <row r="14" spans="1:9" ht="81" customHeight="1">
      <c r="A14" s="147">
        <f>COUNT($A$1:A13)+1</f>
        <v>5</v>
      </c>
      <c r="B14" s="68" t="s">
        <v>374</v>
      </c>
      <c r="C14" s="149" t="s">
        <v>34</v>
      </c>
      <c r="D14" s="67">
        <v>15</v>
      </c>
      <c r="F14" s="148">
        <f t="shared" si="0"/>
        <v>0</v>
      </c>
      <c r="I14" s="146"/>
    </row>
    <row r="15" spans="1:9">
      <c r="A15" s="147"/>
      <c r="C15" s="108"/>
      <c r="D15" s="69"/>
    </row>
    <row r="16" spans="1:9" s="141" customFormat="1">
      <c r="A16" s="159"/>
      <c r="B16" s="101"/>
      <c r="C16" s="109"/>
      <c r="D16" s="106"/>
      <c r="E16" s="173" t="s">
        <v>10</v>
      </c>
      <c r="F16" s="158">
        <f>SUM(F5:F15)</f>
        <v>0</v>
      </c>
      <c r="G16" s="126"/>
    </row>
    <row r="17" spans="1:9" s="141" customFormat="1">
      <c r="A17" s="147"/>
      <c r="B17" s="78"/>
      <c r="C17" s="110"/>
      <c r="D17" s="107"/>
      <c r="E17" s="174"/>
      <c r="F17" s="83"/>
      <c r="G17" s="126"/>
    </row>
    <row r="18" spans="1:9">
      <c r="A18" s="23" t="s">
        <v>18</v>
      </c>
      <c r="B18" s="46" t="s">
        <v>312</v>
      </c>
      <c r="C18" s="111"/>
    </row>
    <row r="19" spans="1:9">
      <c r="A19" s="23"/>
      <c r="B19" s="29"/>
      <c r="C19" s="111"/>
    </row>
    <row r="20" spans="1:9" ht="51" customHeight="1">
      <c r="A20" s="147">
        <f>COUNT($A$1:A19)+1</f>
        <v>6</v>
      </c>
      <c r="B20" s="68" t="s">
        <v>313</v>
      </c>
      <c r="C20" s="149" t="s">
        <v>32</v>
      </c>
      <c r="D20" s="67">
        <v>7.8</v>
      </c>
      <c r="F20" s="148">
        <f>ROUND(ROUND(D20,2)*ROUND(E20,2),2)</f>
        <v>0</v>
      </c>
      <c r="I20" s="146"/>
    </row>
    <row r="21" spans="1:9" ht="12.75" customHeight="1">
      <c r="A21" s="147"/>
      <c r="C21" s="149"/>
      <c r="I21" s="146"/>
    </row>
    <row r="22" spans="1:9" ht="38.25">
      <c r="A22" s="147">
        <f>COUNT($A$1:A21)+1</f>
        <v>7</v>
      </c>
      <c r="B22" s="68" t="s">
        <v>314</v>
      </c>
      <c r="C22" s="149" t="s">
        <v>32</v>
      </c>
      <c r="D22" s="67">
        <v>0.45</v>
      </c>
      <c r="F22" s="148">
        <f t="shared" ref="F22:F25" si="1">ROUND(ROUND(D22,2)*ROUND(E22,2),2)</f>
        <v>0</v>
      </c>
      <c r="I22" s="146"/>
    </row>
    <row r="23" spans="1:9">
      <c r="A23" s="147"/>
      <c r="C23" s="149"/>
      <c r="I23" s="146"/>
    </row>
    <row r="24" spans="1:9" ht="63.75">
      <c r="A24" s="147">
        <f>COUNT($A$1:A23)+1</f>
        <v>8</v>
      </c>
      <c r="B24" s="68" t="s">
        <v>325</v>
      </c>
      <c r="C24" s="149"/>
      <c r="I24" s="146"/>
    </row>
    <row r="25" spans="1:9">
      <c r="A25" s="147"/>
      <c r="B25" s="68" t="s">
        <v>315</v>
      </c>
      <c r="C25" s="149" t="s">
        <v>183</v>
      </c>
      <c r="D25" s="67">
        <v>1170</v>
      </c>
      <c r="F25" s="148">
        <f t="shared" si="1"/>
        <v>0</v>
      </c>
      <c r="I25" s="146"/>
    </row>
    <row r="26" spans="1:9">
      <c r="A26" s="147"/>
      <c r="C26" s="111"/>
      <c r="D26" s="121"/>
    </row>
    <row r="27" spans="1:9">
      <c r="A27" s="159"/>
      <c r="B27" s="102"/>
      <c r="C27" s="112"/>
      <c r="D27" s="122"/>
      <c r="E27" s="175" t="s">
        <v>316</v>
      </c>
      <c r="F27" s="158">
        <f>SUM(F20:F25)</f>
        <v>0</v>
      </c>
    </row>
    <row r="28" spans="1:9">
      <c r="A28" s="147"/>
      <c r="C28" s="111"/>
      <c r="D28" s="121"/>
      <c r="F28" s="81"/>
    </row>
    <row r="29" spans="1:9">
      <c r="A29" s="23" t="s">
        <v>19</v>
      </c>
      <c r="B29" s="46" t="s">
        <v>317</v>
      </c>
      <c r="C29" s="111"/>
      <c r="D29" s="121"/>
    </row>
    <row r="30" spans="1:9">
      <c r="A30" s="147"/>
      <c r="C30" s="111"/>
      <c r="D30" s="121"/>
    </row>
    <row r="31" spans="1:9" ht="72.75">
      <c r="A31" s="147">
        <f>COUNT($A$1:A30)+1</f>
        <v>9</v>
      </c>
      <c r="B31" s="68" t="s">
        <v>318</v>
      </c>
      <c r="C31" s="149" t="s">
        <v>33</v>
      </c>
      <c r="D31" s="67">
        <v>6.5</v>
      </c>
      <c r="F31" s="148">
        <f>ROUND(ROUND(D31,2)*ROUND(E31,2),2)</f>
        <v>0</v>
      </c>
      <c r="I31" s="146"/>
    </row>
    <row r="32" spans="1:9">
      <c r="A32" s="147"/>
      <c r="C32" s="149"/>
      <c r="I32" s="146"/>
    </row>
    <row r="33" spans="1:12" ht="50.25">
      <c r="A33" s="90">
        <f>COUNT($A$1:A32)+1</f>
        <v>10</v>
      </c>
      <c r="B33" s="68" t="s">
        <v>319</v>
      </c>
      <c r="C33" s="149" t="s">
        <v>33</v>
      </c>
      <c r="D33" s="67">
        <v>6.5</v>
      </c>
      <c r="F33" s="148">
        <f t="shared" ref="F33:F37" si="2">ROUND(ROUND(D33,2)*ROUND(E33,2),2)</f>
        <v>0</v>
      </c>
      <c r="I33" s="146"/>
    </row>
    <row r="34" spans="1:12">
      <c r="A34" s="147"/>
      <c r="C34" s="149"/>
      <c r="I34" s="146"/>
    </row>
    <row r="35" spans="1:12" s="150" customFormat="1" ht="63.75">
      <c r="A35" s="147">
        <f>COUNT($A$1:A34)+1</f>
        <v>11</v>
      </c>
      <c r="B35" s="68" t="s">
        <v>320</v>
      </c>
      <c r="C35" s="149" t="s">
        <v>33</v>
      </c>
      <c r="D35" s="67">
        <v>20</v>
      </c>
      <c r="E35" s="167"/>
      <c r="F35" s="148">
        <f t="shared" si="2"/>
        <v>0</v>
      </c>
      <c r="I35" s="146"/>
      <c r="J35" s="140"/>
      <c r="L35" s="140"/>
    </row>
    <row r="36" spans="1:12" s="150" customFormat="1">
      <c r="A36" s="147"/>
      <c r="B36" s="68"/>
      <c r="C36" s="149"/>
      <c r="D36" s="67"/>
      <c r="E36" s="167"/>
      <c r="F36" s="148"/>
      <c r="G36" s="127"/>
      <c r="I36" s="146"/>
      <c r="J36" s="140"/>
      <c r="L36" s="140"/>
    </row>
    <row r="37" spans="1:12" s="145" customFormat="1" ht="54" customHeight="1">
      <c r="A37" s="147">
        <f>COUNT($A$1:A36)+1</f>
        <v>12</v>
      </c>
      <c r="B37" s="68" t="s">
        <v>321</v>
      </c>
      <c r="C37" s="149" t="s">
        <v>33</v>
      </c>
      <c r="D37" s="67">
        <v>26.5</v>
      </c>
      <c r="E37" s="167"/>
      <c r="F37" s="148">
        <f t="shared" si="2"/>
        <v>0</v>
      </c>
      <c r="G37" s="125"/>
      <c r="I37" s="146"/>
      <c r="J37" s="140"/>
      <c r="L37" s="140"/>
    </row>
    <row r="38" spans="1:12" s="145" customFormat="1">
      <c r="A38" s="147"/>
      <c r="B38" s="68"/>
      <c r="C38" s="111"/>
      <c r="D38" s="91"/>
      <c r="E38" s="167"/>
      <c r="F38" s="148"/>
      <c r="G38" s="125"/>
    </row>
    <row r="39" spans="1:12">
      <c r="A39" s="159"/>
      <c r="B39" s="102"/>
      <c r="C39" s="113"/>
      <c r="D39" s="122"/>
      <c r="E39" s="185" t="s">
        <v>322</v>
      </c>
      <c r="F39" s="158">
        <f>SUM(F31:F38)</f>
        <v>0</v>
      </c>
    </row>
    <row r="40" spans="1:12">
      <c r="A40" s="147"/>
      <c r="C40" s="114"/>
      <c r="D40" s="121"/>
      <c r="E40" s="186"/>
      <c r="F40" s="83"/>
    </row>
    <row r="41" spans="1:12">
      <c r="A41" s="23" t="s">
        <v>20</v>
      </c>
      <c r="B41" s="24" t="s">
        <v>323</v>
      </c>
      <c r="C41" s="111"/>
      <c r="D41" s="121"/>
    </row>
    <row r="42" spans="1:12">
      <c r="A42" s="147"/>
      <c r="C42" s="108"/>
      <c r="D42" s="121"/>
    </row>
    <row r="43" spans="1:12" s="49" customFormat="1" ht="88.5">
      <c r="A43" s="31">
        <f>COUNT($A$1:A42)+1</f>
        <v>13</v>
      </c>
      <c r="B43" s="68" t="s">
        <v>326</v>
      </c>
      <c r="C43" s="149" t="s">
        <v>32</v>
      </c>
      <c r="D43" s="67">
        <v>16.5</v>
      </c>
      <c r="E43" s="167"/>
      <c r="F43" s="148">
        <f>ROUND(ROUND(D43,2)*ROUND(E43,2),2)</f>
        <v>0</v>
      </c>
      <c r="G43" s="128"/>
    </row>
    <row r="44" spans="1:12" s="151" customFormat="1">
      <c r="A44" s="31"/>
      <c r="B44" s="84"/>
      <c r="C44" s="85"/>
      <c r="D44" s="91"/>
      <c r="E44" s="187"/>
      <c r="F44" s="144"/>
      <c r="G44" s="128"/>
    </row>
    <row r="45" spans="1:12">
      <c r="A45" s="97"/>
      <c r="B45" s="102"/>
      <c r="C45" s="104"/>
      <c r="D45" s="103"/>
      <c r="E45" s="192" t="s">
        <v>324</v>
      </c>
      <c r="F45" s="105">
        <f>SUM(F42:F44)</f>
        <v>0</v>
      </c>
    </row>
    <row r="46" spans="1:12">
      <c r="A46" s="147"/>
      <c r="F46" s="81"/>
    </row>
    <row r="47" spans="1:12">
      <c r="A47" s="47"/>
      <c r="B47" s="48"/>
      <c r="C47" s="149"/>
      <c r="D47" s="69"/>
      <c r="E47" s="198"/>
      <c r="F47" s="143"/>
    </row>
    <row r="48" spans="1:12">
      <c r="A48" s="147"/>
      <c r="B48" s="80" t="s">
        <v>31</v>
      </c>
      <c r="F48" s="81"/>
    </row>
    <row r="49" spans="1:6">
      <c r="A49" s="40" t="s">
        <v>17</v>
      </c>
      <c r="B49" s="48" t="str">
        <f>B4</f>
        <v>ZEMELJSKA DELA</v>
      </c>
      <c r="C49" s="149"/>
      <c r="D49" s="69"/>
      <c r="E49" s="198"/>
      <c r="F49" s="143">
        <f>+F16</f>
        <v>0</v>
      </c>
    </row>
    <row r="50" spans="1:6">
      <c r="A50" s="40" t="s">
        <v>18</v>
      </c>
      <c r="B50" s="48" t="str">
        <f>B18</f>
        <v>BETONSKA DELA</v>
      </c>
      <c r="C50" s="149"/>
      <c r="D50" s="69"/>
      <c r="E50" s="198"/>
      <c r="F50" s="143">
        <f>F27</f>
        <v>0</v>
      </c>
    </row>
    <row r="51" spans="1:6">
      <c r="A51" s="40" t="s">
        <v>19</v>
      </c>
      <c r="B51" s="75" t="str">
        <f>+B29</f>
        <v>ZIDARSKA DELA</v>
      </c>
      <c r="C51" s="149"/>
      <c r="D51" s="69"/>
      <c r="E51" s="198"/>
      <c r="F51" s="143">
        <f>F39</f>
        <v>0</v>
      </c>
    </row>
    <row r="52" spans="1:6">
      <c r="A52" s="82" t="s">
        <v>20</v>
      </c>
      <c r="B52" s="86" t="str">
        <f>+B41</f>
        <v>DRUGA GRADBENA DELA</v>
      </c>
      <c r="C52" s="51"/>
      <c r="D52" s="87"/>
      <c r="E52" s="199"/>
      <c r="F52" s="52">
        <f>F45</f>
        <v>0</v>
      </c>
    </row>
    <row r="53" spans="1:6">
      <c r="A53" s="97"/>
      <c r="B53" s="98" t="s">
        <v>327</v>
      </c>
      <c r="C53" s="99"/>
      <c r="D53" s="100"/>
      <c r="E53" s="200"/>
      <c r="F53" s="158">
        <f>SUM(F49:F52)</f>
        <v>0</v>
      </c>
    </row>
  </sheetData>
  <sheetProtection algorithmName="SHA-512" hashValue="mYs4tFRDwq42xi0uN1p0bXJZtQ5C9xYLGWyMWkoh+qZURsM24QhF4kt1UWe6o2IRqe5T+TytxX50ThwTV8eIIA==" saltValue="wfBzdpHa8J8ZnoYPxLiERQ==" spinCount="100000" sheet="1" objects="1" scenarios="1"/>
  <pageMargins left="0.98425196850393704" right="0.39370078740157483" top="0.86614173228346458" bottom="1.1811023622047245" header="0.31496062992125984" footer="0.51181102362204722"/>
  <pageSetup paperSize="9" orientation="portrait" r:id="rId1"/>
  <headerFooter alignWithMargins="0">
    <oddHeader>&amp;L&amp;"FuturaTEEMedCon,Običajno"&amp;8&amp;F</oddHeader>
    <oddFooter>&amp;L&amp;"FuturaTEEMedCon,Običajno"&amp;9PROTIM RŽIŠNIK PERC d.o.o.,  Poslovna cona A 2,  4208 ŠENČUR,  SLOVENIJA
tel.: 04 279 18 00  fax: 04 279 18 25  e-mail:  protim@rzisnik-perc.si  url: www.protim.si&amp;R&amp;P od &amp;N</oddFooter>
  </headerFooter>
  <rowBreaks count="1" manualBreakCount="1">
    <brk id="28" max="5"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view="pageBreakPreview" zoomScaleNormal="100" zoomScaleSheetLayoutView="100" workbookViewId="0">
      <selection activeCell="E40" sqref="E40:E63"/>
    </sheetView>
  </sheetViews>
  <sheetFormatPr defaultRowHeight="12.75"/>
  <cols>
    <col min="1" max="1" width="5.85546875" style="520" customWidth="1"/>
    <col min="2" max="2" width="45" style="521" customWidth="1"/>
    <col min="3" max="3" width="6" style="522" bestFit="1" customWidth="1"/>
    <col min="4" max="4" width="8.140625" style="523" customWidth="1"/>
    <col min="5" max="5" width="9.42578125" style="536" customWidth="1"/>
    <col min="6" max="6" width="13.28515625" style="524" customWidth="1"/>
    <col min="7" max="7" width="9.140625" style="522"/>
    <col min="8" max="8" width="9.140625" style="524"/>
    <col min="9" max="16384" width="9.140625" style="525"/>
  </cols>
  <sheetData>
    <row r="1" spans="1:12" s="222" customFormat="1" ht="15">
      <c r="A1" s="447" t="s">
        <v>38</v>
      </c>
      <c r="B1" s="448" t="s">
        <v>29</v>
      </c>
      <c r="C1" s="449"/>
      <c r="D1" s="450"/>
      <c r="E1" s="164"/>
      <c r="F1" s="229"/>
      <c r="G1" s="451"/>
      <c r="H1" s="223"/>
    </row>
    <row r="2" spans="1:12" s="222" customFormat="1">
      <c r="A2" s="452" t="s">
        <v>13</v>
      </c>
      <c r="B2" s="233" t="s">
        <v>21</v>
      </c>
      <c r="C2" s="234" t="s">
        <v>14</v>
      </c>
      <c r="D2" s="235" t="s">
        <v>15</v>
      </c>
      <c r="E2" s="165" t="s">
        <v>16</v>
      </c>
      <c r="F2" s="236" t="s">
        <v>22</v>
      </c>
      <c r="G2" s="381"/>
      <c r="H2" s="223"/>
    </row>
    <row r="3" spans="1:12" s="222" customFormat="1">
      <c r="A3" s="249"/>
      <c r="B3" s="453"/>
      <c r="C3" s="454"/>
      <c r="D3" s="381"/>
      <c r="E3" s="196"/>
      <c r="F3" s="220"/>
      <c r="G3" s="381"/>
      <c r="H3" s="223"/>
    </row>
    <row r="4" spans="1:12" s="222" customFormat="1">
      <c r="A4" s="455" t="s">
        <v>17</v>
      </c>
      <c r="B4" s="456" t="s">
        <v>25</v>
      </c>
      <c r="C4" s="454"/>
      <c r="D4" s="381"/>
      <c r="E4" s="196"/>
      <c r="F4" s="220"/>
      <c r="G4" s="381"/>
      <c r="H4" s="223"/>
    </row>
    <row r="5" spans="1:12" s="222" customFormat="1">
      <c r="A5" s="249"/>
      <c r="B5" s="453"/>
      <c r="C5" s="454"/>
      <c r="D5" s="381"/>
      <c r="E5" s="196"/>
      <c r="F5" s="220"/>
      <c r="G5" s="381"/>
      <c r="H5" s="223"/>
    </row>
    <row r="6" spans="1:12" s="222" customFormat="1" ht="14.25">
      <c r="A6" s="249">
        <f>COUNT($A$1:A5)+1</f>
        <v>1</v>
      </c>
      <c r="B6" s="453" t="s">
        <v>27</v>
      </c>
      <c r="C6" s="364" t="s">
        <v>34</v>
      </c>
      <c r="D6" s="246">
        <v>786</v>
      </c>
      <c r="E6" s="198"/>
      <c r="F6" s="350">
        <f>ROUND(ROUND(D6,2)*ROUND(E6,2),2)</f>
        <v>0</v>
      </c>
      <c r="G6" s="254"/>
      <c r="H6" s="223"/>
      <c r="I6" s="223"/>
    </row>
    <row r="7" spans="1:12" s="222" customFormat="1">
      <c r="A7" s="249"/>
      <c r="B7" s="453"/>
      <c r="C7" s="364"/>
      <c r="D7" s="254"/>
      <c r="E7" s="198"/>
      <c r="F7" s="350"/>
      <c r="G7" s="254"/>
      <c r="H7" s="223"/>
      <c r="I7" s="223"/>
    </row>
    <row r="8" spans="1:12" s="222" customFormat="1">
      <c r="A8" s="249">
        <f>COUNT($A$1:A7)+1</f>
        <v>2</v>
      </c>
      <c r="B8" s="453" t="s">
        <v>28</v>
      </c>
      <c r="C8" s="364" t="s">
        <v>9</v>
      </c>
      <c r="D8" s="246">
        <v>35</v>
      </c>
      <c r="E8" s="198"/>
      <c r="F8" s="350">
        <f t="shared" ref="F8" si="0">ROUND(ROUND(D8,2)*ROUND(E8,2),2)</f>
        <v>0</v>
      </c>
      <c r="G8" s="254"/>
      <c r="H8" s="223"/>
      <c r="I8" s="223"/>
    </row>
    <row r="9" spans="1:12" s="222" customFormat="1">
      <c r="A9" s="249"/>
      <c r="B9" s="453"/>
      <c r="C9" s="364"/>
      <c r="D9" s="254"/>
      <c r="E9" s="198"/>
      <c r="F9" s="223"/>
      <c r="G9" s="254"/>
      <c r="H9" s="223"/>
    </row>
    <row r="10" spans="1:12" s="282" customFormat="1">
      <c r="A10" s="276"/>
      <c r="B10" s="277"/>
      <c r="C10" s="457"/>
      <c r="D10" s="279"/>
      <c r="E10" s="526" t="s">
        <v>26</v>
      </c>
      <c r="F10" s="280">
        <f>SUM(F6:F8)</f>
        <v>0</v>
      </c>
      <c r="G10" s="458"/>
      <c r="H10" s="223"/>
    </row>
    <row r="11" spans="1:12" s="222" customFormat="1">
      <c r="A11" s="249"/>
      <c r="B11" s="453"/>
      <c r="C11" s="364"/>
      <c r="D11" s="254"/>
      <c r="E11" s="198"/>
      <c r="F11" s="223"/>
      <c r="G11" s="254"/>
      <c r="H11" s="223"/>
    </row>
    <row r="12" spans="1:12" s="222" customFormat="1">
      <c r="A12" s="243" t="s">
        <v>18</v>
      </c>
      <c r="B12" s="287" t="s">
        <v>12</v>
      </c>
      <c r="C12" s="245"/>
      <c r="D12" s="254"/>
      <c r="E12" s="167"/>
      <c r="F12" s="247"/>
      <c r="G12" s="246"/>
      <c r="H12" s="223"/>
    </row>
    <row r="13" spans="1:12" s="222" customFormat="1">
      <c r="A13" s="249"/>
      <c r="B13" s="453"/>
      <c r="C13" s="454"/>
      <c r="D13" s="254"/>
      <c r="E13" s="196"/>
      <c r="F13" s="220"/>
      <c r="G13" s="381"/>
      <c r="H13" s="223"/>
    </row>
    <row r="14" spans="1:12" s="340" customFormat="1" ht="114.75">
      <c r="A14" s="249">
        <f>COUNT($A$1:A13)+1</f>
        <v>3</v>
      </c>
      <c r="B14" s="321" t="s">
        <v>365</v>
      </c>
      <c r="C14" s="253" t="s">
        <v>32</v>
      </c>
      <c r="D14" s="291">
        <v>800</v>
      </c>
      <c r="E14" s="527"/>
      <c r="F14" s="350">
        <f>ROUND(ROUND(D14,2)*ROUND(E14,2),2)</f>
        <v>0</v>
      </c>
      <c r="G14" s="460"/>
      <c r="H14" s="223"/>
      <c r="I14" s="459"/>
    </row>
    <row r="15" spans="1:12" s="340" customFormat="1">
      <c r="A15" s="249"/>
      <c r="B15" s="321"/>
      <c r="C15" s="253"/>
      <c r="D15" s="291"/>
      <c r="E15" s="527"/>
      <c r="F15" s="350"/>
      <c r="G15" s="460"/>
      <c r="H15" s="223"/>
      <c r="I15" s="459"/>
    </row>
    <row r="16" spans="1:12" s="337" customFormat="1" ht="114.75">
      <c r="A16" s="383">
        <f>COUNT($A$1:A15)+1</f>
        <v>4</v>
      </c>
      <c r="B16" s="321" t="s">
        <v>364</v>
      </c>
      <c r="C16" s="369" t="s">
        <v>32</v>
      </c>
      <c r="D16" s="370">
        <v>1010</v>
      </c>
      <c r="E16" s="193"/>
      <c r="F16" s="350">
        <f t="shared" ref="F16:F34" si="1">ROUND(ROUND(D16,2)*ROUND(E16,2),2)</f>
        <v>0</v>
      </c>
      <c r="G16" s="461"/>
      <c r="H16" s="223"/>
      <c r="I16" s="217"/>
      <c r="J16" s="340"/>
      <c r="L16" s="340"/>
    </row>
    <row r="17" spans="1:12" s="337" customFormat="1">
      <c r="A17" s="383"/>
      <c r="B17" s="321"/>
      <c r="C17" s="369"/>
      <c r="D17" s="370"/>
      <c r="E17" s="193"/>
      <c r="F17" s="350"/>
      <c r="G17" s="461"/>
      <c r="H17" s="223"/>
      <c r="I17" s="217"/>
      <c r="J17" s="340"/>
      <c r="L17" s="340"/>
    </row>
    <row r="18" spans="1:12" s="316" customFormat="1" ht="38.25">
      <c r="A18" s="249">
        <f>COUNT($A$1:A16)+1</f>
        <v>5</v>
      </c>
      <c r="B18" s="462" t="s">
        <v>49</v>
      </c>
      <c r="C18" s="461" t="s">
        <v>32</v>
      </c>
      <c r="D18" s="246">
        <v>25</v>
      </c>
      <c r="E18" s="178"/>
      <c r="F18" s="350">
        <f t="shared" si="1"/>
        <v>0</v>
      </c>
      <c r="G18" s="460"/>
      <c r="H18" s="223"/>
      <c r="I18" s="207"/>
      <c r="J18" s="340"/>
      <c r="L18" s="340"/>
    </row>
    <row r="19" spans="1:12" s="222" customFormat="1">
      <c r="A19" s="463"/>
      <c r="B19" s="464"/>
      <c r="C19" s="465"/>
      <c r="D19" s="466"/>
      <c r="E19" s="528"/>
      <c r="F19" s="350"/>
      <c r="G19" s="254"/>
      <c r="H19" s="223"/>
      <c r="I19" s="467"/>
      <c r="J19" s="340"/>
      <c r="L19" s="340"/>
    </row>
    <row r="20" spans="1:12" s="222" customFormat="1" ht="25.5">
      <c r="A20" s="249">
        <f>COUNT($A$1:A18)+1</f>
        <v>6</v>
      </c>
      <c r="B20" s="250" t="s">
        <v>61</v>
      </c>
      <c r="C20" s="468" t="s">
        <v>33</v>
      </c>
      <c r="D20" s="246">
        <v>314</v>
      </c>
      <c r="E20" s="198"/>
      <c r="F20" s="350">
        <f t="shared" si="1"/>
        <v>0</v>
      </c>
      <c r="G20" s="254"/>
      <c r="H20" s="223"/>
      <c r="I20" s="223"/>
      <c r="J20" s="340"/>
      <c r="L20" s="340"/>
    </row>
    <row r="21" spans="1:12" s="222" customFormat="1">
      <c r="A21" s="249"/>
      <c r="B21" s="250"/>
      <c r="C21" s="468"/>
      <c r="D21" s="254"/>
      <c r="E21" s="198"/>
      <c r="F21" s="350"/>
      <c r="G21" s="254"/>
      <c r="H21" s="223"/>
      <c r="I21" s="223"/>
      <c r="J21" s="340"/>
      <c r="L21" s="340"/>
    </row>
    <row r="22" spans="1:12" s="340" customFormat="1" ht="38.25">
      <c r="A22" s="383">
        <f>COUNT($A$1:A21)+1</f>
        <v>7</v>
      </c>
      <c r="B22" s="250" t="s">
        <v>48</v>
      </c>
      <c r="C22" s="253" t="s">
        <v>32</v>
      </c>
      <c r="D22" s="246">
        <v>600</v>
      </c>
      <c r="E22" s="167"/>
      <c r="F22" s="350">
        <f t="shared" si="1"/>
        <v>0</v>
      </c>
      <c r="G22" s="469"/>
      <c r="H22" s="223"/>
      <c r="I22" s="202"/>
    </row>
    <row r="23" spans="1:12" s="222" customFormat="1">
      <c r="A23" s="249"/>
      <c r="B23" s="321"/>
      <c r="C23" s="470"/>
      <c r="D23" s="460"/>
      <c r="E23" s="195"/>
      <c r="F23" s="350"/>
      <c r="G23" s="246"/>
      <c r="H23" s="223"/>
      <c r="I23" s="219"/>
      <c r="J23" s="340"/>
      <c r="L23" s="340"/>
    </row>
    <row r="24" spans="1:12" s="222" customFormat="1" ht="38.25">
      <c r="A24" s="383">
        <f>COUNT($A$1:A23)+1</f>
        <v>8</v>
      </c>
      <c r="B24" s="250" t="s">
        <v>375</v>
      </c>
      <c r="C24" s="253" t="s">
        <v>32</v>
      </c>
      <c r="D24" s="246">
        <v>925</v>
      </c>
      <c r="E24" s="167"/>
      <c r="F24" s="350">
        <f t="shared" si="1"/>
        <v>0</v>
      </c>
      <c r="G24" s="246"/>
      <c r="H24" s="223"/>
      <c r="I24" s="202"/>
      <c r="J24" s="340"/>
      <c r="L24" s="340"/>
    </row>
    <row r="25" spans="1:12" s="222" customFormat="1">
      <c r="A25" s="383"/>
      <c r="B25" s="250"/>
      <c r="C25" s="253"/>
      <c r="D25" s="246"/>
      <c r="E25" s="167"/>
      <c r="F25" s="350"/>
      <c r="G25" s="246"/>
      <c r="H25" s="223"/>
      <c r="I25" s="202"/>
      <c r="J25" s="340"/>
      <c r="L25" s="340"/>
    </row>
    <row r="26" spans="1:12" s="222" customFormat="1" ht="38.25">
      <c r="A26" s="249">
        <v>9</v>
      </c>
      <c r="B26" s="471" t="s">
        <v>370</v>
      </c>
      <c r="C26" s="364" t="s">
        <v>34</v>
      </c>
      <c r="D26" s="472">
        <v>350</v>
      </c>
      <c r="E26" s="134"/>
      <c r="F26" s="350">
        <f t="shared" si="1"/>
        <v>0</v>
      </c>
      <c r="G26" s="474"/>
      <c r="H26" s="474"/>
      <c r="I26" s="473"/>
      <c r="J26" s="340"/>
      <c r="L26" s="340"/>
    </row>
    <row r="27" spans="1:12" s="222" customFormat="1">
      <c r="A27" s="249"/>
      <c r="B27" s="471"/>
      <c r="C27" s="364"/>
      <c r="D27" s="472"/>
      <c r="E27" s="134"/>
      <c r="F27" s="350"/>
      <c r="G27" s="474"/>
      <c r="H27" s="474"/>
      <c r="I27" s="473"/>
      <c r="J27" s="340"/>
      <c r="L27" s="340"/>
    </row>
    <row r="28" spans="1:12" s="222" customFormat="1" ht="15" customHeight="1">
      <c r="A28" s="249">
        <v>10</v>
      </c>
      <c r="B28" s="475" t="s">
        <v>137</v>
      </c>
      <c r="C28" s="476"/>
      <c r="D28" s="477"/>
      <c r="E28" s="161"/>
      <c r="F28" s="350"/>
      <c r="G28" s="479"/>
      <c r="H28" s="479"/>
      <c r="I28" s="478"/>
      <c r="J28" s="340"/>
      <c r="L28" s="340"/>
    </row>
    <row r="29" spans="1:12" s="222" customFormat="1" ht="76.5">
      <c r="A29" s="249"/>
      <c r="B29" s="480" t="s">
        <v>371</v>
      </c>
      <c r="C29" s="454" t="s">
        <v>9</v>
      </c>
      <c r="D29" s="481">
        <v>20</v>
      </c>
      <c r="E29" s="132"/>
      <c r="F29" s="350">
        <f t="shared" si="1"/>
        <v>0</v>
      </c>
      <c r="G29" s="310"/>
      <c r="H29" s="310"/>
      <c r="I29" s="481"/>
      <c r="J29" s="340"/>
      <c r="L29" s="340"/>
    </row>
    <row r="30" spans="1:12" s="222" customFormat="1">
      <c r="A30" s="249"/>
      <c r="B30" s="482"/>
      <c r="C30" s="454"/>
      <c r="D30" s="481"/>
      <c r="E30" s="132"/>
      <c r="F30" s="350"/>
      <c r="G30" s="310"/>
      <c r="H30" s="310"/>
      <c r="I30" s="481"/>
      <c r="J30" s="340"/>
      <c r="L30" s="340"/>
    </row>
    <row r="31" spans="1:12" s="222" customFormat="1" ht="16.5" customHeight="1">
      <c r="A31" s="249">
        <v>11</v>
      </c>
      <c r="B31" s="483" t="s">
        <v>137</v>
      </c>
      <c r="C31" s="476"/>
      <c r="D31" s="478"/>
      <c r="E31" s="161"/>
      <c r="F31" s="350"/>
      <c r="G31" s="479"/>
      <c r="H31" s="479"/>
      <c r="I31" s="478"/>
      <c r="J31" s="340"/>
      <c r="L31" s="340"/>
    </row>
    <row r="32" spans="1:12" s="222" customFormat="1" ht="51">
      <c r="A32" s="249"/>
      <c r="B32" s="480" t="s">
        <v>372</v>
      </c>
      <c r="C32" s="454" t="s">
        <v>9</v>
      </c>
      <c r="D32" s="481">
        <v>20</v>
      </c>
      <c r="E32" s="132"/>
      <c r="F32" s="350">
        <f t="shared" si="1"/>
        <v>0</v>
      </c>
      <c r="G32" s="310"/>
      <c r="H32" s="310"/>
      <c r="I32" s="481"/>
      <c r="J32" s="340"/>
      <c r="K32" s="310"/>
      <c r="L32" s="340"/>
    </row>
    <row r="33" spans="1:12" s="222" customFormat="1">
      <c r="A33" s="249"/>
      <c r="B33" s="321"/>
      <c r="C33" s="470"/>
      <c r="D33" s="460"/>
      <c r="E33" s="195"/>
      <c r="F33" s="350"/>
      <c r="G33" s="246"/>
      <c r="H33" s="223"/>
      <c r="I33" s="219"/>
      <c r="J33" s="340"/>
      <c r="L33" s="340"/>
    </row>
    <row r="34" spans="1:12" s="222" customFormat="1" ht="51">
      <c r="A34" s="383">
        <v>12</v>
      </c>
      <c r="B34" s="250" t="s">
        <v>50</v>
      </c>
      <c r="C34" s="253" t="s">
        <v>32</v>
      </c>
      <c r="D34" s="246">
        <v>737</v>
      </c>
      <c r="E34" s="167"/>
      <c r="F34" s="350">
        <f t="shared" si="1"/>
        <v>0</v>
      </c>
      <c r="G34" s="364"/>
      <c r="I34" s="202"/>
      <c r="J34" s="340"/>
      <c r="L34" s="340"/>
    </row>
    <row r="35" spans="1:12" s="282" customFormat="1">
      <c r="A35" s="249"/>
      <c r="B35" s="250"/>
      <c r="C35" s="253"/>
      <c r="D35" s="254"/>
      <c r="E35" s="167"/>
      <c r="F35" s="247"/>
      <c r="G35" s="397"/>
    </row>
    <row r="36" spans="1:12" s="282" customFormat="1">
      <c r="A36" s="276"/>
      <c r="B36" s="277"/>
      <c r="C36" s="457"/>
      <c r="D36" s="279"/>
      <c r="E36" s="173" t="s">
        <v>10</v>
      </c>
      <c r="F36" s="280">
        <f>SUM(F14:F34)</f>
        <v>0</v>
      </c>
      <c r="G36" s="397"/>
    </row>
    <row r="37" spans="1:12" s="222" customFormat="1">
      <c r="A37" s="249"/>
      <c r="B37" s="283"/>
      <c r="C37" s="484"/>
      <c r="D37" s="285"/>
      <c r="E37" s="174"/>
      <c r="F37" s="286"/>
      <c r="G37" s="364"/>
      <c r="H37" s="223"/>
    </row>
    <row r="38" spans="1:12" s="222" customFormat="1">
      <c r="A38" s="455" t="s">
        <v>19</v>
      </c>
      <c r="B38" s="456" t="s">
        <v>29</v>
      </c>
      <c r="C38" s="454"/>
      <c r="D38" s="254"/>
      <c r="E38" s="196"/>
      <c r="F38" s="220"/>
      <c r="G38" s="364"/>
      <c r="H38" s="223"/>
    </row>
    <row r="39" spans="1:12" s="487" customFormat="1">
      <c r="A39" s="249"/>
      <c r="B39" s="485"/>
      <c r="C39" s="470"/>
      <c r="D39" s="254"/>
      <c r="E39" s="195"/>
      <c r="F39" s="220"/>
      <c r="G39" s="486"/>
    </row>
    <row r="40" spans="1:12" s="487" customFormat="1" ht="63.75">
      <c r="A40" s="383">
        <f>COUNT($A$1:A39)+1</f>
        <v>13</v>
      </c>
      <c r="B40" s="319" t="s">
        <v>401</v>
      </c>
      <c r="C40" s="488"/>
      <c r="D40" s="489"/>
      <c r="E40" s="529"/>
      <c r="F40" s="491"/>
      <c r="G40" s="492"/>
    </row>
    <row r="41" spans="1:12" s="487" customFormat="1" ht="25.5">
      <c r="A41" s="383"/>
      <c r="B41" s="493" t="s">
        <v>191</v>
      </c>
      <c r="C41" s="461" t="s">
        <v>34</v>
      </c>
      <c r="D41" s="246">
        <v>84</v>
      </c>
      <c r="E41" s="530"/>
      <c r="F41" s="350">
        <f>ROUND(ROUND(D41,2)*ROUND(E41,2),2)</f>
        <v>0</v>
      </c>
      <c r="G41" s="492"/>
      <c r="I41" s="494"/>
    </row>
    <row r="42" spans="1:12" s="487" customFormat="1">
      <c r="A42" s="383"/>
      <c r="B42" s="493"/>
      <c r="C42" s="461"/>
      <c r="D42" s="489"/>
      <c r="E42" s="530"/>
      <c r="F42" s="350"/>
      <c r="G42" s="492"/>
      <c r="I42" s="494"/>
    </row>
    <row r="43" spans="1:12" s="487" customFormat="1" ht="63.75">
      <c r="A43" s="495">
        <f>COUNT($A$1:A42)+1</f>
        <v>14</v>
      </c>
      <c r="B43" s="496" t="s">
        <v>402</v>
      </c>
      <c r="C43" s="497"/>
      <c r="D43" s="489"/>
      <c r="E43" s="531"/>
      <c r="F43" s="350"/>
      <c r="G43" s="499"/>
      <c r="I43" s="498"/>
    </row>
    <row r="44" spans="1:12" s="487" customFormat="1" ht="14.25">
      <c r="A44" s="495"/>
      <c r="B44" s="500" t="s">
        <v>192</v>
      </c>
      <c r="C44" s="497" t="s">
        <v>34</v>
      </c>
      <c r="D44" s="246">
        <v>265</v>
      </c>
      <c r="E44" s="532"/>
      <c r="F44" s="350">
        <f t="shared" ref="F44:F63" si="2">ROUND(ROUND(D44,2)*ROUND(E44,2),2)</f>
        <v>0</v>
      </c>
      <c r="G44" s="492"/>
      <c r="I44" s="501"/>
    </row>
    <row r="45" spans="1:12" s="487" customFormat="1" ht="14.25">
      <c r="A45" s="495"/>
      <c r="B45" s="500" t="s">
        <v>301</v>
      </c>
      <c r="C45" s="497" t="s">
        <v>34</v>
      </c>
      <c r="D45" s="246">
        <v>152</v>
      </c>
      <c r="E45" s="532"/>
      <c r="F45" s="350">
        <f t="shared" si="2"/>
        <v>0</v>
      </c>
      <c r="G45" s="492"/>
      <c r="I45" s="501"/>
    </row>
    <row r="46" spans="1:12" s="487" customFormat="1" ht="14.25">
      <c r="A46" s="495"/>
      <c r="B46" s="500" t="s">
        <v>194</v>
      </c>
      <c r="C46" s="497" t="s">
        <v>34</v>
      </c>
      <c r="D46" s="246">
        <v>96</v>
      </c>
      <c r="E46" s="532"/>
      <c r="F46" s="350">
        <f t="shared" si="2"/>
        <v>0</v>
      </c>
      <c r="G46" s="492"/>
      <c r="I46" s="501"/>
    </row>
    <row r="47" spans="1:12" s="487" customFormat="1" ht="14.25">
      <c r="A47" s="495"/>
      <c r="B47" s="500" t="s">
        <v>195</v>
      </c>
      <c r="C47" s="497" t="s">
        <v>34</v>
      </c>
      <c r="D47" s="246">
        <v>201</v>
      </c>
      <c r="E47" s="532"/>
      <c r="F47" s="350">
        <f t="shared" si="2"/>
        <v>0</v>
      </c>
      <c r="G47" s="492"/>
      <c r="I47" s="501"/>
    </row>
    <row r="48" spans="1:12" s="487" customFormat="1">
      <c r="A48" s="495"/>
      <c r="B48" s="502"/>
      <c r="C48" s="497"/>
      <c r="D48" s="246"/>
      <c r="E48" s="532"/>
      <c r="F48" s="350"/>
      <c r="G48" s="492"/>
      <c r="I48" s="501"/>
    </row>
    <row r="49" spans="1:12" s="487" customFormat="1" ht="90.75" customHeight="1">
      <c r="A49" s="495">
        <f>COUNT($A$1:A48)+1</f>
        <v>15</v>
      </c>
      <c r="B49" s="503" t="s">
        <v>362</v>
      </c>
      <c r="C49" s="497" t="s">
        <v>9</v>
      </c>
      <c r="D49" s="246">
        <v>1</v>
      </c>
      <c r="E49" s="532"/>
      <c r="F49" s="350">
        <f t="shared" si="2"/>
        <v>0</v>
      </c>
      <c r="G49" s="492"/>
      <c r="I49" s="501"/>
    </row>
    <row r="50" spans="1:12" s="487" customFormat="1">
      <c r="A50" s="495"/>
      <c r="B50" s="504"/>
      <c r="C50" s="497"/>
      <c r="D50" s="246"/>
      <c r="E50" s="532"/>
      <c r="F50" s="350"/>
      <c r="G50" s="492"/>
      <c r="I50" s="501"/>
    </row>
    <row r="51" spans="1:12" s="487" customFormat="1" ht="67.5" customHeight="1">
      <c r="A51" s="495">
        <f>COUNT($A$1:A50)+1</f>
        <v>16</v>
      </c>
      <c r="B51" s="503" t="s">
        <v>342</v>
      </c>
      <c r="C51" s="497" t="s">
        <v>9</v>
      </c>
      <c r="D51" s="246">
        <v>1</v>
      </c>
      <c r="E51" s="532"/>
      <c r="F51" s="350">
        <f t="shared" si="2"/>
        <v>0</v>
      </c>
      <c r="G51" s="492"/>
      <c r="I51" s="501"/>
    </row>
    <row r="52" spans="1:12" s="487" customFormat="1">
      <c r="A52" s="273"/>
      <c r="B52" s="505"/>
      <c r="C52" s="318"/>
      <c r="D52" s="246"/>
      <c r="E52" s="193"/>
      <c r="F52" s="350"/>
      <c r="G52" s="492"/>
      <c r="I52" s="217"/>
    </row>
    <row r="53" spans="1:12" s="487" customFormat="1" ht="95.25" customHeight="1">
      <c r="A53" s="273">
        <f>COUNT($A$1:A51)+1</f>
        <v>17</v>
      </c>
      <c r="B53" s="505" t="s">
        <v>302</v>
      </c>
      <c r="C53" s="318" t="s">
        <v>9</v>
      </c>
      <c r="D53" s="246">
        <v>18</v>
      </c>
      <c r="E53" s="193"/>
      <c r="F53" s="350">
        <f t="shared" si="2"/>
        <v>0</v>
      </c>
      <c r="G53" s="492"/>
      <c r="I53" s="217"/>
    </row>
    <row r="54" spans="1:12" s="487" customFormat="1">
      <c r="A54" s="273"/>
      <c r="B54" s="505"/>
      <c r="C54" s="318"/>
      <c r="D54" s="246"/>
      <c r="E54" s="193"/>
      <c r="F54" s="350"/>
      <c r="G54" s="492"/>
      <c r="I54" s="217"/>
    </row>
    <row r="55" spans="1:12" s="487" customFormat="1" ht="95.25" customHeight="1">
      <c r="A55" s="273">
        <f>COUNT($A$1:A52)+1</f>
        <v>17</v>
      </c>
      <c r="B55" s="505" t="s">
        <v>303</v>
      </c>
      <c r="C55" s="318" t="s">
        <v>9</v>
      </c>
      <c r="D55" s="246">
        <v>9</v>
      </c>
      <c r="E55" s="193"/>
      <c r="F55" s="350">
        <f t="shared" si="2"/>
        <v>0</v>
      </c>
      <c r="G55" s="492"/>
      <c r="I55" s="217"/>
    </row>
    <row r="56" spans="1:12" s="487" customFormat="1">
      <c r="A56" s="383"/>
      <c r="B56" s="503"/>
      <c r="C56" s="364"/>
      <c r="D56" s="489"/>
      <c r="E56" s="533"/>
      <c r="F56" s="350"/>
      <c r="G56" s="492"/>
      <c r="I56" s="506"/>
    </row>
    <row r="57" spans="1:12" s="487" customFormat="1" ht="106.5" customHeight="1">
      <c r="A57" s="299">
        <f>COUNT($A$1:A56)+1</f>
        <v>19</v>
      </c>
      <c r="B57" s="503" t="s">
        <v>331</v>
      </c>
      <c r="C57" s="336" t="s">
        <v>117</v>
      </c>
      <c r="D57" s="246">
        <v>680</v>
      </c>
      <c r="E57" s="177"/>
      <c r="F57" s="350">
        <f t="shared" si="2"/>
        <v>0</v>
      </c>
      <c r="G57" s="492"/>
      <c r="I57" s="302"/>
    </row>
    <row r="58" spans="1:12" s="340" customFormat="1">
      <c r="A58" s="383"/>
      <c r="B58" s="507"/>
      <c r="C58" s="488"/>
      <c r="D58" s="508"/>
      <c r="E58" s="529"/>
      <c r="F58" s="350"/>
      <c r="G58" s="261"/>
      <c r="I58" s="490"/>
      <c r="J58" s="487"/>
      <c r="L58" s="487"/>
    </row>
    <row r="59" spans="1:12" s="340" customFormat="1" ht="79.5" customHeight="1">
      <c r="A59" s="249">
        <f>COUNT($A$1:A58)+1</f>
        <v>20</v>
      </c>
      <c r="B59" s="503" t="s">
        <v>122</v>
      </c>
      <c r="C59" s="261" t="s">
        <v>9</v>
      </c>
      <c r="D59" s="246">
        <v>1</v>
      </c>
      <c r="E59" s="534"/>
      <c r="F59" s="350">
        <f t="shared" si="2"/>
        <v>0</v>
      </c>
      <c r="G59" s="261"/>
      <c r="I59" s="509"/>
      <c r="J59" s="487"/>
      <c r="L59" s="487"/>
    </row>
    <row r="60" spans="1:12" s="340" customFormat="1">
      <c r="A60" s="249"/>
      <c r="B60" s="503"/>
      <c r="C60" s="261"/>
      <c r="D60" s="246"/>
      <c r="E60" s="534"/>
      <c r="F60" s="350"/>
      <c r="G60" s="261"/>
      <c r="I60" s="509"/>
      <c r="J60" s="487"/>
      <c r="L60" s="487"/>
    </row>
    <row r="61" spans="1:12" s="340" customFormat="1" ht="89.25">
      <c r="A61" s="249">
        <f>COUNT($A$1:A60)+1</f>
        <v>21</v>
      </c>
      <c r="B61" s="503" t="s">
        <v>201</v>
      </c>
      <c r="C61" s="261" t="s">
        <v>9</v>
      </c>
      <c r="D61" s="246">
        <v>33</v>
      </c>
      <c r="E61" s="534"/>
      <c r="F61" s="350">
        <f t="shared" si="2"/>
        <v>0</v>
      </c>
      <c r="G61" s="261"/>
      <c r="I61" s="509"/>
      <c r="J61" s="487"/>
      <c r="L61" s="487"/>
    </row>
    <row r="62" spans="1:12" s="340" customFormat="1">
      <c r="A62" s="249"/>
      <c r="B62" s="503"/>
      <c r="C62" s="261"/>
      <c r="D62" s="460"/>
      <c r="E62" s="534"/>
      <c r="F62" s="350"/>
      <c r="G62" s="261"/>
      <c r="I62" s="509"/>
      <c r="J62" s="487"/>
      <c r="L62" s="487"/>
    </row>
    <row r="63" spans="1:12" s="340" customFormat="1" ht="42.75" customHeight="1">
      <c r="A63" s="249">
        <f>COUNT($A$1:A62)+1</f>
        <v>22</v>
      </c>
      <c r="B63" s="300" t="s">
        <v>354</v>
      </c>
      <c r="C63" s="336" t="s">
        <v>117</v>
      </c>
      <c r="D63" s="246">
        <v>20</v>
      </c>
      <c r="E63" s="177"/>
      <c r="F63" s="350">
        <f t="shared" si="2"/>
        <v>0</v>
      </c>
      <c r="G63" s="261"/>
      <c r="I63" s="302"/>
      <c r="J63" s="487"/>
      <c r="L63" s="487"/>
    </row>
    <row r="64" spans="1:12" s="222" customFormat="1">
      <c r="A64" s="383"/>
      <c r="B64" s="510"/>
      <c r="C64" s="511"/>
      <c r="D64" s="254"/>
      <c r="E64" s="534"/>
      <c r="F64" s="223"/>
      <c r="H64" s="223"/>
    </row>
    <row r="65" spans="1:8" s="340" customFormat="1">
      <c r="A65" s="276"/>
      <c r="B65" s="277"/>
      <c r="C65" s="457"/>
      <c r="D65" s="279"/>
      <c r="E65" s="173" t="s">
        <v>30</v>
      </c>
      <c r="F65" s="280">
        <f>SUM(F40:F64)</f>
        <v>0</v>
      </c>
      <c r="G65" s="261"/>
      <c r="H65" s="459"/>
    </row>
    <row r="66" spans="1:8" s="310" customFormat="1">
      <c r="A66" s="120"/>
      <c r="B66" s="512"/>
      <c r="C66" s="513"/>
      <c r="D66" s="458"/>
      <c r="E66" s="535"/>
      <c r="F66" s="514"/>
      <c r="G66" s="245"/>
    </row>
    <row r="67" spans="1:8" s="222" customFormat="1">
      <c r="A67" s="249"/>
      <c r="B67" s="283"/>
      <c r="C67" s="484"/>
      <c r="D67" s="458"/>
      <c r="E67" s="174"/>
      <c r="F67" s="286"/>
      <c r="G67" s="364"/>
    </row>
    <row r="68" spans="1:8" s="222" customFormat="1">
      <c r="A68" s="243"/>
      <c r="B68" s="515" t="s">
        <v>31</v>
      </c>
      <c r="C68" s="364"/>
      <c r="D68" s="254"/>
      <c r="E68" s="198"/>
      <c r="F68" s="223"/>
      <c r="G68" s="364"/>
    </row>
    <row r="69" spans="1:8" s="222" customFormat="1">
      <c r="A69" s="392" t="s">
        <v>17</v>
      </c>
      <c r="B69" s="516" t="str">
        <f>+B4</f>
        <v>PRIPRAVLJALNA DELA</v>
      </c>
      <c r="C69" s="397"/>
      <c r="D69" s="398"/>
      <c r="E69" s="198"/>
      <c r="F69" s="223">
        <f>F10</f>
        <v>0</v>
      </c>
      <c r="G69" s="364"/>
    </row>
    <row r="70" spans="1:8" s="222" customFormat="1">
      <c r="A70" s="392" t="s">
        <v>18</v>
      </c>
      <c r="B70" s="292" t="str">
        <f>+B12</f>
        <v>ZEMELJSKA DELA</v>
      </c>
      <c r="C70" s="364"/>
      <c r="D70" s="517"/>
      <c r="E70" s="198"/>
      <c r="F70" s="223">
        <f>F36</f>
        <v>0</v>
      </c>
      <c r="G70" s="364"/>
    </row>
    <row r="71" spans="1:8" s="222" customFormat="1">
      <c r="A71" s="392" t="s">
        <v>19</v>
      </c>
      <c r="B71" s="396" t="str">
        <f>+B38</f>
        <v>ODVODNJAVANJE</v>
      </c>
      <c r="C71" s="397"/>
      <c r="D71" s="398"/>
      <c r="E71" s="199"/>
      <c r="F71" s="224">
        <f>F65</f>
        <v>0</v>
      </c>
      <c r="G71" s="364"/>
    </row>
    <row r="72" spans="1:8" s="222" customFormat="1">
      <c r="A72" s="518"/>
      <c r="B72" s="399" t="s">
        <v>430</v>
      </c>
      <c r="C72" s="400"/>
      <c r="D72" s="519"/>
      <c r="E72" s="200"/>
      <c r="F72" s="280">
        <f>SUM(F69:F71)</f>
        <v>0</v>
      </c>
      <c r="G72" s="364"/>
      <c r="H72" s="223"/>
    </row>
    <row r="73" spans="1:8" s="222" customFormat="1">
      <c r="A73" s="362"/>
      <c r="B73" s="250"/>
      <c r="C73" s="245"/>
      <c r="D73" s="246"/>
      <c r="E73" s="167"/>
      <c r="F73" s="247"/>
      <c r="G73" s="364"/>
      <c r="H73" s="223"/>
    </row>
    <row r="74" spans="1:8" s="222" customFormat="1">
      <c r="A74" s="520"/>
      <c r="B74" s="521"/>
      <c r="C74" s="522"/>
      <c r="D74" s="523"/>
      <c r="E74" s="536"/>
      <c r="F74" s="524"/>
      <c r="G74" s="364"/>
      <c r="H74" s="223"/>
    </row>
    <row r="75" spans="1:8" s="222" customFormat="1">
      <c r="A75" s="392"/>
      <c r="B75" s="393"/>
      <c r="C75" s="364"/>
      <c r="D75" s="523"/>
      <c r="E75" s="198"/>
      <c r="F75" s="223"/>
      <c r="G75" s="364"/>
      <c r="H75" s="223"/>
    </row>
    <row r="76" spans="1:8">
      <c r="A76" s="392"/>
      <c r="B76" s="393"/>
      <c r="C76" s="364"/>
      <c r="E76" s="198"/>
      <c r="F76" s="223"/>
    </row>
  </sheetData>
  <sheetProtection algorithmName="SHA-512" hashValue="qj3NKj5cQnveL+3yv1DklydSqC/jUceHQL43ObxcO0JPokiY7XRttWOMZqS8XIdyH3aFLRs2vUfWMGo0nhxiKw==" saltValue="1Fo37YDF6C7yI9Z31mJABw==" spinCount="100000" sheet="1" objects="1" scenarios="1"/>
  <conditionalFormatting sqref="B63">
    <cfRule type="expression" dxfId="15" priority="79" stopIfTrue="1">
      <formula>$I62&gt;0</formula>
    </cfRule>
    <cfRule type="expression" dxfId="14" priority="80" stopIfTrue="1">
      <formula>#REF!=1</formula>
    </cfRule>
  </conditionalFormatting>
  <pageMargins left="0.98425196850393704" right="0.39370078740157483" top="0.86614173228346458" bottom="1.1811023622047245" header="0.31496062992125984" footer="0.51181102362204722"/>
  <pageSetup paperSize="9" orientation="portrait" r:id="rId1"/>
  <headerFooter alignWithMargins="0">
    <oddHeader>&amp;L&amp;"FuturaTEEMedCon,Običajno"&amp;8&amp;F</oddHeader>
    <oddFooter>&amp;L&amp;"FuturaTEEMedCon,Običajno"&amp;9PROTIM RŽIŠNIK PERC d.o.o.,  Poslovna cona A 2,  4208 ŠENČUR,  SLOVENIJA
tel.: 04 279 18 00  fax: 04 279 18 25  e-mail:  protim@rzisnik-perc.si  url: www.protim.si&amp;R&amp;P od &amp;N</oddFooter>
  </headerFooter>
  <rowBreaks count="1" manualBreakCount="1">
    <brk id="27" max="16383" man="1"/>
  </rowBreaks>
  <ignoredErrors>
    <ignoredError sqref="D9:D13 D35:D39"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D32" sqref="D32"/>
    </sheetView>
  </sheetViews>
  <sheetFormatPr defaultRowHeight="12.75"/>
  <cols>
    <col min="1" max="1" width="5.85546875" style="600" customWidth="1"/>
    <col min="2" max="2" width="45" style="601" customWidth="1"/>
    <col min="3" max="3" width="6" style="597" bestFit="1" customWidth="1"/>
    <col min="4" max="4" width="8.140625" style="596" customWidth="1"/>
    <col min="5" max="5" width="9.42578125" style="611" customWidth="1"/>
    <col min="6" max="6" width="13.28515625" style="598" customWidth="1"/>
    <col min="7" max="7" width="9.140625" style="597"/>
    <col min="8" max="8" width="9.140625" style="598"/>
    <col min="9" max="16384" width="9.140625" style="599"/>
  </cols>
  <sheetData>
    <row r="1" spans="1:8" s="320" customFormat="1" ht="15">
      <c r="A1" s="537" t="s">
        <v>39</v>
      </c>
      <c r="B1" s="538" t="s">
        <v>225</v>
      </c>
      <c r="C1" s="227"/>
      <c r="D1" s="539"/>
      <c r="E1" s="164"/>
      <c r="F1" s="229"/>
      <c r="G1" s="540"/>
      <c r="H1" s="350"/>
    </row>
    <row r="2" spans="1:8" s="320" customFormat="1">
      <c r="A2" s="541" t="s">
        <v>13</v>
      </c>
      <c r="B2" s="233" t="s">
        <v>21</v>
      </c>
      <c r="C2" s="234" t="s">
        <v>14</v>
      </c>
      <c r="D2" s="235" t="s">
        <v>15</v>
      </c>
      <c r="E2" s="165" t="s">
        <v>16</v>
      </c>
      <c r="F2" s="236" t="s">
        <v>22</v>
      </c>
      <c r="G2" s="381"/>
      <c r="H2" s="350"/>
    </row>
    <row r="3" spans="1:8" s="320" customFormat="1">
      <c r="A3" s="249"/>
      <c r="B3" s="453"/>
      <c r="C3" s="454"/>
      <c r="D3" s="381"/>
      <c r="E3" s="196"/>
      <c r="F3" s="220"/>
      <c r="G3" s="381"/>
      <c r="H3" s="350"/>
    </row>
    <row r="4" spans="1:8" s="320" customFormat="1">
      <c r="A4" s="455" t="s">
        <v>17</v>
      </c>
      <c r="B4" s="456" t="s">
        <v>25</v>
      </c>
      <c r="C4" s="542"/>
      <c r="D4" s="381"/>
      <c r="E4" s="196"/>
      <c r="F4" s="220"/>
      <c r="G4" s="381"/>
      <c r="H4" s="350"/>
    </row>
    <row r="5" spans="1:8" s="320" customFormat="1">
      <c r="A5" s="249"/>
      <c r="B5" s="453"/>
      <c r="C5" s="542"/>
      <c r="D5" s="381"/>
      <c r="E5" s="196"/>
      <c r="F5" s="220"/>
      <c r="G5" s="381"/>
      <c r="H5" s="350"/>
    </row>
    <row r="6" spans="1:8" s="320" customFormat="1" ht="25.5">
      <c r="A6" s="249">
        <f>COUNT($A$1:A5)+1</f>
        <v>1</v>
      </c>
      <c r="B6" s="453" t="s">
        <v>258</v>
      </c>
      <c r="C6" s="543" t="s">
        <v>34</v>
      </c>
      <c r="D6" s="544">
        <v>627</v>
      </c>
      <c r="E6" s="602"/>
      <c r="F6" s="545">
        <f>ROUND(ROUND(D6,2)*ROUND(E6,2),2)</f>
        <v>0</v>
      </c>
      <c r="G6" s="546"/>
      <c r="H6" s="350"/>
    </row>
    <row r="7" spans="1:8" s="320" customFormat="1">
      <c r="A7" s="249"/>
      <c r="B7" s="453"/>
      <c r="C7" s="543"/>
      <c r="D7" s="544"/>
      <c r="E7" s="602"/>
      <c r="F7" s="545"/>
      <c r="G7" s="546"/>
      <c r="H7" s="350"/>
    </row>
    <row r="8" spans="1:8" s="320" customFormat="1">
      <c r="A8" s="249">
        <f>COUNT($A$1:A7)+1</f>
        <v>2</v>
      </c>
      <c r="B8" s="453" t="s">
        <v>28</v>
      </c>
      <c r="C8" s="543" t="s">
        <v>9</v>
      </c>
      <c r="D8" s="544">
        <v>32</v>
      </c>
      <c r="E8" s="602"/>
      <c r="F8" s="545">
        <f t="shared" ref="F8" si="0">ROUND(ROUND(D8,2)*ROUND(E8,2),2)</f>
        <v>0</v>
      </c>
      <c r="G8" s="546"/>
      <c r="H8" s="350"/>
    </row>
    <row r="9" spans="1:8" s="320" customFormat="1">
      <c r="A9" s="249"/>
      <c r="B9" s="453"/>
      <c r="C9" s="543"/>
      <c r="D9" s="544"/>
      <c r="E9" s="602"/>
      <c r="F9" s="545"/>
      <c r="G9" s="546"/>
      <c r="H9" s="350"/>
    </row>
    <row r="10" spans="1:8" s="551" customFormat="1">
      <c r="A10" s="276"/>
      <c r="B10" s="547"/>
      <c r="C10" s="548"/>
      <c r="D10" s="549"/>
      <c r="E10" s="175" t="s">
        <v>26</v>
      </c>
      <c r="F10" s="280">
        <f>SUM(F6:F9)</f>
        <v>0</v>
      </c>
      <c r="G10" s="550"/>
      <c r="H10" s="350"/>
    </row>
    <row r="11" spans="1:8" s="320" customFormat="1">
      <c r="A11" s="249"/>
      <c r="B11" s="453"/>
      <c r="C11" s="543"/>
      <c r="D11" s="544"/>
      <c r="E11" s="602"/>
      <c r="F11" s="545"/>
      <c r="G11" s="546"/>
      <c r="H11" s="350"/>
    </row>
    <row r="12" spans="1:8" s="320" customFormat="1">
      <c r="A12" s="552" t="s">
        <v>18</v>
      </c>
      <c r="B12" s="553" t="s">
        <v>12</v>
      </c>
      <c r="C12" s="322"/>
      <c r="D12" s="323"/>
      <c r="E12" s="172"/>
      <c r="F12" s="554"/>
      <c r="G12" s="246"/>
      <c r="H12" s="350"/>
    </row>
    <row r="13" spans="1:8" s="320" customFormat="1">
      <c r="A13" s="249"/>
      <c r="B13" s="453"/>
      <c r="C13" s="542"/>
      <c r="D13" s="381"/>
      <c r="E13" s="196"/>
      <c r="F13" s="220"/>
      <c r="G13" s="381"/>
      <c r="H13" s="350"/>
    </row>
    <row r="14" spans="1:8" s="310" customFormat="1" ht="114.75">
      <c r="A14" s="383">
        <f>COUNT($A$1:A13)+1</f>
        <v>3</v>
      </c>
      <c r="B14" s="453" t="s">
        <v>363</v>
      </c>
      <c r="C14" s="369" t="s">
        <v>32</v>
      </c>
      <c r="D14" s="323">
        <v>700</v>
      </c>
      <c r="E14" s="604"/>
      <c r="F14" s="545">
        <f>ROUND(ROUND(D14,2)*ROUND(E14,2),2)</f>
        <v>0</v>
      </c>
      <c r="G14" s="246"/>
      <c r="H14" s="350"/>
    </row>
    <row r="15" spans="1:8" s="310" customFormat="1">
      <c r="A15" s="383"/>
      <c r="B15" s="453"/>
      <c r="C15" s="369"/>
      <c r="D15" s="323"/>
      <c r="E15" s="604"/>
      <c r="F15" s="545"/>
      <c r="G15" s="246"/>
      <c r="H15" s="350"/>
    </row>
    <row r="16" spans="1:8" s="310" customFormat="1" ht="114.75">
      <c r="A16" s="383">
        <f>COUNT($A$1:A15)+1</f>
        <v>4</v>
      </c>
      <c r="B16" s="453" t="s">
        <v>364</v>
      </c>
      <c r="C16" s="369" t="s">
        <v>32</v>
      </c>
      <c r="D16" s="323">
        <v>1750</v>
      </c>
      <c r="E16" s="604"/>
      <c r="F16" s="545">
        <f t="shared" ref="F16:F75" si="1">ROUND(ROUND(D16,2)*ROUND(E16,2),2)</f>
        <v>0</v>
      </c>
      <c r="G16" s="246"/>
      <c r="H16" s="350"/>
    </row>
    <row r="17" spans="1:10" s="474" customFormat="1">
      <c r="A17" s="383"/>
      <c r="B17" s="453"/>
      <c r="C17" s="369"/>
      <c r="D17" s="323"/>
      <c r="E17" s="604"/>
      <c r="F17" s="545"/>
      <c r="G17" s="304"/>
      <c r="H17" s="350"/>
    </row>
    <row r="18" spans="1:10" s="310" customFormat="1" ht="38.25">
      <c r="A18" s="249">
        <f>COUNT($A$1:A17)+1</f>
        <v>5</v>
      </c>
      <c r="B18" s="260" t="s">
        <v>227</v>
      </c>
      <c r="C18" s="391" t="s">
        <v>32</v>
      </c>
      <c r="D18" s="391">
        <v>40</v>
      </c>
      <c r="E18" s="178"/>
      <c r="F18" s="545">
        <f t="shared" si="1"/>
        <v>0</v>
      </c>
      <c r="G18" s="555"/>
      <c r="H18" s="350"/>
    </row>
    <row r="19" spans="1:10" s="320" customFormat="1">
      <c r="A19" s="249"/>
      <c r="B19" s="556"/>
      <c r="C19" s="542"/>
      <c r="D19" s="555"/>
      <c r="E19" s="605"/>
      <c r="F19" s="545"/>
      <c r="G19" s="546"/>
      <c r="H19" s="350"/>
    </row>
    <row r="20" spans="1:10" s="320" customFormat="1" ht="25.5">
      <c r="A20" s="249">
        <f>COUNT($A$1:A19)+1</f>
        <v>6</v>
      </c>
      <c r="B20" s="260" t="s">
        <v>228</v>
      </c>
      <c r="C20" s="557" t="s">
        <v>33</v>
      </c>
      <c r="D20" s="544">
        <v>564</v>
      </c>
      <c r="E20" s="602"/>
      <c r="F20" s="545">
        <f t="shared" si="1"/>
        <v>0</v>
      </c>
      <c r="G20" s="546"/>
      <c r="H20" s="350"/>
    </row>
    <row r="21" spans="1:10" s="320" customFormat="1">
      <c r="A21" s="249"/>
      <c r="B21" s="260"/>
      <c r="C21" s="557"/>
      <c r="D21" s="544"/>
      <c r="E21" s="602"/>
      <c r="F21" s="545"/>
      <c r="G21" s="546"/>
      <c r="H21" s="350"/>
    </row>
    <row r="22" spans="1:10" s="551" customFormat="1" ht="38.25">
      <c r="A22" s="249">
        <f>COUNT($A$1:A21)+1</f>
        <v>7</v>
      </c>
      <c r="B22" s="260" t="s">
        <v>48</v>
      </c>
      <c r="C22" s="369" t="s">
        <v>32</v>
      </c>
      <c r="D22" s="323">
        <v>800</v>
      </c>
      <c r="E22" s="172"/>
      <c r="F22" s="545">
        <f t="shared" si="1"/>
        <v>0</v>
      </c>
      <c r="G22" s="558"/>
    </row>
    <row r="23" spans="1:10" s="551" customFormat="1">
      <c r="A23" s="249"/>
      <c r="B23" s="453"/>
      <c r="C23" s="542"/>
      <c r="D23" s="381"/>
      <c r="E23" s="196"/>
      <c r="F23" s="545"/>
      <c r="G23" s="558"/>
    </row>
    <row r="24" spans="1:10" s="320" customFormat="1" ht="51">
      <c r="A24" s="249">
        <f>COUNT($A$1:A23)+1</f>
        <v>8</v>
      </c>
      <c r="B24" s="260" t="s">
        <v>50</v>
      </c>
      <c r="C24" s="369" t="s">
        <v>32</v>
      </c>
      <c r="D24" s="323">
        <v>1800</v>
      </c>
      <c r="E24" s="172"/>
      <c r="F24" s="545">
        <f t="shared" si="1"/>
        <v>0</v>
      </c>
      <c r="G24" s="559"/>
      <c r="H24" s="350"/>
    </row>
    <row r="25" spans="1:10" s="320" customFormat="1">
      <c r="A25" s="249"/>
      <c r="B25" s="260"/>
      <c r="C25" s="369"/>
      <c r="D25" s="323"/>
      <c r="E25" s="172"/>
      <c r="F25" s="545"/>
      <c r="G25" s="559"/>
      <c r="H25" s="350"/>
    </row>
    <row r="26" spans="1:10" s="320" customFormat="1" ht="38.25">
      <c r="A26" s="249">
        <f>COUNT($A$1:A25)+1</f>
        <v>9</v>
      </c>
      <c r="B26" s="471" t="s">
        <v>370</v>
      </c>
      <c r="C26" s="543" t="s">
        <v>34</v>
      </c>
      <c r="D26" s="472">
        <v>250</v>
      </c>
      <c r="E26" s="134"/>
      <c r="F26" s="545">
        <f t="shared" si="1"/>
        <v>0</v>
      </c>
      <c r="G26" s="474"/>
      <c r="H26" s="474"/>
      <c r="I26" s="560"/>
      <c r="J26" s="474"/>
    </row>
    <row r="27" spans="1:10" s="320" customFormat="1">
      <c r="A27" s="249"/>
      <c r="B27" s="480"/>
      <c r="C27" s="454"/>
      <c r="D27" s="481"/>
      <c r="E27" s="132"/>
      <c r="F27" s="545"/>
      <c r="G27" s="310"/>
      <c r="H27" s="310"/>
      <c r="I27" s="310"/>
      <c r="J27" s="310"/>
    </row>
    <row r="28" spans="1:10" s="320" customFormat="1" ht="19.5" customHeight="1">
      <c r="A28" s="249">
        <f>COUNT($A$1:A27)+1</f>
        <v>10</v>
      </c>
      <c r="B28" s="561" t="s">
        <v>137</v>
      </c>
      <c r="C28" s="476"/>
      <c r="D28" s="478"/>
      <c r="E28" s="161"/>
      <c r="F28" s="545"/>
      <c r="G28" s="479"/>
      <c r="H28" s="479"/>
      <c r="I28" s="479"/>
      <c r="J28" s="479"/>
    </row>
    <row r="29" spans="1:10" s="320" customFormat="1" ht="76.5">
      <c r="A29" s="249"/>
      <c r="B29" s="480" t="s">
        <v>371</v>
      </c>
      <c r="C29" s="454" t="s">
        <v>9</v>
      </c>
      <c r="D29" s="481">
        <v>10</v>
      </c>
      <c r="E29" s="132"/>
      <c r="F29" s="545">
        <f t="shared" si="1"/>
        <v>0</v>
      </c>
      <c r="G29" s="310"/>
      <c r="H29" s="310"/>
      <c r="I29" s="310"/>
      <c r="J29" s="310"/>
    </row>
    <row r="30" spans="1:10" s="320" customFormat="1">
      <c r="A30" s="249"/>
      <c r="B30" s="482"/>
      <c r="C30" s="454"/>
      <c r="D30" s="481"/>
      <c r="E30" s="132"/>
      <c r="F30" s="545"/>
      <c r="G30" s="310"/>
      <c r="H30" s="310"/>
      <c r="I30" s="310"/>
      <c r="J30" s="310"/>
    </row>
    <row r="31" spans="1:10" s="320" customFormat="1" ht="19.5" customHeight="1">
      <c r="A31" s="249">
        <f>COUNT($A$1:A30)+1</f>
        <v>11</v>
      </c>
      <c r="B31" s="483" t="s">
        <v>137</v>
      </c>
      <c r="C31" s="476"/>
      <c r="D31" s="478"/>
      <c r="E31" s="161"/>
      <c r="F31" s="545"/>
      <c r="G31" s="479"/>
      <c r="H31" s="479"/>
      <c r="I31" s="479"/>
      <c r="J31" s="479"/>
    </row>
    <row r="32" spans="1:10" s="320" customFormat="1" ht="51">
      <c r="A32" s="249"/>
      <c r="B32" s="480" t="s">
        <v>372</v>
      </c>
      <c r="C32" s="454" t="s">
        <v>9</v>
      </c>
      <c r="D32" s="481">
        <v>10</v>
      </c>
      <c r="E32" s="132"/>
      <c r="F32" s="545">
        <f t="shared" si="1"/>
        <v>0</v>
      </c>
      <c r="G32" s="310"/>
      <c r="H32" s="310"/>
      <c r="I32" s="310"/>
      <c r="J32" s="310"/>
    </row>
    <row r="33" spans="1:10" s="320" customFormat="1">
      <c r="A33" s="249"/>
      <c r="B33" s="562"/>
      <c r="C33" s="253"/>
      <c r="D33" s="563"/>
      <c r="E33" s="162"/>
      <c r="F33" s="545"/>
      <c r="G33" s="310"/>
      <c r="H33" s="310"/>
      <c r="I33" s="310"/>
      <c r="J33" s="310"/>
    </row>
    <row r="34" spans="1:10" s="565" customFormat="1" ht="38.25">
      <c r="A34" s="249">
        <f>COUNT($A$1:A33)+1</f>
        <v>12</v>
      </c>
      <c r="B34" s="303" t="s">
        <v>373</v>
      </c>
      <c r="C34" s="304" t="s">
        <v>53</v>
      </c>
      <c r="D34" s="472">
        <v>1132</v>
      </c>
      <c r="E34" s="134"/>
      <c r="F34" s="545">
        <f t="shared" si="1"/>
        <v>0</v>
      </c>
      <c r="G34" s="306"/>
      <c r="H34" s="306"/>
      <c r="I34" s="564"/>
      <c r="J34" s="306"/>
    </row>
    <row r="35" spans="1:10" s="565" customFormat="1">
      <c r="A35" s="249"/>
      <c r="B35" s="303"/>
      <c r="C35" s="304"/>
      <c r="D35" s="472"/>
      <c r="E35" s="134"/>
      <c r="F35" s="545"/>
      <c r="G35" s="306"/>
      <c r="H35" s="306"/>
      <c r="I35" s="564"/>
      <c r="J35" s="306"/>
    </row>
    <row r="36" spans="1:10" s="565" customFormat="1">
      <c r="A36" s="276"/>
      <c r="B36" s="547"/>
      <c r="C36" s="548"/>
      <c r="D36" s="549"/>
      <c r="E36" s="175" t="s">
        <v>437</v>
      </c>
      <c r="F36" s="280">
        <f>SUM(F14:F34)</f>
        <v>0</v>
      </c>
      <c r="G36" s="566"/>
    </row>
    <row r="37" spans="1:10" s="565" customFormat="1">
      <c r="A37" s="249"/>
      <c r="B37" s="567"/>
      <c r="C37" s="543"/>
      <c r="D37" s="544"/>
      <c r="E37" s="606"/>
      <c r="F37" s="545"/>
      <c r="G37" s="566"/>
    </row>
    <row r="38" spans="1:10" s="565" customFormat="1">
      <c r="A38" s="455" t="s">
        <v>19</v>
      </c>
      <c r="B38" s="456" t="s">
        <v>232</v>
      </c>
      <c r="C38" s="542"/>
      <c r="D38" s="381"/>
      <c r="E38" s="196"/>
      <c r="F38" s="545"/>
      <c r="G38" s="566"/>
    </row>
    <row r="39" spans="1:10" s="565" customFormat="1">
      <c r="A39" s="249"/>
      <c r="B39" s="568" t="s">
        <v>377</v>
      </c>
      <c r="C39" s="542"/>
      <c r="D39" s="381"/>
      <c r="E39" s="196"/>
      <c r="F39" s="545"/>
      <c r="G39" s="566"/>
    </row>
    <row r="40" spans="1:10" s="565" customFormat="1">
      <c r="A40" s="249"/>
      <c r="B40" s="568"/>
      <c r="C40" s="542"/>
      <c r="D40" s="381"/>
      <c r="E40" s="196"/>
      <c r="F40" s="545"/>
      <c r="G40" s="566"/>
    </row>
    <row r="41" spans="1:10" s="565" customFormat="1" ht="51">
      <c r="A41" s="569">
        <f>COUNT($A$3:A39)+1</f>
        <v>13</v>
      </c>
      <c r="B41" s="570" t="s">
        <v>233</v>
      </c>
      <c r="C41" s="369" t="s">
        <v>53</v>
      </c>
      <c r="D41" s="571">
        <v>489</v>
      </c>
      <c r="E41" s="535"/>
      <c r="F41" s="545">
        <f t="shared" si="1"/>
        <v>0</v>
      </c>
      <c r="G41" s="566"/>
    </row>
    <row r="42" spans="1:10" s="565" customFormat="1">
      <c r="A42" s="383"/>
      <c r="B42" s="260"/>
      <c r="C42" s="391"/>
      <c r="D42" s="572"/>
      <c r="E42" s="607"/>
      <c r="F42" s="545"/>
      <c r="G42" s="566"/>
    </row>
    <row r="43" spans="1:10" s="565" customFormat="1" ht="38.25">
      <c r="A43" s="383">
        <f>COUNT($A$3:A42)+1</f>
        <v>14</v>
      </c>
      <c r="B43" s="334" t="s">
        <v>234</v>
      </c>
      <c r="C43" s="573"/>
      <c r="D43" s="573"/>
      <c r="E43" s="190"/>
      <c r="F43" s="545"/>
      <c r="G43" s="566"/>
    </row>
    <row r="44" spans="1:10" s="565" customFormat="1" ht="14.25">
      <c r="A44" s="383"/>
      <c r="B44" s="574" t="s">
        <v>235</v>
      </c>
      <c r="C44" s="573" t="s">
        <v>60</v>
      </c>
      <c r="D44" s="566">
        <v>569</v>
      </c>
      <c r="E44" s="190"/>
      <c r="F44" s="545">
        <f t="shared" si="1"/>
        <v>0</v>
      </c>
      <c r="G44" s="566"/>
    </row>
    <row r="45" spans="1:10" s="565" customFormat="1" ht="14.25">
      <c r="A45" s="383"/>
      <c r="B45" s="574" t="s">
        <v>335</v>
      </c>
      <c r="C45" s="573" t="s">
        <v>60</v>
      </c>
      <c r="D45" s="566">
        <v>58</v>
      </c>
      <c r="E45" s="190"/>
      <c r="F45" s="545">
        <f t="shared" si="1"/>
        <v>0</v>
      </c>
      <c r="G45" s="566"/>
    </row>
    <row r="46" spans="1:10" s="565" customFormat="1">
      <c r="A46" s="383"/>
      <c r="B46" s="574"/>
      <c r="C46" s="573"/>
      <c r="D46" s="566"/>
      <c r="E46" s="190"/>
      <c r="F46" s="545"/>
      <c r="G46" s="566"/>
    </row>
    <row r="47" spans="1:10" s="565" customFormat="1" ht="76.5">
      <c r="A47" s="383">
        <f>COUNT($A$3:A43)+1</f>
        <v>15</v>
      </c>
      <c r="B47" s="575" t="s">
        <v>290</v>
      </c>
      <c r="C47" s="573" t="s">
        <v>9</v>
      </c>
      <c r="D47" s="573">
        <v>7</v>
      </c>
      <c r="E47" s="190"/>
      <c r="F47" s="545">
        <f t="shared" si="1"/>
        <v>0</v>
      </c>
      <c r="G47" s="566"/>
    </row>
    <row r="48" spans="1:10" s="565" customFormat="1">
      <c r="A48" s="383"/>
      <c r="B48" s="574"/>
      <c r="C48" s="573"/>
      <c r="D48" s="566"/>
      <c r="E48" s="190"/>
      <c r="F48" s="545"/>
      <c r="G48" s="566"/>
    </row>
    <row r="49" spans="1:7" s="565" customFormat="1" ht="76.5">
      <c r="A49" s="383">
        <f>COUNT($A$3:A47)+1</f>
        <v>16</v>
      </c>
      <c r="B49" s="575" t="s">
        <v>236</v>
      </c>
      <c r="C49" s="573" t="s">
        <v>9</v>
      </c>
      <c r="D49" s="573">
        <v>11</v>
      </c>
      <c r="E49" s="190"/>
      <c r="F49" s="545">
        <f t="shared" si="1"/>
        <v>0</v>
      </c>
      <c r="G49" s="566"/>
    </row>
    <row r="50" spans="1:7" s="565" customFormat="1">
      <c r="A50" s="383"/>
      <c r="B50" s="575"/>
      <c r="C50" s="573"/>
      <c r="D50" s="573"/>
      <c r="E50" s="190"/>
      <c r="F50" s="545"/>
      <c r="G50" s="566"/>
    </row>
    <row r="51" spans="1:7" s="565" customFormat="1" ht="76.5">
      <c r="A51" s="383">
        <f>COUNT($A$3:A50)+1</f>
        <v>17</v>
      </c>
      <c r="B51" s="575" t="s">
        <v>237</v>
      </c>
      <c r="C51" s="573" t="s">
        <v>9</v>
      </c>
      <c r="D51" s="573">
        <v>2</v>
      </c>
      <c r="E51" s="190"/>
      <c r="F51" s="545">
        <f t="shared" si="1"/>
        <v>0</v>
      </c>
      <c r="G51" s="566"/>
    </row>
    <row r="52" spans="1:7" s="565" customFormat="1">
      <c r="A52" s="383"/>
      <c r="B52" s="575"/>
      <c r="C52" s="573"/>
      <c r="D52" s="573"/>
      <c r="E52" s="190"/>
      <c r="F52" s="545"/>
      <c r="G52" s="566"/>
    </row>
    <row r="53" spans="1:7" s="565" customFormat="1" ht="51">
      <c r="A53" s="383">
        <f>COUNT($A$3:A52)+1</f>
        <v>18</v>
      </c>
      <c r="B53" s="575" t="s">
        <v>238</v>
      </c>
      <c r="C53" s="573" t="s">
        <v>9</v>
      </c>
      <c r="D53" s="573">
        <f>D47+D49+D51</f>
        <v>20</v>
      </c>
      <c r="E53" s="190"/>
      <c r="F53" s="545">
        <f t="shared" si="1"/>
        <v>0</v>
      </c>
      <c r="G53" s="566"/>
    </row>
    <row r="54" spans="1:7" s="565" customFormat="1">
      <c r="A54" s="383"/>
      <c r="B54" s="575"/>
      <c r="C54" s="573"/>
      <c r="D54" s="573"/>
      <c r="E54" s="190"/>
      <c r="F54" s="545"/>
      <c r="G54" s="566"/>
    </row>
    <row r="55" spans="1:7" s="565" customFormat="1" ht="51">
      <c r="A55" s="383">
        <f>COUNT($A$3:A54)+1</f>
        <v>19</v>
      </c>
      <c r="B55" s="453" t="s">
        <v>239</v>
      </c>
      <c r="C55" s="542"/>
      <c r="D55" s="381"/>
      <c r="E55" s="196"/>
      <c r="F55" s="545"/>
      <c r="G55" s="566"/>
    </row>
    <row r="56" spans="1:7" s="565" customFormat="1">
      <c r="A56" s="383"/>
      <c r="B56" s="576" t="s">
        <v>240</v>
      </c>
      <c r="C56" s="542" t="s">
        <v>9</v>
      </c>
      <c r="D56" s="381">
        <v>1</v>
      </c>
      <c r="E56" s="196"/>
      <c r="F56" s="545"/>
      <c r="G56" s="566"/>
    </row>
    <row r="57" spans="1:7" s="565" customFormat="1">
      <c r="A57" s="383"/>
      <c r="B57" s="576" t="s">
        <v>241</v>
      </c>
      <c r="C57" s="542" t="s">
        <v>9</v>
      </c>
      <c r="D57" s="381">
        <v>1</v>
      </c>
      <c r="E57" s="196"/>
      <c r="F57" s="545"/>
      <c r="G57" s="566"/>
    </row>
    <row r="58" spans="1:7" s="565" customFormat="1">
      <c r="A58" s="383"/>
      <c r="B58" s="576" t="s">
        <v>242</v>
      </c>
      <c r="C58" s="577" t="s">
        <v>9</v>
      </c>
      <c r="D58" s="578">
        <v>1</v>
      </c>
      <c r="E58" s="608"/>
      <c r="F58" s="545"/>
      <c r="G58" s="566"/>
    </row>
    <row r="59" spans="1:7" s="565" customFormat="1">
      <c r="A59" s="383"/>
      <c r="B59" s="579"/>
      <c r="C59" s="542" t="s">
        <v>23</v>
      </c>
      <c r="D59" s="381">
        <v>18</v>
      </c>
      <c r="E59" s="196"/>
      <c r="F59" s="545">
        <f t="shared" si="1"/>
        <v>0</v>
      </c>
      <c r="G59" s="566"/>
    </row>
    <row r="60" spans="1:7" s="565" customFormat="1">
      <c r="A60" s="383"/>
      <c r="B60" s="579"/>
      <c r="C60" s="542"/>
      <c r="D60" s="381"/>
      <c r="E60" s="196"/>
      <c r="F60" s="545"/>
      <c r="G60" s="566"/>
    </row>
    <row r="61" spans="1:7" s="565" customFormat="1" ht="51">
      <c r="A61" s="383">
        <f>COUNT($A$3:A60)+1</f>
        <v>20</v>
      </c>
      <c r="B61" s="453" t="s">
        <v>266</v>
      </c>
      <c r="C61" s="542"/>
      <c r="D61" s="381"/>
      <c r="E61" s="196"/>
      <c r="F61" s="545"/>
      <c r="G61" s="566"/>
    </row>
    <row r="62" spans="1:7" s="565" customFormat="1">
      <c r="A62" s="383"/>
      <c r="B62" s="576" t="s">
        <v>240</v>
      </c>
      <c r="C62" s="542" t="s">
        <v>9</v>
      </c>
      <c r="D62" s="381">
        <v>1</v>
      </c>
      <c r="E62" s="196"/>
      <c r="F62" s="545"/>
      <c r="G62" s="566"/>
    </row>
    <row r="63" spans="1:7" s="565" customFormat="1">
      <c r="A63" s="383"/>
      <c r="B63" s="576" t="s">
        <v>241</v>
      </c>
      <c r="C63" s="542" t="s">
        <v>9</v>
      </c>
      <c r="D63" s="381">
        <v>1</v>
      </c>
      <c r="E63" s="196"/>
      <c r="F63" s="545"/>
      <c r="G63" s="566"/>
    </row>
    <row r="64" spans="1:7" s="565" customFormat="1">
      <c r="A64" s="383"/>
      <c r="B64" s="576" t="s">
        <v>242</v>
      </c>
      <c r="C64" s="577" t="s">
        <v>9</v>
      </c>
      <c r="D64" s="578">
        <v>1</v>
      </c>
      <c r="E64" s="608"/>
      <c r="F64" s="545"/>
      <c r="G64" s="566"/>
    </row>
    <row r="65" spans="1:8" s="565" customFormat="1">
      <c r="A65" s="383"/>
      <c r="B65" s="579"/>
      <c r="C65" s="542" t="s">
        <v>23</v>
      </c>
      <c r="D65" s="381">
        <v>14</v>
      </c>
      <c r="E65" s="196"/>
      <c r="F65" s="545">
        <f t="shared" si="1"/>
        <v>0</v>
      </c>
      <c r="G65" s="566"/>
    </row>
    <row r="66" spans="1:8" s="565" customFormat="1">
      <c r="A66" s="383"/>
      <c r="B66" s="579"/>
      <c r="C66" s="542"/>
      <c r="D66" s="381"/>
      <c r="E66" s="196"/>
      <c r="F66" s="545"/>
      <c r="G66" s="566"/>
    </row>
    <row r="67" spans="1:8" s="565" customFormat="1" ht="63.75">
      <c r="A67" s="383">
        <f>COUNT($A$3:A61)+1</f>
        <v>21</v>
      </c>
      <c r="B67" s="580" t="s">
        <v>243</v>
      </c>
      <c r="C67" s="542"/>
      <c r="D67" s="381"/>
      <c r="E67" s="196"/>
      <c r="F67" s="545"/>
      <c r="G67" s="566"/>
    </row>
    <row r="68" spans="1:8" s="565" customFormat="1">
      <c r="A68" s="383"/>
      <c r="B68" s="576" t="s">
        <v>244</v>
      </c>
      <c r="C68" s="542" t="s">
        <v>9</v>
      </c>
      <c r="D68" s="381">
        <v>1</v>
      </c>
      <c r="E68" s="196"/>
      <c r="F68" s="545"/>
      <c r="G68" s="566"/>
    </row>
    <row r="69" spans="1:8" s="565" customFormat="1">
      <c r="A69" s="383"/>
      <c r="B69" s="576" t="s">
        <v>245</v>
      </c>
      <c r="C69" s="577" t="s">
        <v>9</v>
      </c>
      <c r="D69" s="578">
        <v>1</v>
      </c>
      <c r="E69" s="608"/>
      <c r="F69" s="545"/>
      <c r="G69" s="566"/>
    </row>
    <row r="70" spans="1:8" s="565" customFormat="1">
      <c r="A70" s="383"/>
      <c r="B70" s="579"/>
      <c r="C70" s="542" t="s">
        <v>23</v>
      </c>
      <c r="D70" s="381">
        <v>2</v>
      </c>
      <c r="E70" s="196"/>
      <c r="F70" s="545">
        <f t="shared" si="1"/>
        <v>0</v>
      </c>
      <c r="G70" s="566"/>
    </row>
    <row r="71" spans="1:8" s="565" customFormat="1">
      <c r="A71" s="383"/>
      <c r="B71" s="579"/>
      <c r="C71" s="542"/>
      <c r="D71" s="381"/>
      <c r="E71" s="196"/>
      <c r="F71" s="545"/>
      <c r="G71" s="566"/>
    </row>
    <row r="72" spans="1:8" s="565" customFormat="1" ht="63.75">
      <c r="A72" s="383">
        <f>COUNT($A$3:A71)+1</f>
        <v>22</v>
      </c>
      <c r="B72" s="580" t="s">
        <v>243</v>
      </c>
      <c r="C72" s="542"/>
      <c r="D72" s="381"/>
      <c r="E72" s="196"/>
      <c r="F72" s="545"/>
      <c r="G72" s="566"/>
    </row>
    <row r="73" spans="1:8" s="565" customFormat="1">
      <c r="A73" s="383"/>
      <c r="B73" s="576" t="s">
        <v>246</v>
      </c>
      <c r="C73" s="542" t="s">
        <v>9</v>
      </c>
      <c r="D73" s="381">
        <v>1</v>
      </c>
      <c r="E73" s="196"/>
      <c r="F73" s="545"/>
      <c r="G73" s="566"/>
    </row>
    <row r="74" spans="1:8" s="565" customFormat="1">
      <c r="A74" s="383"/>
      <c r="B74" s="576" t="s">
        <v>247</v>
      </c>
      <c r="C74" s="577" t="s">
        <v>9</v>
      </c>
      <c r="D74" s="578">
        <v>1</v>
      </c>
      <c r="E74" s="608"/>
      <c r="F74" s="545"/>
      <c r="G74" s="566"/>
    </row>
    <row r="75" spans="1:8" s="565" customFormat="1">
      <c r="A75" s="383"/>
      <c r="B75" s="579"/>
      <c r="C75" s="542" t="s">
        <v>23</v>
      </c>
      <c r="D75" s="381">
        <v>2</v>
      </c>
      <c r="E75" s="196"/>
      <c r="F75" s="545">
        <f t="shared" si="1"/>
        <v>0</v>
      </c>
      <c r="G75" s="566"/>
    </row>
    <row r="76" spans="1:8" s="565" customFormat="1">
      <c r="A76" s="383"/>
      <c r="B76" s="579"/>
      <c r="C76" s="542"/>
      <c r="D76" s="381"/>
      <c r="E76" s="196"/>
      <c r="F76" s="220"/>
      <c r="G76" s="566"/>
    </row>
    <row r="77" spans="1:8" s="565" customFormat="1">
      <c r="A77" s="581"/>
      <c r="B77" s="582"/>
      <c r="C77" s="583"/>
      <c r="D77" s="583"/>
      <c r="E77" s="603" t="s">
        <v>248</v>
      </c>
      <c r="F77" s="280">
        <f>SUM(F41:F76)</f>
        <v>0</v>
      </c>
      <c r="G77" s="566"/>
    </row>
    <row r="78" spans="1:8" s="565" customFormat="1">
      <c r="A78" s="584"/>
      <c r="B78" s="585"/>
      <c r="C78" s="573"/>
      <c r="D78" s="573"/>
      <c r="E78" s="606"/>
      <c r="F78" s="586"/>
      <c r="G78" s="566"/>
    </row>
    <row r="79" spans="1:8" s="565" customFormat="1">
      <c r="A79" s="587"/>
      <c r="B79" s="588"/>
      <c r="C79" s="543"/>
      <c r="D79" s="544"/>
      <c r="E79" s="602"/>
      <c r="F79" s="545"/>
      <c r="G79" s="566"/>
    </row>
    <row r="80" spans="1:8" s="320" customFormat="1">
      <c r="A80" s="249"/>
      <c r="B80" s="567"/>
      <c r="C80" s="543"/>
      <c r="D80" s="544"/>
      <c r="E80" s="606"/>
      <c r="F80" s="586"/>
      <c r="H80" s="350"/>
    </row>
    <row r="81" spans="1:8" s="320" customFormat="1">
      <c r="A81" s="552"/>
      <c r="B81" s="589" t="s">
        <v>31</v>
      </c>
      <c r="C81" s="543"/>
      <c r="D81" s="544"/>
      <c r="E81" s="602"/>
      <c r="F81" s="545"/>
      <c r="H81" s="350"/>
    </row>
    <row r="82" spans="1:8" s="320" customFormat="1">
      <c r="A82" s="587" t="s">
        <v>17</v>
      </c>
      <c r="B82" s="588" t="str">
        <f>+B4</f>
        <v>PRIPRAVLJALNA DELA</v>
      </c>
      <c r="C82" s="543"/>
      <c r="D82" s="398"/>
      <c r="E82" s="602"/>
      <c r="F82" s="545">
        <f>F10</f>
        <v>0</v>
      </c>
      <c r="H82" s="350"/>
    </row>
    <row r="83" spans="1:8" s="320" customFormat="1">
      <c r="A83" s="587" t="s">
        <v>18</v>
      </c>
      <c r="B83" s="590" t="str">
        <f>+B12</f>
        <v>ZEMELJSKA DELA</v>
      </c>
      <c r="C83" s="543"/>
      <c r="D83" s="517"/>
      <c r="E83" s="602"/>
      <c r="F83" s="545">
        <f>F36</f>
        <v>0</v>
      </c>
      <c r="H83" s="350"/>
    </row>
    <row r="84" spans="1:8" s="320" customFormat="1">
      <c r="A84" s="587" t="s">
        <v>19</v>
      </c>
      <c r="B84" s="590" t="str">
        <f>+B38</f>
        <v>KANALIZACIJSKA DELA</v>
      </c>
      <c r="C84" s="543"/>
      <c r="D84" s="398"/>
      <c r="E84" s="602"/>
      <c r="F84" s="545">
        <f>F77</f>
        <v>0</v>
      </c>
      <c r="H84" s="350"/>
    </row>
    <row r="85" spans="1:8" s="320" customFormat="1">
      <c r="A85" s="591"/>
      <c r="B85" s="399" t="s">
        <v>226</v>
      </c>
      <c r="C85" s="592"/>
      <c r="D85" s="519"/>
      <c r="E85" s="609"/>
      <c r="F85" s="280">
        <f>SUM(F82:F84)</f>
        <v>0</v>
      </c>
      <c r="H85" s="350"/>
    </row>
    <row r="86" spans="1:8" s="320" customFormat="1">
      <c r="A86" s="587"/>
      <c r="B86" s="588"/>
      <c r="C86" s="543"/>
      <c r="D86" s="544"/>
      <c r="E86" s="602"/>
      <c r="F86" s="545"/>
      <c r="H86" s="350"/>
    </row>
    <row r="87" spans="1:8" s="320" customFormat="1">
      <c r="A87" s="383"/>
      <c r="B87" s="593"/>
      <c r="C87" s="559"/>
      <c r="D87" s="546"/>
      <c r="E87" s="610"/>
      <c r="F87" s="350"/>
      <c r="G87" s="559"/>
      <c r="H87" s="350"/>
    </row>
    <row r="88" spans="1:8">
      <c r="A88" s="594"/>
      <c r="B88" s="595"/>
      <c r="C88" s="559"/>
      <c r="E88" s="189"/>
      <c r="F88" s="350"/>
    </row>
    <row r="89" spans="1:8">
      <c r="A89" s="594"/>
      <c r="B89" s="595"/>
      <c r="C89" s="559"/>
      <c r="E89" s="189"/>
      <c r="F89" s="350"/>
    </row>
  </sheetData>
  <sheetProtection algorithmName="SHA-512" hashValue="Jv/ngHwXnGf11/7D76hRJC9mHoRsjgvrm0Vl2/3LUyKwo6sSPzZKPMA66Qs1WqFcdG/N9/NgzQvrmtw6nJCItw==" saltValue="QNW1y4tnopfJ9IkaKxpDdg==" spinCount="100000" sheet="1" objects="1" scenarios="1"/>
  <pageMargins left="0.98425196850393704" right="0.39370078740157483" top="0.86614173228346458" bottom="1.1811023622047245" header="0.31496062992125984" footer="0.51181102362204722"/>
  <pageSetup paperSize="9" orientation="portrait" r:id="rId1"/>
  <headerFooter alignWithMargins="0">
    <oddHeader>&amp;L&amp;"FuturaTEEMedCon,Običajno"&amp;8&amp;F</oddHeader>
    <oddFooter>&amp;L&amp;"FuturaTEEMedCon,Običajno"&amp;9PROTIM RŽIŠNIK PERC d.o.o.,  Poslovna cona A 2,  4208 ŠENČUR,  SLOVENIJA
tel.: 04 279 18 00  fax: 04 279 18 25  e-mail:  protim@rzisnik-perc.si  url: www.protim.si&amp;R&amp;P od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view="pageBreakPreview" zoomScaleNormal="100" zoomScaleSheetLayoutView="100" workbookViewId="0">
      <selection activeCell="F50" sqref="F50"/>
    </sheetView>
  </sheetViews>
  <sheetFormatPr defaultRowHeight="12.75"/>
  <cols>
    <col min="1" max="1" width="5.85546875" style="600" customWidth="1"/>
    <col min="2" max="2" width="45" style="601" customWidth="1"/>
    <col min="3" max="3" width="6" style="597" bestFit="1" customWidth="1"/>
    <col min="4" max="4" width="8.140625" style="596" customWidth="1"/>
    <col min="5" max="5" width="9.42578125" style="611" customWidth="1"/>
    <col min="6" max="6" width="13.28515625" style="598" customWidth="1"/>
    <col min="7" max="7" width="9.140625" style="597"/>
    <col min="8" max="8" width="9.140625" style="598"/>
    <col min="9" max="16384" width="9.140625" style="599"/>
  </cols>
  <sheetData>
    <row r="1" spans="1:8" s="320" customFormat="1" ht="15">
      <c r="A1" s="537" t="s">
        <v>40</v>
      </c>
      <c r="B1" s="538" t="s">
        <v>260</v>
      </c>
      <c r="C1" s="227"/>
      <c r="D1" s="539"/>
      <c r="E1" s="164"/>
      <c r="F1" s="229"/>
      <c r="G1" s="540"/>
      <c r="H1" s="350"/>
    </row>
    <row r="2" spans="1:8" s="320" customFormat="1">
      <c r="A2" s="541" t="s">
        <v>13</v>
      </c>
      <c r="B2" s="233" t="s">
        <v>21</v>
      </c>
      <c r="C2" s="234" t="s">
        <v>14</v>
      </c>
      <c r="D2" s="235" t="s">
        <v>15</v>
      </c>
      <c r="E2" s="165" t="s">
        <v>16</v>
      </c>
      <c r="F2" s="236" t="s">
        <v>22</v>
      </c>
      <c r="G2" s="381"/>
      <c r="H2" s="350"/>
    </row>
    <row r="3" spans="1:8" s="320" customFormat="1">
      <c r="A3" s="249"/>
      <c r="B3" s="453"/>
      <c r="C3" s="454"/>
      <c r="D3" s="381"/>
      <c r="E3" s="196"/>
      <c r="F3" s="220"/>
      <c r="G3" s="381"/>
      <c r="H3" s="350"/>
    </row>
    <row r="4" spans="1:8" s="320" customFormat="1">
      <c r="A4" s="455" t="s">
        <v>17</v>
      </c>
      <c r="B4" s="456" t="s">
        <v>25</v>
      </c>
      <c r="C4" s="542"/>
      <c r="D4" s="381"/>
      <c r="E4" s="196"/>
      <c r="F4" s="220"/>
      <c r="G4" s="381"/>
      <c r="H4" s="350"/>
    </row>
    <row r="5" spans="1:8" s="320" customFormat="1">
      <c r="A5" s="249"/>
      <c r="B5" s="453"/>
      <c r="C5" s="542"/>
      <c r="D5" s="381"/>
      <c r="E5" s="196"/>
      <c r="F5" s="220"/>
      <c r="G5" s="381"/>
      <c r="H5" s="350"/>
    </row>
    <row r="6" spans="1:8" s="320" customFormat="1" ht="25.5">
      <c r="A6" s="249">
        <f>COUNT($A$1:A5)+1</f>
        <v>1</v>
      </c>
      <c r="B6" s="453" t="s">
        <v>259</v>
      </c>
      <c r="C6" s="543" t="s">
        <v>34</v>
      </c>
      <c r="D6" s="544">
        <v>508</v>
      </c>
      <c r="E6" s="602"/>
      <c r="F6" s="545">
        <f>ROUND(ROUND(D6,2)*ROUND(E6,2),2)</f>
        <v>0</v>
      </c>
      <c r="G6" s="546"/>
      <c r="H6" s="350"/>
    </row>
    <row r="7" spans="1:8" s="320" customFormat="1">
      <c r="A7" s="249"/>
      <c r="B7" s="453"/>
      <c r="C7" s="543"/>
      <c r="D7" s="544"/>
      <c r="E7" s="602"/>
      <c r="F7" s="545"/>
      <c r="G7" s="546"/>
      <c r="H7" s="350"/>
    </row>
    <row r="8" spans="1:8" s="320" customFormat="1">
      <c r="A8" s="249">
        <f>COUNT($A$1:A7)+1</f>
        <v>2</v>
      </c>
      <c r="B8" s="453" t="s">
        <v>28</v>
      </c>
      <c r="C8" s="543" t="s">
        <v>9</v>
      </c>
      <c r="D8" s="544">
        <v>25</v>
      </c>
      <c r="E8" s="602"/>
      <c r="F8" s="545">
        <f t="shared" ref="F8" si="0">ROUND(ROUND(D8,2)*ROUND(E8,2),2)</f>
        <v>0</v>
      </c>
      <c r="G8" s="546"/>
      <c r="H8" s="350"/>
    </row>
    <row r="9" spans="1:8" s="320" customFormat="1">
      <c r="A9" s="249"/>
      <c r="B9" s="453"/>
      <c r="C9" s="543"/>
      <c r="D9" s="544"/>
      <c r="E9" s="602"/>
      <c r="F9" s="545"/>
      <c r="G9" s="546"/>
      <c r="H9" s="350"/>
    </row>
    <row r="10" spans="1:8" s="551" customFormat="1">
      <c r="A10" s="276"/>
      <c r="B10" s="547"/>
      <c r="C10" s="548"/>
      <c r="D10" s="549"/>
      <c r="E10" s="603" t="s">
        <v>26</v>
      </c>
      <c r="F10" s="280">
        <f>SUM(F6:F9)</f>
        <v>0</v>
      </c>
      <c r="G10" s="550"/>
      <c r="H10" s="350"/>
    </row>
    <row r="11" spans="1:8" s="320" customFormat="1">
      <c r="A11" s="249"/>
      <c r="B11" s="453"/>
      <c r="C11" s="543"/>
      <c r="D11" s="544"/>
      <c r="E11" s="602"/>
      <c r="F11" s="545"/>
      <c r="G11" s="546"/>
      <c r="H11" s="350"/>
    </row>
    <row r="12" spans="1:8" s="320" customFormat="1">
      <c r="A12" s="552" t="s">
        <v>18</v>
      </c>
      <c r="B12" s="553" t="s">
        <v>12</v>
      </c>
      <c r="C12" s="322"/>
      <c r="D12" s="323"/>
      <c r="E12" s="172"/>
      <c r="F12" s="554"/>
      <c r="G12" s="246"/>
      <c r="H12" s="350"/>
    </row>
    <row r="13" spans="1:8" s="320" customFormat="1">
      <c r="A13" s="249"/>
      <c r="B13" s="453"/>
      <c r="C13" s="542"/>
      <c r="D13" s="381"/>
      <c r="E13" s="196"/>
      <c r="F13" s="220"/>
      <c r="G13" s="381"/>
      <c r="H13" s="350"/>
    </row>
    <row r="14" spans="1:8" s="310" customFormat="1" ht="114.75">
      <c r="A14" s="383">
        <f>COUNT($A$1:A13)+1</f>
        <v>3</v>
      </c>
      <c r="B14" s="453" t="s">
        <v>366</v>
      </c>
      <c r="C14" s="369" t="s">
        <v>32</v>
      </c>
      <c r="D14" s="323">
        <v>450</v>
      </c>
      <c r="E14" s="604"/>
      <c r="F14" s="545">
        <f>ROUND(ROUND(D14,2)*ROUND(E14,2),2)</f>
        <v>0</v>
      </c>
      <c r="G14" s="246"/>
      <c r="H14" s="350"/>
    </row>
    <row r="15" spans="1:8" s="310" customFormat="1">
      <c r="A15" s="383"/>
      <c r="B15" s="453"/>
      <c r="C15" s="369"/>
      <c r="D15" s="323"/>
      <c r="E15" s="604"/>
      <c r="F15" s="545"/>
      <c r="G15" s="246"/>
      <c r="H15" s="350"/>
    </row>
    <row r="16" spans="1:8" s="310" customFormat="1" ht="114.75">
      <c r="A16" s="383">
        <f>COUNT($A$1:A15)+1</f>
        <v>4</v>
      </c>
      <c r="B16" s="453" t="s">
        <v>364</v>
      </c>
      <c r="C16" s="369" t="s">
        <v>32</v>
      </c>
      <c r="D16" s="323">
        <v>450</v>
      </c>
      <c r="E16" s="604"/>
      <c r="F16" s="545">
        <f t="shared" ref="F16:F38" si="1">ROUND(ROUND(D16,2)*ROUND(E16,2),2)</f>
        <v>0</v>
      </c>
      <c r="G16" s="246"/>
      <c r="H16" s="350"/>
    </row>
    <row r="17" spans="1:8" s="310" customFormat="1">
      <c r="A17" s="383"/>
      <c r="B17" s="453"/>
      <c r="C17" s="369"/>
      <c r="D17" s="323"/>
      <c r="E17" s="604"/>
      <c r="F17" s="545"/>
      <c r="G17" s="246"/>
      <c r="H17" s="350"/>
    </row>
    <row r="18" spans="1:8" s="310" customFormat="1" ht="38.25">
      <c r="A18" s="249">
        <f>COUNT($A$1:A17)+1</f>
        <v>5</v>
      </c>
      <c r="B18" s="260" t="s">
        <v>227</v>
      </c>
      <c r="C18" s="391" t="s">
        <v>32</v>
      </c>
      <c r="D18" s="391">
        <v>20</v>
      </c>
      <c r="E18" s="178"/>
      <c r="F18" s="545">
        <f t="shared" si="1"/>
        <v>0</v>
      </c>
      <c r="G18" s="555"/>
      <c r="H18" s="350"/>
    </row>
    <row r="19" spans="1:8" s="320" customFormat="1">
      <c r="A19" s="249"/>
      <c r="B19" s="556"/>
      <c r="C19" s="542"/>
      <c r="D19" s="555"/>
      <c r="E19" s="605"/>
      <c r="F19" s="545"/>
      <c r="G19" s="546"/>
      <c r="H19" s="350"/>
    </row>
    <row r="20" spans="1:8" s="320" customFormat="1" ht="25.5">
      <c r="A20" s="249">
        <f>COUNT($A$1:A19)+1</f>
        <v>6</v>
      </c>
      <c r="B20" s="260" t="s">
        <v>228</v>
      </c>
      <c r="C20" s="557" t="s">
        <v>33</v>
      </c>
      <c r="D20" s="544">
        <v>406</v>
      </c>
      <c r="E20" s="602"/>
      <c r="F20" s="545">
        <f t="shared" si="1"/>
        <v>0</v>
      </c>
      <c r="G20" s="546"/>
      <c r="H20" s="350"/>
    </row>
    <row r="21" spans="1:8" s="320" customFormat="1">
      <c r="A21" s="249"/>
      <c r="B21" s="260"/>
      <c r="C21" s="557"/>
      <c r="D21" s="544"/>
      <c r="E21" s="602"/>
      <c r="F21" s="545"/>
      <c r="G21" s="546"/>
      <c r="H21" s="350"/>
    </row>
    <row r="22" spans="1:8" s="320" customFormat="1" ht="38.25">
      <c r="A22" s="495">
        <f>COUNT($A$1:A20)+1</f>
        <v>7</v>
      </c>
      <c r="B22" s="612" t="s">
        <v>134</v>
      </c>
      <c r="C22" s="253" t="s">
        <v>32</v>
      </c>
      <c r="D22" s="246">
        <v>42</v>
      </c>
      <c r="E22" s="628"/>
      <c r="F22" s="545">
        <f t="shared" si="1"/>
        <v>0</v>
      </c>
      <c r="G22" s="546"/>
      <c r="H22" s="350"/>
    </row>
    <row r="23" spans="1:8" s="320" customFormat="1">
      <c r="A23" s="273"/>
      <c r="B23" s="612"/>
      <c r="C23" s="253"/>
      <c r="D23" s="246"/>
      <c r="E23" s="628"/>
      <c r="F23" s="545"/>
      <c r="G23" s="546"/>
      <c r="H23" s="350"/>
    </row>
    <row r="24" spans="1:8" s="320" customFormat="1" ht="63.75">
      <c r="A24" s="495">
        <f>COUNT($A$1:A23)+1</f>
        <v>8</v>
      </c>
      <c r="B24" s="614" t="s">
        <v>135</v>
      </c>
      <c r="C24" s="253" t="s">
        <v>32</v>
      </c>
      <c r="D24" s="246">
        <v>190</v>
      </c>
      <c r="E24" s="628"/>
      <c r="F24" s="545">
        <f t="shared" si="1"/>
        <v>0</v>
      </c>
      <c r="G24" s="546"/>
      <c r="H24" s="350"/>
    </row>
    <row r="25" spans="1:8" s="320" customFormat="1">
      <c r="A25" s="249"/>
      <c r="B25" s="260"/>
      <c r="C25" s="557"/>
      <c r="D25" s="544"/>
      <c r="E25" s="602"/>
      <c r="F25" s="545"/>
      <c r="G25" s="546"/>
      <c r="H25" s="350"/>
    </row>
    <row r="26" spans="1:8" s="320" customFormat="1" ht="38.25">
      <c r="A26" s="249">
        <f>COUNT($A$1:A24)+1</f>
        <v>9</v>
      </c>
      <c r="B26" s="260" t="s">
        <v>48</v>
      </c>
      <c r="C26" s="369" t="s">
        <v>32</v>
      </c>
      <c r="D26" s="323">
        <v>200</v>
      </c>
      <c r="E26" s="172"/>
      <c r="F26" s="545">
        <f t="shared" si="1"/>
        <v>0</v>
      </c>
      <c r="G26" s="546"/>
      <c r="H26" s="350"/>
    </row>
    <row r="27" spans="1:8" s="320" customFormat="1">
      <c r="A27" s="249"/>
      <c r="B27" s="260"/>
      <c r="C27" s="369"/>
      <c r="D27" s="323"/>
      <c r="E27" s="172"/>
      <c r="F27" s="545"/>
      <c r="G27" s="546"/>
      <c r="H27" s="350"/>
    </row>
    <row r="28" spans="1:8" s="320" customFormat="1" ht="38.25">
      <c r="A28" s="249">
        <f>COUNT($A$1:A26)+1</f>
        <v>10</v>
      </c>
      <c r="B28" s="260" t="s">
        <v>435</v>
      </c>
      <c r="C28" s="369" t="s">
        <v>32</v>
      </c>
      <c r="D28" s="323">
        <v>420</v>
      </c>
      <c r="E28" s="172"/>
      <c r="F28" s="545">
        <f t="shared" si="1"/>
        <v>0</v>
      </c>
      <c r="G28" s="546"/>
      <c r="H28" s="350"/>
    </row>
    <row r="29" spans="1:8" s="320" customFormat="1">
      <c r="A29" s="249"/>
      <c r="B29" s="453"/>
      <c r="C29" s="542"/>
      <c r="D29" s="381"/>
      <c r="E29" s="196"/>
      <c r="F29" s="545"/>
      <c r="G29" s="546"/>
      <c r="H29" s="350"/>
    </row>
    <row r="30" spans="1:8" s="320" customFormat="1" ht="51">
      <c r="A30" s="249">
        <f>COUNT($A$1:A29)+1</f>
        <v>11</v>
      </c>
      <c r="B30" s="260" t="s">
        <v>50</v>
      </c>
      <c r="C30" s="369" t="s">
        <v>32</v>
      </c>
      <c r="D30" s="323">
        <v>500</v>
      </c>
      <c r="E30" s="172"/>
      <c r="F30" s="545">
        <f t="shared" si="1"/>
        <v>0</v>
      </c>
      <c r="G30" s="546"/>
      <c r="H30" s="350"/>
    </row>
    <row r="31" spans="1:8" s="320" customFormat="1">
      <c r="A31" s="249"/>
      <c r="B31" s="260"/>
      <c r="C31" s="557"/>
      <c r="D31" s="544"/>
      <c r="E31" s="602"/>
      <c r="F31" s="545"/>
      <c r="G31" s="546"/>
      <c r="H31" s="350"/>
    </row>
    <row r="32" spans="1:8" s="320" customFormat="1" ht="63.75">
      <c r="A32" s="249">
        <f>COUNT($A$1:A31)+1</f>
        <v>12</v>
      </c>
      <c r="B32" s="260" t="s">
        <v>229</v>
      </c>
      <c r="C32" s="557"/>
      <c r="D32" s="544"/>
      <c r="E32" s="602"/>
      <c r="F32" s="545"/>
      <c r="G32" s="546"/>
      <c r="H32" s="350"/>
    </row>
    <row r="33" spans="1:8" s="320" customFormat="1" ht="25.5">
      <c r="A33" s="249"/>
      <c r="B33" s="585" t="s">
        <v>230</v>
      </c>
      <c r="C33" s="557" t="s">
        <v>9</v>
      </c>
      <c r="D33" s="544">
        <v>20</v>
      </c>
      <c r="E33" s="602"/>
      <c r="F33" s="545">
        <f t="shared" si="1"/>
        <v>0</v>
      </c>
      <c r="G33" s="246"/>
      <c r="H33" s="350"/>
    </row>
    <row r="34" spans="1:8" s="320" customFormat="1" ht="25.5">
      <c r="A34" s="249"/>
      <c r="B34" s="585" t="s">
        <v>231</v>
      </c>
      <c r="C34" s="557" t="s">
        <v>9</v>
      </c>
      <c r="D34" s="544">
        <v>20</v>
      </c>
      <c r="E34" s="602"/>
      <c r="F34" s="545">
        <f t="shared" si="1"/>
        <v>0</v>
      </c>
      <c r="G34" s="246"/>
      <c r="H34" s="350"/>
    </row>
    <row r="35" spans="1:8" s="320" customFormat="1" ht="38.25">
      <c r="A35" s="249">
        <f>COUNT($A$1:A34)+1</f>
        <v>13</v>
      </c>
      <c r="B35" s="471" t="s">
        <v>370</v>
      </c>
      <c r="C35" s="543" t="s">
        <v>34</v>
      </c>
      <c r="D35" s="472">
        <v>450</v>
      </c>
      <c r="E35" s="134"/>
      <c r="F35" s="545">
        <f t="shared" si="1"/>
        <v>0</v>
      </c>
      <c r="G35" s="246"/>
      <c r="H35" s="350"/>
    </row>
    <row r="36" spans="1:8" s="320" customFormat="1">
      <c r="A36" s="249"/>
      <c r="B36" s="482"/>
      <c r="C36" s="454"/>
      <c r="D36" s="481"/>
      <c r="E36" s="132"/>
      <c r="F36" s="545"/>
      <c r="G36" s="246"/>
      <c r="H36" s="350"/>
    </row>
    <row r="37" spans="1:8" s="320" customFormat="1" ht="25.5">
      <c r="A37" s="249">
        <f>COUNT($A$1:A36)+1</f>
        <v>14</v>
      </c>
      <c r="B37" s="483" t="s">
        <v>137</v>
      </c>
      <c r="C37" s="476"/>
      <c r="D37" s="478"/>
      <c r="E37" s="161"/>
      <c r="F37" s="545"/>
      <c r="G37" s="246"/>
      <c r="H37" s="350"/>
    </row>
    <row r="38" spans="1:8" s="320" customFormat="1" ht="51">
      <c r="A38" s="249"/>
      <c r="B38" s="480" t="s">
        <v>372</v>
      </c>
      <c r="C38" s="454" t="s">
        <v>9</v>
      </c>
      <c r="D38" s="481">
        <v>10</v>
      </c>
      <c r="E38" s="132"/>
      <c r="F38" s="545">
        <f t="shared" si="1"/>
        <v>0</v>
      </c>
      <c r="G38" s="246"/>
      <c r="H38" s="350"/>
    </row>
    <row r="39" spans="1:8" s="320" customFormat="1">
      <c r="A39" s="249"/>
      <c r="B39" s="260"/>
      <c r="C39" s="557"/>
      <c r="D39" s="544"/>
      <c r="E39" s="602"/>
      <c r="F39" s="545"/>
      <c r="G39" s="559"/>
    </row>
    <row r="40" spans="1:8" s="565" customFormat="1">
      <c r="A40" s="276"/>
      <c r="B40" s="547"/>
      <c r="C40" s="548"/>
      <c r="D40" s="549"/>
      <c r="E40" s="603" t="s">
        <v>10</v>
      </c>
      <c r="F40" s="280">
        <f>SUM(F14:F39)</f>
        <v>0</v>
      </c>
      <c r="G40" s="615"/>
    </row>
    <row r="41" spans="1:8" s="565" customFormat="1">
      <c r="A41" s="249"/>
      <c r="B41" s="567"/>
      <c r="C41" s="543"/>
      <c r="D41" s="544"/>
      <c r="E41" s="606"/>
      <c r="F41" s="586"/>
      <c r="G41" s="566"/>
    </row>
    <row r="42" spans="1:8" s="565" customFormat="1">
      <c r="A42" s="455" t="s">
        <v>19</v>
      </c>
      <c r="B42" s="456" t="s">
        <v>232</v>
      </c>
      <c r="C42" s="542"/>
      <c r="D42" s="381"/>
      <c r="E42" s="196"/>
      <c r="F42" s="554"/>
      <c r="G42" s="566"/>
    </row>
    <row r="43" spans="1:8" s="565" customFormat="1">
      <c r="A43" s="249"/>
      <c r="B43" s="568"/>
      <c r="C43" s="542"/>
      <c r="D43" s="381"/>
      <c r="E43" s="196"/>
      <c r="F43" s="554"/>
      <c r="G43" s="566"/>
    </row>
    <row r="44" spans="1:8" s="565" customFormat="1" ht="54.75" customHeight="1">
      <c r="A44" s="383">
        <f>COUNT($A$3:A43)+1</f>
        <v>15</v>
      </c>
      <c r="B44" s="616" t="s">
        <v>262</v>
      </c>
      <c r="C44" s="617"/>
      <c r="D44" s="618"/>
      <c r="E44" s="160"/>
      <c r="F44" s="619"/>
      <c r="G44" s="566"/>
    </row>
    <row r="45" spans="1:8" s="565" customFormat="1">
      <c r="A45" s="383"/>
      <c r="B45" s="620" t="s">
        <v>288</v>
      </c>
      <c r="C45" s="621" t="s">
        <v>261</v>
      </c>
      <c r="D45" s="622">
        <v>508</v>
      </c>
      <c r="E45" s="160"/>
      <c r="F45" s="623">
        <f>ROUND(ROUND(D45,2)*ROUND(E45,2),2)</f>
        <v>0</v>
      </c>
      <c r="G45" s="566"/>
    </row>
    <row r="46" spans="1:8" s="565" customFormat="1">
      <c r="A46" s="383"/>
      <c r="B46" s="620" t="s">
        <v>289</v>
      </c>
      <c r="C46" s="621" t="s">
        <v>261</v>
      </c>
      <c r="D46" s="622">
        <v>10</v>
      </c>
      <c r="E46" s="160"/>
      <c r="F46" s="623">
        <f t="shared" ref="F46:F50" si="2">ROUND(ROUND(D46,2)*ROUND(E46,2),2)</f>
        <v>0</v>
      </c>
      <c r="G46" s="566"/>
    </row>
    <row r="47" spans="1:8" s="565" customFormat="1">
      <c r="A47" s="383"/>
      <c r="B47" s="620"/>
      <c r="C47" s="621"/>
      <c r="D47" s="622"/>
      <c r="E47" s="160"/>
      <c r="F47" s="623"/>
      <c r="G47" s="566"/>
    </row>
    <row r="48" spans="1:8" s="565" customFormat="1" ht="51">
      <c r="A48" s="120">
        <f>COUNT($A$5:A44)+1</f>
        <v>16</v>
      </c>
      <c r="B48" s="616" t="s">
        <v>265</v>
      </c>
      <c r="C48" s="624" t="s">
        <v>261</v>
      </c>
      <c r="D48" s="625">
        <v>518</v>
      </c>
      <c r="E48" s="160"/>
      <c r="F48" s="623">
        <f t="shared" si="2"/>
        <v>0</v>
      </c>
      <c r="G48" s="566"/>
    </row>
    <row r="49" spans="1:8" s="565" customFormat="1">
      <c r="A49" s="383"/>
      <c r="B49" s="574"/>
      <c r="C49" s="573"/>
      <c r="D49" s="566"/>
      <c r="E49" s="190"/>
      <c r="F49" s="623"/>
      <c r="G49" s="566"/>
    </row>
    <row r="50" spans="1:8" s="565" customFormat="1" ht="167.25" customHeight="1">
      <c r="A50" s="383">
        <f>COUNT($A$3:A49)+1</f>
        <v>17</v>
      </c>
      <c r="B50" s="626" t="s">
        <v>263</v>
      </c>
      <c r="C50" s="624" t="s">
        <v>9</v>
      </c>
      <c r="D50" s="627">
        <v>6</v>
      </c>
      <c r="E50" s="163"/>
      <c r="F50" s="623">
        <f t="shared" si="2"/>
        <v>0</v>
      </c>
      <c r="G50" s="566"/>
    </row>
    <row r="51" spans="1:8" s="565" customFormat="1">
      <c r="E51" s="629"/>
    </row>
    <row r="52" spans="1:8" s="565" customFormat="1">
      <c r="A52" s="581"/>
      <c r="B52" s="582"/>
      <c r="C52" s="583"/>
      <c r="D52" s="583"/>
      <c r="E52" s="603" t="s">
        <v>248</v>
      </c>
      <c r="F52" s="280">
        <f>SUM(F44:F51)</f>
        <v>0</v>
      </c>
      <c r="G52" s="566"/>
    </row>
    <row r="53" spans="1:8" s="565" customFormat="1">
      <c r="A53" s="584"/>
      <c r="B53" s="585"/>
      <c r="C53" s="573"/>
      <c r="D53" s="573"/>
      <c r="E53" s="606"/>
      <c r="F53" s="586"/>
      <c r="G53" s="566"/>
    </row>
    <row r="54" spans="1:8" s="565" customFormat="1">
      <c r="A54" s="587"/>
      <c r="B54" s="588"/>
      <c r="C54" s="543"/>
      <c r="D54" s="544"/>
      <c r="E54" s="602"/>
      <c r="F54" s="545"/>
      <c r="G54" s="566"/>
    </row>
    <row r="55" spans="1:8" s="565" customFormat="1">
      <c r="A55" s="249"/>
      <c r="B55" s="567"/>
      <c r="C55" s="543"/>
      <c r="D55" s="544"/>
      <c r="E55" s="606"/>
      <c r="F55" s="586"/>
      <c r="G55" s="566"/>
    </row>
    <row r="56" spans="1:8" s="320" customFormat="1">
      <c r="A56" s="552"/>
      <c r="B56" s="589" t="s">
        <v>31</v>
      </c>
      <c r="C56" s="543"/>
      <c r="D56" s="544"/>
      <c r="E56" s="602"/>
      <c r="F56" s="545"/>
      <c r="H56" s="350"/>
    </row>
    <row r="57" spans="1:8" s="320" customFormat="1">
      <c r="A57" s="587" t="s">
        <v>17</v>
      </c>
      <c r="B57" s="588" t="str">
        <f>+B4</f>
        <v>PRIPRAVLJALNA DELA</v>
      </c>
      <c r="C57" s="543"/>
      <c r="D57" s="398"/>
      <c r="E57" s="602"/>
      <c r="F57" s="545">
        <f>F10</f>
        <v>0</v>
      </c>
      <c r="H57" s="350"/>
    </row>
    <row r="58" spans="1:8" s="320" customFormat="1">
      <c r="A58" s="587" t="s">
        <v>18</v>
      </c>
      <c r="B58" s="590" t="str">
        <f>+B12</f>
        <v>ZEMELJSKA DELA</v>
      </c>
      <c r="C58" s="543"/>
      <c r="D58" s="517"/>
      <c r="E58" s="602"/>
      <c r="F58" s="545">
        <f>F40</f>
        <v>0</v>
      </c>
      <c r="H58" s="350"/>
    </row>
    <row r="59" spans="1:8" s="320" customFormat="1">
      <c r="A59" s="587" t="s">
        <v>19</v>
      </c>
      <c r="B59" s="590" t="str">
        <f>+B42</f>
        <v>KANALIZACIJSKA DELA</v>
      </c>
      <c r="C59" s="543"/>
      <c r="D59" s="398"/>
      <c r="E59" s="602"/>
      <c r="F59" s="545">
        <f>F52</f>
        <v>0</v>
      </c>
      <c r="H59" s="350"/>
    </row>
    <row r="60" spans="1:8" s="320" customFormat="1">
      <c r="A60" s="591"/>
      <c r="B60" s="399" t="s">
        <v>264</v>
      </c>
      <c r="C60" s="592"/>
      <c r="D60" s="519"/>
      <c r="E60" s="609"/>
      <c r="F60" s="280">
        <f>SUM(F57:F59)</f>
        <v>0</v>
      </c>
      <c r="H60" s="350"/>
    </row>
    <row r="61" spans="1:8" s="320" customFormat="1">
      <c r="A61" s="587"/>
      <c r="B61" s="588"/>
      <c r="C61" s="543"/>
      <c r="D61" s="544"/>
      <c r="E61" s="602"/>
      <c r="F61" s="545"/>
      <c r="H61" s="350"/>
    </row>
    <row r="62" spans="1:8" s="320" customFormat="1">
      <c r="A62" s="383"/>
      <c r="B62" s="593"/>
      <c r="C62" s="559"/>
      <c r="D62" s="546"/>
      <c r="E62" s="610"/>
      <c r="F62" s="350"/>
      <c r="H62" s="350"/>
    </row>
    <row r="63" spans="1:8" s="320" customFormat="1">
      <c r="A63" s="594"/>
      <c r="B63" s="595"/>
      <c r="C63" s="559"/>
      <c r="D63" s="596"/>
      <c r="E63" s="189"/>
      <c r="F63" s="350"/>
      <c r="G63" s="559"/>
      <c r="H63" s="350"/>
    </row>
    <row r="64" spans="1:8">
      <c r="A64" s="594"/>
      <c r="B64" s="595"/>
      <c r="C64" s="559"/>
      <c r="E64" s="189"/>
      <c r="F64" s="350"/>
    </row>
  </sheetData>
  <sheetProtection algorithmName="SHA-512" hashValue="E5loU/oy8r3YmC+4IaFlY+wJXxfgRTqpVXbRcLROevnvC/yZT6ub6wJ9ThBKYTQVW3at9x2cc1byPzJEZo3rTQ==" saltValue="sbZCeMruE3/bsnmrsnVaxA==" spinCount="100000" sheet="1" objects="1" scenarios="1"/>
  <conditionalFormatting sqref="B50">
    <cfRule type="expression" dxfId="13" priority="3" stopIfTrue="1">
      <formula>#REF!&gt;0</formula>
    </cfRule>
    <cfRule type="expression" dxfId="12" priority="4" stopIfTrue="1">
      <formula>$H50=1</formula>
    </cfRule>
  </conditionalFormatting>
  <pageMargins left="0.98425196850393704" right="0.39370078740157483" top="0.86614173228346458" bottom="1.1811023622047245" header="0.31496062992125984" footer="0.51181102362204722"/>
  <pageSetup paperSize="9" orientation="portrait" r:id="rId1"/>
  <headerFooter alignWithMargins="0">
    <oddHeader>&amp;L&amp;"FuturaTEEMedCon,Običajno"&amp;8&amp;F</oddHeader>
    <oddFooter>&amp;L&amp;"FuturaTEEMedCon,Običajno"&amp;9PROTIM RŽIŠNIK PERC d.o.o.,  Poslovna cona A 2,  4208 ŠENČUR,  SLOVENIJA
tel.: 04 279 18 00  fax: 04 279 18 25  e-mail:  protim@rzisnik-perc.si  url: www.protim.si&amp;R&amp;P od &amp;N</oddFooter>
  </headerFooter>
  <rowBreaks count="1" manualBreakCount="1">
    <brk id="41" max="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18</vt:i4>
      </vt:variant>
    </vt:vector>
  </HeadingPairs>
  <TitlesOfParts>
    <vt:vector size="29" baseType="lpstr">
      <vt:lpstr>SPREMNI LIST</vt:lpstr>
      <vt:lpstr>Splošno</vt:lpstr>
      <vt:lpstr>REKAPITULACIJA</vt:lpstr>
      <vt:lpstr>PREDDELA</vt:lpstr>
      <vt:lpstr>CESTA</vt:lpstr>
      <vt:lpstr>KAŠČA</vt:lpstr>
      <vt:lpstr>ODVODNJAVANJE</vt:lpstr>
      <vt:lpstr>FEKALNA</vt:lpstr>
      <vt:lpstr>TLAČNI VOD</vt:lpstr>
      <vt:lpstr>VODOVOD</vt:lpstr>
      <vt:lpstr>RAZNA DELA</vt:lpstr>
      <vt:lpstr>CESTA!Področje_tiskanja</vt:lpstr>
      <vt:lpstr>FEKALNA!Področje_tiskanja</vt:lpstr>
      <vt:lpstr>KAŠČA!Področje_tiskanja</vt:lpstr>
      <vt:lpstr>ODVODNJAVANJE!Področje_tiskanja</vt:lpstr>
      <vt:lpstr>PREDDELA!Področje_tiskanja</vt:lpstr>
      <vt:lpstr>'RAZNA DELA'!Področje_tiskanja</vt:lpstr>
      <vt:lpstr>Splošno!Področje_tiskanja</vt:lpstr>
      <vt:lpstr>'SPREMNI LIST'!Področje_tiskanja</vt:lpstr>
      <vt:lpstr>'TLAČNI VOD'!Področje_tiskanja</vt:lpstr>
      <vt:lpstr>VODOVOD!Področje_tiskanja</vt:lpstr>
      <vt:lpstr>CESTA!Tiskanje_naslovov</vt:lpstr>
      <vt:lpstr>FEKALNA!Tiskanje_naslovov</vt:lpstr>
      <vt:lpstr>KAŠČA!Tiskanje_naslovov</vt:lpstr>
      <vt:lpstr>ODVODNJAVANJE!Tiskanje_naslovov</vt:lpstr>
      <vt:lpstr>PREDDELA!Tiskanje_naslovov</vt:lpstr>
      <vt:lpstr>'RAZNA DELA'!Tiskanje_naslovov</vt:lpstr>
      <vt:lpstr>'TLAČNI VOD'!Tiskanje_naslovov</vt:lpstr>
      <vt:lpstr>VODOVOD!Tiskanje_naslovov</vt:lpstr>
    </vt:vector>
  </TitlesOfParts>
  <Company>SCT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SCT Inženiring za podizvajalska dela</dc:creator>
  <cp:lastModifiedBy>Boštjan Zavrl</cp:lastModifiedBy>
  <cp:lastPrinted>2021-09-02T11:31:11Z</cp:lastPrinted>
  <dcterms:created xsi:type="dcterms:W3CDTF">2007-12-10T08:32:03Z</dcterms:created>
  <dcterms:modified xsi:type="dcterms:W3CDTF">2021-09-07T12:36:18Z</dcterms:modified>
</cp:coreProperties>
</file>