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24226"/>
  <mc:AlternateContent xmlns:mc="http://schemas.openxmlformats.org/markup-compatibility/2006">
    <mc:Choice Requires="x15">
      <x15ac:absPath xmlns:x15ac="http://schemas.microsoft.com/office/spreadsheetml/2010/11/ac" url="X:\JN 2020\odprti 20\gradnja vrtca Bitnje\popis vrtec Bitnje\"/>
    </mc:Choice>
  </mc:AlternateContent>
  <bookViews>
    <workbookView xWindow="0" yWindow="0" windowWidth="24000" windowHeight="9585"/>
  </bookViews>
  <sheets>
    <sheet name="Prva stran" sheetId="5" r:id="rId1"/>
    <sheet name="Splošni pogoji" sheetId="6" r:id="rId2"/>
    <sheet name="Popis del" sheetId="3" r:id="rId3"/>
    <sheet name="Definicija" sheetId="2" state="hidden" r:id="rId4"/>
    <sheet name="Sheet1" sheetId="1" state="hidden" r:id="rId5"/>
    <sheet name="Rekapitulacija" sheetId="4" r:id="rId6"/>
  </sheets>
  <definedNames>
    <definedName name="_xlnm._FilterDatabase" localSheetId="2" hidden="1">'Popis del'!$A$1:$H$1347</definedName>
    <definedName name="_xlnm._FilterDatabase" localSheetId="4" hidden="1">Sheet1!#REF!</definedName>
    <definedName name="_xlnm.Print_Area" localSheetId="2">'Popis del'!$A$1:$I$1347</definedName>
    <definedName name="_xlnm.Print_Area" localSheetId="0">'Prva stran'!$A$1:$B$28</definedName>
    <definedName name="_xlnm.Print_Area" localSheetId="5">Rekapitulacija!$A$1:$E$49</definedName>
    <definedName name="_xlnm.Print_Titles" localSheetId="2">'Popis del'!$1:$1</definedName>
  </definedNames>
  <calcPr calcId="162913"/>
</workbook>
</file>

<file path=xl/calcChain.xml><?xml version="1.0" encoding="utf-8"?>
<calcChain xmlns="http://schemas.openxmlformats.org/spreadsheetml/2006/main">
  <c r="H1345" i="3" l="1"/>
  <c r="H1344" i="3"/>
  <c r="H1343" i="3"/>
  <c r="H1342" i="3"/>
  <c r="H1341" i="3"/>
  <c r="H1340" i="3"/>
  <c r="H1339" i="3"/>
  <c r="H1338" i="3"/>
  <c r="H1337" i="3"/>
  <c r="H1336" i="3"/>
  <c r="H1335" i="3"/>
  <c r="H1334" i="3"/>
  <c r="H1333" i="3"/>
  <c r="H1332" i="3"/>
  <c r="H1331" i="3"/>
  <c r="H1330" i="3"/>
  <c r="H1329" i="3"/>
  <c r="H1328" i="3"/>
  <c r="H1327" i="3"/>
  <c r="H1326" i="3"/>
  <c r="H1325" i="3"/>
  <c r="H1324" i="3"/>
  <c r="H1323" i="3"/>
  <c r="H1322" i="3"/>
  <c r="H1321" i="3"/>
  <c r="H1320" i="3"/>
  <c r="H1319" i="3"/>
  <c r="H1318" i="3"/>
  <c r="H1317" i="3"/>
  <c r="H1316" i="3"/>
  <c r="H1314" i="3"/>
  <c r="H1313" i="3"/>
  <c r="H1312" i="3"/>
  <c r="H1311" i="3"/>
  <c r="H1310" i="3"/>
  <c r="H1309" i="3"/>
  <c r="H1308" i="3"/>
  <c r="H1307" i="3"/>
  <c r="H1306" i="3"/>
  <c r="H1303" i="3"/>
  <c r="H1302" i="3"/>
  <c r="H1301" i="3"/>
  <c r="H1300" i="3"/>
  <c r="H1299" i="3"/>
  <c r="H1298" i="3"/>
  <c r="H1297" i="3"/>
  <c r="H1296" i="3"/>
  <c r="H1295" i="3"/>
  <c r="H1294" i="3"/>
  <c r="H1293" i="3"/>
  <c r="H1292" i="3"/>
  <c r="H1291" i="3"/>
  <c r="H1290" i="3"/>
  <c r="H1289" i="3"/>
  <c r="H1288" i="3"/>
  <c r="H1287" i="3"/>
  <c r="H1286" i="3"/>
  <c r="H1285" i="3"/>
  <c r="H1284" i="3"/>
  <c r="H1283" i="3"/>
  <c r="H1282" i="3"/>
  <c r="H1281" i="3"/>
  <c r="H1280" i="3"/>
  <c r="H1279" i="3"/>
  <c r="H1278" i="3"/>
  <c r="H1277" i="3"/>
  <c r="H1276" i="3"/>
  <c r="H1275" i="3"/>
  <c r="H1274" i="3"/>
  <c r="H1273" i="3"/>
  <c r="H1272" i="3"/>
  <c r="H1271" i="3"/>
  <c r="H1269" i="3"/>
  <c r="H1268" i="3"/>
  <c r="H1267" i="3"/>
  <c r="H1266" i="3"/>
  <c r="H1265" i="3"/>
  <c r="H1264" i="3"/>
  <c r="H1263" i="3"/>
  <c r="H1261" i="3"/>
  <c r="H1260" i="3"/>
  <c r="H1259" i="3"/>
  <c r="H1258" i="3"/>
  <c r="H1257" i="3"/>
  <c r="H1256" i="3"/>
  <c r="H1255" i="3"/>
  <c r="H1254" i="3"/>
  <c r="H1253" i="3"/>
  <c r="H1252" i="3"/>
  <c r="H1251" i="3"/>
  <c r="H1250" i="3"/>
  <c r="H1249" i="3"/>
  <c r="H1248" i="3"/>
  <c r="H1247" i="3"/>
  <c r="H1246" i="3"/>
  <c r="H1245" i="3"/>
  <c r="H1244" i="3"/>
  <c r="H1243" i="3"/>
  <c r="H1242" i="3"/>
  <c r="H1240" i="3"/>
  <c r="H1239" i="3"/>
  <c r="H1238" i="3"/>
  <c r="H1237" i="3"/>
  <c r="H1236" i="3"/>
  <c r="H1235" i="3"/>
  <c r="H1234" i="3"/>
  <c r="H1233" i="3"/>
  <c r="H1232" i="3"/>
  <c r="H1230" i="3"/>
  <c r="H1229" i="3"/>
  <c r="H1228" i="3"/>
  <c r="H1227" i="3"/>
  <c r="H1226" i="3"/>
  <c r="H1225" i="3"/>
  <c r="H1224" i="3"/>
  <c r="H1222" i="3"/>
  <c r="H1221" i="3"/>
  <c r="H1220" i="3"/>
  <c r="H1219" i="3"/>
  <c r="H1218" i="3"/>
  <c r="H1215" i="3"/>
  <c r="H1213" i="3"/>
  <c r="H1212" i="3"/>
  <c r="H1211" i="3"/>
  <c r="H1210" i="3"/>
  <c r="H1209" i="3"/>
  <c r="H1206" i="3"/>
  <c r="H1205" i="3"/>
  <c r="H1203" i="3"/>
  <c r="H1201" i="3"/>
  <c r="H1199" i="3"/>
  <c r="H1198" i="3"/>
  <c r="H1197" i="3"/>
  <c r="H1196" i="3"/>
  <c r="H1195" i="3"/>
  <c r="H1194" i="3"/>
  <c r="H1191" i="3"/>
  <c r="H1190" i="3"/>
  <c r="H1189" i="3"/>
  <c r="H1188" i="3"/>
  <c r="H1187" i="3"/>
  <c r="H1186" i="3"/>
  <c r="H1185" i="3"/>
  <c r="H1184" i="3"/>
  <c r="H1183" i="3"/>
  <c r="H1182" i="3"/>
  <c r="H1181" i="3"/>
  <c r="H1180" i="3"/>
  <c r="H1179" i="3"/>
  <c r="H1178" i="3"/>
  <c r="H1177" i="3"/>
  <c r="H1175" i="3"/>
  <c r="H1173" i="3"/>
  <c r="H1172" i="3"/>
  <c r="H1171" i="3"/>
  <c r="H1167" i="3"/>
  <c r="H1166" i="3"/>
  <c r="H1165" i="3"/>
  <c r="H1164" i="3"/>
  <c r="H1163" i="3"/>
  <c r="H1162" i="3"/>
  <c r="H1161" i="3"/>
  <c r="H1160" i="3"/>
  <c r="H1159" i="3"/>
  <c r="H1158" i="3"/>
  <c r="H1157" i="3"/>
  <c r="H1156" i="3"/>
  <c r="H1155" i="3"/>
  <c r="H1154" i="3"/>
  <c r="H1153" i="3"/>
  <c r="H1152" i="3"/>
  <c r="H1151" i="3"/>
  <c r="H1150" i="3"/>
  <c r="H1149" i="3"/>
  <c r="H1148" i="3"/>
  <c r="H1147" i="3"/>
  <c r="H1146" i="3"/>
  <c r="H1145" i="3"/>
  <c r="H1144" i="3"/>
  <c r="H1142" i="3"/>
  <c r="H1140" i="3"/>
  <c r="H1139" i="3"/>
  <c r="H1138" i="3"/>
  <c r="H1136" i="3"/>
  <c r="H1135" i="3"/>
  <c r="H1134" i="3"/>
  <c r="H1133" i="3"/>
  <c r="H1132" i="3"/>
  <c r="H1131" i="3"/>
  <c r="H1130" i="3"/>
  <c r="H1129" i="3"/>
  <c r="H1128" i="3"/>
  <c r="H1127" i="3"/>
  <c r="H1126" i="3"/>
  <c r="H1125" i="3"/>
  <c r="H1124" i="3"/>
  <c r="H1122" i="3"/>
  <c r="H1121" i="3"/>
  <c r="H1120" i="3"/>
  <c r="H1119" i="3"/>
  <c r="H1118" i="3"/>
  <c r="H1117" i="3"/>
  <c r="H1116" i="3"/>
  <c r="H1115" i="3"/>
  <c r="H1114" i="3"/>
  <c r="H1113" i="3"/>
  <c r="H1112" i="3"/>
  <c r="H1111" i="3"/>
  <c r="H1110" i="3"/>
  <c r="H1109" i="3"/>
  <c r="H1108" i="3"/>
  <c r="H1107" i="3"/>
  <c r="H1106" i="3"/>
  <c r="H1105" i="3"/>
  <c r="H1104" i="3"/>
  <c r="H1103" i="3"/>
  <c r="H1102" i="3"/>
  <c r="H1101" i="3"/>
  <c r="H1100" i="3"/>
  <c r="H1099" i="3"/>
  <c r="H1098" i="3"/>
  <c r="H1097" i="3"/>
  <c r="H1096" i="3"/>
  <c r="H1095" i="3"/>
  <c r="H1094" i="3"/>
  <c r="H1093" i="3"/>
  <c r="H1092" i="3"/>
  <c r="H1091" i="3"/>
  <c r="H1090" i="3"/>
  <c r="H1089" i="3"/>
  <c r="H1088" i="3"/>
  <c r="H1087" i="3"/>
  <c r="H1086" i="3"/>
  <c r="H1085" i="3"/>
  <c r="H1084" i="3"/>
  <c r="H1083" i="3"/>
  <c r="H1082" i="3"/>
  <c r="H1081" i="3"/>
  <c r="H1080" i="3"/>
  <c r="H1079" i="3"/>
  <c r="H1078" i="3"/>
  <c r="H1077" i="3"/>
  <c r="H1076" i="3"/>
  <c r="H1075" i="3"/>
  <c r="H1074" i="3"/>
  <c r="H1073" i="3"/>
  <c r="H1072" i="3"/>
  <c r="H1071" i="3"/>
  <c r="H1069" i="3"/>
  <c r="H1068" i="3"/>
  <c r="H1067" i="3"/>
  <c r="H1066" i="3"/>
  <c r="H1065" i="3"/>
  <c r="H1064" i="3"/>
  <c r="H1063" i="3"/>
  <c r="H1062" i="3"/>
  <c r="H1061" i="3"/>
  <c r="H1060" i="3"/>
  <c r="H1059" i="3"/>
  <c r="H1058" i="3"/>
  <c r="H1057" i="3"/>
  <c r="H1056" i="3"/>
  <c r="H1055" i="3"/>
  <c r="H1054" i="3"/>
  <c r="H1053" i="3"/>
  <c r="H1052" i="3"/>
  <c r="H1051" i="3"/>
  <c r="H1050" i="3"/>
  <c r="H1049" i="3"/>
  <c r="H1048" i="3"/>
  <c r="H1047" i="3"/>
  <c r="H1046" i="3"/>
  <c r="H1045" i="3"/>
  <c r="H1044" i="3"/>
  <c r="H1043" i="3"/>
  <c r="H1042" i="3"/>
  <c r="H1041" i="3"/>
  <c r="H1038" i="3"/>
  <c r="H1037" i="3"/>
  <c r="H1036" i="3"/>
  <c r="H1035" i="3"/>
  <c r="H1034" i="3"/>
  <c r="H1033" i="3"/>
  <c r="H1031" i="3"/>
  <c r="H1030" i="3"/>
  <c r="H1029" i="3"/>
  <c r="H1028" i="3"/>
  <c r="H1027" i="3"/>
  <c r="H1026" i="3"/>
  <c r="H1025" i="3"/>
  <c r="H1023" i="3"/>
  <c r="H1020" i="3"/>
  <c r="H1019" i="3"/>
  <c r="H1018" i="3"/>
  <c r="H1017" i="3"/>
  <c r="H1016" i="3"/>
  <c r="H1015" i="3"/>
  <c r="H1014" i="3"/>
  <c r="H1013" i="3"/>
  <c r="H1012" i="3"/>
  <c r="H1011" i="3"/>
  <c r="H1010" i="3"/>
  <c r="H1009" i="3"/>
  <c r="H1008" i="3"/>
  <c r="H1007" i="3"/>
  <c r="H1006" i="3"/>
  <c r="H1005" i="3"/>
  <c r="H1004" i="3"/>
  <c r="H1003" i="3"/>
  <c r="H1002" i="3"/>
  <c r="H1001" i="3"/>
  <c r="H999" i="3"/>
  <c r="H998" i="3"/>
  <c r="H997" i="3"/>
  <c r="H996" i="3"/>
  <c r="H995" i="3"/>
  <c r="H994" i="3"/>
  <c r="H993" i="3"/>
  <c r="H992" i="3"/>
  <c r="H991" i="3"/>
  <c r="H990" i="3"/>
  <c r="H987" i="3"/>
  <c r="H986" i="3"/>
  <c r="H985" i="3"/>
  <c r="H984" i="3"/>
  <c r="H982" i="3"/>
  <c r="H981" i="3"/>
  <c r="H980" i="3"/>
  <c r="H979" i="3"/>
  <c r="H978" i="3"/>
  <c r="H977" i="3"/>
  <c r="H976" i="3"/>
  <c r="H975" i="3"/>
  <c r="H974" i="3"/>
  <c r="H973" i="3"/>
  <c r="H972" i="3"/>
  <c r="H971" i="3"/>
  <c r="H970" i="3"/>
  <c r="H969" i="3"/>
  <c r="H968" i="3"/>
  <c r="H967" i="3"/>
  <c r="H966" i="3"/>
  <c r="H965" i="3"/>
  <c r="H964" i="3"/>
  <c r="H963" i="3"/>
  <c r="H962" i="3"/>
  <c r="H961" i="3"/>
  <c r="H960" i="3"/>
  <c r="H959" i="3"/>
  <c r="H958" i="3"/>
  <c r="H957" i="3"/>
  <c r="H956" i="3"/>
  <c r="H955" i="3"/>
  <c r="H954" i="3"/>
  <c r="H953" i="3"/>
  <c r="H952" i="3"/>
  <c r="H951" i="3"/>
  <c r="H950" i="3"/>
  <c r="H949" i="3"/>
  <c r="H948" i="3"/>
  <c r="H947" i="3"/>
  <c r="H946" i="3"/>
  <c r="H945" i="3"/>
  <c r="H944" i="3"/>
  <c r="H943" i="3"/>
  <c r="H942" i="3"/>
  <c r="H941" i="3"/>
  <c r="H940" i="3"/>
  <c r="H939" i="3"/>
  <c r="H938" i="3"/>
  <c r="H937" i="3"/>
  <c r="H936" i="3"/>
  <c r="H935" i="3"/>
  <c r="H934" i="3"/>
  <c r="H933" i="3"/>
  <c r="H932" i="3"/>
  <c r="H931" i="3"/>
  <c r="H930" i="3"/>
  <c r="H929" i="3"/>
  <c r="H928" i="3"/>
  <c r="H927" i="3"/>
  <c r="H926" i="3"/>
  <c r="H925" i="3"/>
  <c r="H924" i="3"/>
  <c r="H923" i="3"/>
  <c r="H922" i="3"/>
  <c r="H921" i="3"/>
  <c r="H920" i="3"/>
  <c r="H919" i="3"/>
  <c r="H918" i="3"/>
  <c r="H917" i="3"/>
  <c r="H916" i="3"/>
  <c r="H915" i="3"/>
  <c r="H914" i="3"/>
  <c r="H913" i="3"/>
  <c r="H912" i="3"/>
  <c r="H910" i="3"/>
  <c r="H909" i="3"/>
  <c r="H908" i="3"/>
  <c r="H907" i="3"/>
  <c r="H906" i="3"/>
  <c r="H905" i="3"/>
  <c r="H904" i="3"/>
  <c r="H903" i="3"/>
  <c r="H902" i="3"/>
  <c r="H901" i="3"/>
  <c r="H900" i="3"/>
  <c r="H899" i="3"/>
  <c r="H896" i="3"/>
  <c r="H895" i="3"/>
  <c r="H894" i="3"/>
  <c r="H892" i="3"/>
  <c r="H891" i="3"/>
  <c r="H890" i="3"/>
  <c r="H889" i="3"/>
  <c r="H888" i="3"/>
  <c r="H887" i="3"/>
  <c r="H886" i="3"/>
  <c r="H885" i="3"/>
  <c r="H883" i="3"/>
  <c r="H882" i="3"/>
  <c r="H881" i="3"/>
  <c r="H880" i="3"/>
  <c r="H879" i="3"/>
  <c r="H878" i="3"/>
  <c r="H877" i="3"/>
  <c r="H876" i="3"/>
  <c r="H875" i="3"/>
  <c r="H874" i="3"/>
  <c r="H873" i="3"/>
  <c r="H872" i="3"/>
  <c r="H871" i="3"/>
  <c r="H870" i="3"/>
  <c r="H869" i="3"/>
  <c r="H868" i="3"/>
  <c r="H867" i="3"/>
  <c r="H866" i="3"/>
  <c r="H865" i="3"/>
  <c r="H864" i="3"/>
  <c r="H863" i="3"/>
  <c r="H862" i="3"/>
  <c r="H861" i="3"/>
  <c r="H860" i="3"/>
  <c r="H859" i="3"/>
  <c r="H858" i="3"/>
  <c r="H857" i="3"/>
  <c r="H856" i="3"/>
  <c r="H855" i="3"/>
  <c r="H854" i="3"/>
  <c r="H853" i="3"/>
  <c r="H852" i="3"/>
  <c r="H851" i="3"/>
  <c r="H850" i="3"/>
  <c r="H849" i="3"/>
  <c r="H848" i="3"/>
  <c r="H847" i="3"/>
  <c r="H846" i="3"/>
  <c r="H845" i="3"/>
  <c r="H844" i="3"/>
  <c r="H843" i="3"/>
  <c r="H842" i="3"/>
  <c r="H840" i="3"/>
  <c r="H839" i="3"/>
  <c r="H838" i="3"/>
  <c r="H837" i="3"/>
  <c r="H836" i="3"/>
  <c r="H835" i="3"/>
  <c r="H834" i="3"/>
  <c r="H833" i="3"/>
  <c r="H832" i="3"/>
  <c r="H831" i="3"/>
  <c r="H830" i="3"/>
  <c r="H829" i="3"/>
  <c r="H828" i="3"/>
  <c r="H827" i="3"/>
  <c r="H826" i="3"/>
  <c r="H825" i="3"/>
  <c r="H824" i="3"/>
  <c r="H823" i="3"/>
  <c r="H822" i="3"/>
  <c r="H821" i="3"/>
  <c r="H820" i="3"/>
  <c r="H819" i="3"/>
  <c r="H818" i="3"/>
  <c r="H817" i="3"/>
  <c r="H816" i="3"/>
  <c r="H815" i="3"/>
  <c r="H814" i="3"/>
  <c r="H813" i="3"/>
  <c r="H812" i="3"/>
  <c r="H810" i="3"/>
  <c r="H809" i="3"/>
  <c r="H808" i="3"/>
  <c r="H807" i="3"/>
  <c r="H806" i="3"/>
  <c r="H805" i="3"/>
  <c r="H804" i="3"/>
  <c r="H803" i="3"/>
  <c r="H802" i="3"/>
  <c r="H801" i="3"/>
  <c r="H800" i="3"/>
  <c r="H799" i="3"/>
  <c r="H798" i="3"/>
  <c r="H797" i="3"/>
  <c r="H796" i="3"/>
  <c r="H795" i="3"/>
  <c r="H794" i="3"/>
  <c r="H793" i="3"/>
  <c r="H792" i="3"/>
  <c r="H791" i="3"/>
  <c r="H790" i="3"/>
  <c r="H789" i="3"/>
  <c r="H788" i="3"/>
  <c r="H787" i="3"/>
  <c r="H786" i="3"/>
  <c r="H785" i="3"/>
  <c r="H784" i="3"/>
  <c r="H783" i="3"/>
  <c r="H782" i="3"/>
  <c r="H781" i="3"/>
  <c r="H780" i="3"/>
  <c r="H778" i="3"/>
  <c r="H777" i="3"/>
  <c r="H776" i="3"/>
  <c r="H775" i="3"/>
  <c r="H774" i="3"/>
  <c r="H773" i="3"/>
  <c r="H772" i="3"/>
  <c r="H771" i="3"/>
  <c r="H770" i="3"/>
  <c r="H769" i="3"/>
  <c r="H768" i="3"/>
  <c r="H767" i="3"/>
  <c r="H766" i="3"/>
  <c r="H765" i="3"/>
  <c r="H764" i="3"/>
  <c r="H763" i="3"/>
  <c r="H762" i="3"/>
  <c r="H761" i="3"/>
  <c r="H760" i="3"/>
  <c r="H759" i="3"/>
  <c r="H758" i="3"/>
  <c r="H757" i="3"/>
  <c r="H756" i="3"/>
  <c r="H755" i="3"/>
  <c r="H754" i="3"/>
  <c r="H753" i="3"/>
  <c r="H752" i="3"/>
  <c r="H751" i="3"/>
  <c r="H750" i="3"/>
  <c r="H749" i="3"/>
  <c r="H748" i="3"/>
  <c r="H747" i="3"/>
  <c r="H746" i="3"/>
  <c r="H745" i="3"/>
  <c r="H744" i="3"/>
  <c r="H743" i="3"/>
  <c r="H742" i="3"/>
  <c r="H741" i="3"/>
  <c r="H740" i="3"/>
  <c r="H739" i="3"/>
  <c r="H738" i="3"/>
  <c r="H737" i="3"/>
  <c r="H736" i="3"/>
  <c r="H735" i="3"/>
  <c r="H734" i="3"/>
  <c r="H733" i="3"/>
  <c r="H732" i="3"/>
  <c r="H731" i="3"/>
  <c r="H730" i="3"/>
  <c r="H729" i="3"/>
  <c r="H728" i="3"/>
  <c r="H727" i="3"/>
  <c r="H726" i="3"/>
  <c r="H725" i="3"/>
  <c r="H724" i="3"/>
  <c r="H723" i="3"/>
  <c r="H722" i="3"/>
  <c r="H721" i="3"/>
  <c r="H720" i="3"/>
  <c r="H719" i="3"/>
  <c r="H718" i="3"/>
  <c r="H717" i="3"/>
  <c r="H716" i="3"/>
  <c r="H715" i="3"/>
  <c r="H714" i="3"/>
  <c r="H713" i="3"/>
  <c r="H712" i="3"/>
  <c r="H711" i="3"/>
  <c r="H710" i="3"/>
  <c r="H709" i="3"/>
  <c r="H708" i="3"/>
  <c r="H707" i="3"/>
  <c r="H706" i="3"/>
  <c r="H705" i="3"/>
  <c r="H704" i="3"/>
  <c r="H703" i="3"/>
  <c r="H702" i="3"/>
  <c r="H698" i="3"/>
  <c r="H697" i="3"/>
  <c r="H696" i="3"/>
  <c r="H695" i="3"/>
  <c r="H694" i="3"/>
  <c r="H693" i="3"/>
  <c r="H692" i="3"/>
  <c r="H691" i="3"/>
  <c r="H690" i="3"/>
  <c r="H689" i="3"/>
  <c r="H688" i="3"/>
  <c r="H687" i="3"/>
  <c r="H686" i="3"/>
  <c r="H685" i="3"/>
  <c r="H683" i="3"/>
  <c r="H682" i="3"/>
  <c r="H681" i="3"/>
  <c r="H680" i="3"/>
  <c r="H679" i="3"/>
  <c r="H678" i="3"/>
  <c r="H677" i="3"/>
  <c r="H676" i="3"/>
  <c r="H675" i="3"/>
  <c r="H674" i="3"/>
  <c r="H673" i="3"/>
  <c r="H672" i="3"/>
  <c r="H671" i="3"/>
  <c r="H670" i="3"/>
  <c r="H669" i="3"/>
  <c r="H668" i="3"/>
  <c r="H667" i="3"/>
  <c r="H666" i="3"/>
  <c r="H665" i="3"/>
  <c r="H664" i="3"/>
  <c r="H663" i="3"/>
  <c r="H662" i="3"/>
  <c r="H661" i="3"/>
  <c r="H660" i="3"/>
  <c r="H658" i="3"/>
  <c r="H657" i="3"/>
  <c r="H656" i="3"/>
  <c r="H655" i="3"/>
  <c r="H654" i="3"/>
  <c r="H653" i="3"/>
  <c r="H651" i="3"/>
  <c r="H650" i="3"/>
  <c r="H649" i="3"/>
  <c r="H648" i="3"/>
  <c r="H647" i="3"/>
  <c r="H646" i="3"/>
  <c r="H645" i="3"/>
  <c r="H644" i="3"/>
  <c r="H643" i="3"/>
  <c r="H642" i="3"/>
  <c r="H641" i="3"/>
  <c r="H640" i="3"/>
  <c r="H639" i="3"/>
  <c r="H638" i="3"/>
  <c r="H637" i="3"/>
  <c r="H636" i="3"/>
  <c r="H635" i="3"/>
  <c r="H633" i="3"/>
  <c r="H632" i="3"/>
  <c r="H631" i="3"/>
  <c r="H630" i="3"/>
  <c r="H629" i="3"/>
  <c r="H628" i="3"/>
  <c r="H625" i="3"/>
  <c r="H624" i="3"/>
  <c r="H623" i="3"/>
  <c r="H622" i="3"/>
  <c r="H621" i="3"/>
  <c r="H620" i="3"/>
  <c r="H619" i="3"/>
  <c r="H618" i="3"/>
  <c r="H617" i="3"/>
  <c r="H616" i="3"/>
  <c r="H615" i="3"/>
  <c r="H612" i="3"/>
  <c r="H611" i="3"/>
  <c r="H610" i="3"/>
  <c r="H609" i="3"/>
  <c r="H608" i="3"/>
  <c r="H607" i="3"/>
  <c r="H606" i="3"/>
  <c r="H605" i="3"/>
  <c r="H604" i="3"/>
  <c r="H603" i="3"/>
  <c r="H602" i="3"/>
  <c r="H601" i="3"/>
  <c r="H600" i="3"/>
  <c r="H599" i="3"/>
  <c r="H598" i="3"/>
  <c r="H597" i="3"/>
  <c r="H596" i="3"/>
  <c r="H595" i="3"/>
  <c r="H594" i="3"/>
  <c r="H593" i="3"/>
  <c r="H592" i="3"/>
  <c r="H591" i="3"/>
  <c r="H590" i="3"/>
  <c r="H589" i="3"/>
  <c r="H588" i="3"/>
  <c r="H587" i="3"/>
  <c r="H586" i="3"/>
  <c r="H585" i="3"/>
  <c r="H584" i="3"/>
  <c r="H583" i="3"/>
  <c r="H582" i="3"/>
  <c r="H581" i="3"/>
  <c r="H580" i="3"/>
  <c r="H579" i="3"/>
  <c r="H578" i="3"/>
  <c r="H577" i="3"/>
  <c r="H576" i="3"/>
  <c r="H575" i="3"/>
  <c r="H574" i="3"/>
  <c r="H573" i="3"/>
  <c r="H572" i="3"/>
  <c r="H571" i="3"/>
  <c r="H570" i="3"/>
  <c r="H569" i="3"/>
  <c r="H568" i="3"/>
  <c r="H567" i="3"/>
  <c r="H566" i="3"/>
  <c r="H565" i="3"/>
  <c r="H564" i="3"/>
  <c r="H561" i="3"/>
  <c r="H560" i="3"/>
  <c r="H558" i="3"/>
  <c r="H557" i="3"/>
  <c r="H556" i="3"/>
  <c r="H555" i="3"/>
  <c r="H554" i="3"/>
  <c r="H553" i="3"/>
  <c r="H552" i="3"/>
  <c r="H551" i="3"/>
  <c r="H550" i="3"/>
  <c r="H549" i="3"/>
  <c r="H548" i="3"/>
  <c r="H547" i="3"/>
  <c r="H546" i="3"/>
  <c r="H545" i="3"/>
  <c r="H544" i="3"/>
  <c r="H543" i="3"/>
  <c r="H542" i="3"/>
  <c r="H541" i="3"/>
  <c r="H540" i="3"/>
  <c r="H539" i="3"/>
  <c r="H538" i="3"/>
  <c r="H537" i="3"/>
  <c r="H536" i="3"/>
  <c r="H535" i="3"/>
  <c r="H534" i="3"/>
  <c r="H533" i="3"/>
  <c r="H532" i="3"/>
  <c r="H531" i="3"/>
  <c r="H530" i="3"/>
  <c r="H529" i="3"/>
  <c r="H528" i="3"/>
  <c r="H527" i="3"/>
  <c r="H526" i="3"/>
  <c r="H525" i="3"/>
  <c r="H524" i="3"/>
  <c r="H523" i="3"/>
  <c r="H522" i="3"/>
  <c r="H521" i="3"/>
  <c r="H520" i="3"/>
  <c r="H519" i="3"/>
  <c r="H518" i="3"/>
  <c r="H516" i="3"/>
  <c r="H515" i="3"/>
  <c r="H514" i="3"/>
  <c r="H513" i="3"/>
  <c r="H512" i="3"/>
  <c r="H511" i="3"/>
  <c r="H510" i="3"/>
  <c r="H509" i="3"/>
  <c r="H508" i="3"/>
  <c r="H507" i="3"/>
  <c r="H506" i="3"/>
  <c r="H505" i="3"/>
  <c r="H504" i="3"/>
  <c r="H503" i="3"/>
  <c r="H502" i="3"/>
  <c r="H501" i="3"/>
  <c r="H500" i="3"/>
  <c r="H499" i="3"/>
  <c r="H498" i="3"/>
  <c r="H497" i="3"/>
  <c r="H496" i="3"/>
  <c r="H495" i="3"/>
  <c r="H494" i="3"/>
  <c r="H493" i="3"/>
  <c r="H490" i="3"/>
  <c r="H489" i="3"/>
  <c r="H488" i="3"/>
  <c r="H487" i="3"/>
  <c r="H486" i="3"/>
  <c r="H485" i="3"/>
  <c r="H484" i="3"/>
  <c r="H483" i="3"/>
  <c r="H480" i="3"/>
  <c r="H479" i="3"/>
  <c r="H478" i="3"/>
  <c r="H477" i="3"/>
  <c r="H476" i="3"/>
  <c r="H475" i="3"/>
  <c r="H474" i="3"/>
  <c r="H472" i="3"/>
  <c r="H470" i="3"/>
  <c r="H469" i="3"/>
  <c r="H468" i="3"/>
  <c r="H467" i="3"/>
  <c r="H466" i="3"/>
  <c r="H465" i="3"/>
  <c r="H464" i="3"/>
  <c r="H463" i="3"/>
  <c r="H461" i="3"/>
  <c r="H460" i="3"/>
  <c r="H459" i="3"/>
  <c r="H458" i="3"/>
  <c r="H457" i="3"/>
  <c r="H456" i="3"/>
  <c r="H455" i="3"/>
  <c r="H454" i="3"/>
  <c r="H453" i="3"/>
  <c r="H452" i="3"/>
  <c r="H451" i="3"/>
  <c r="H450" i="3"/>
  <c r="H449" i="3"/>
  <c r="H448" i="3"/>
  <c r="H447" i="3"/>
  <c r="H446" i="3"/>
  <c r="H444" i="3"/>
  <c r="H442" i="3"/>
  <c r="H441" i="3"/>
  <c r="H440" i="3"/>
  <c r="H438" i="3"/>
  <c r="H437" i="3"/>
  <c r="H436" i="3"/>
  <c r="H434" i="3"/>
  <c r="H433" i="3"/>
  <c r="H432" i="3"/>
  <c r="H431" i="3"/>
  <c r="H430" i="3"/>
  <c r="H429" i="3"/>
  <c r="H428" i="3"/>
  <c r="H427" i="3"/>
  <c r="H426" i="3"/>
  <c r="H425" i="3"/>
  <c r="H424" i="3"/>
  <c r="H423" i="3"/>
  <c r="H422" i="3"/>
  <c r="H421" i="3"/>
  <c r="H419" i="3"/>
  <c r="H418" i="3"/>
  <c r="H417" i="3"/>
  <c r="H416" i="3"/>
  <c r="H415" i="3"/>
  <c r="H414" i="3"/>
  <c r="H413" i="3"/>
  <c r="H411" i="3"/>
  <c r="H410" i="3"/>
  <c r="H409" i="3"/>
  <c r="H408" i="3"/>
  <c r="H407" i="3"/>
  <c r="H406" i="3"/>
  <c r="H405" i="3"/>
  <c r="H404" i="3"/>
  <c r="H403" i="3"/>
  <c r="H401" i="3"/>
  <c r="H400" i="3"/>
  <c r="H399" i="3"/>
  <c r="H398" i="3"/>
  <c r="H397" i="3"/>
  <c r="H396" i="3"/>
  <c r="H395" i="3"/>
  <c r="H394" i="3"/>
  <c r="H391" i="3"/>
  <c r="H390" i="3"/>
  <c r="H389" i="3"/>
  <c r="H388" i="3"/>
  <c r="H387" i="3"/>
  <c r="H386" i="3"/>
  <c r="H385" i="3"/>
  <c r="H384" i="3"/>
  <c r="H383" i="3"/>
  <c r="H382" i="3"/>
  <c r="H381" i="3"/>
  <c r="H380" i="3"/>
  <c r="H379" i="3"/>
  <c r="H377" i="3"/>
  <c r="H376" i="3"/>
  <c r="H375" i="3"/>
  <c r="H374" i="3"/>
  <c r="H373" i="3"/>
  <c r="H372" i="3"/>
  <c r="H371" i="3"/>
  <c r="H370" i="3"/>
  <c r="H369" i="3"/>
  <c r="H368" i="3"/>
  <c r="H367" i="3"/>
  <c r="H366" i="3"/>
  <c r="H365" i="3"/>
  <c r="H364" i="3"/>
  <c r="H363" i="3"/>
  <c r="H362" i="3"/>
  <c r="H361" i="3"/>
  <c r="H360" i="3"/>
  <c r="H359" i="3"/>
  <c r="H358" i="3"/>
  <c r="H356" i="3"/>
  <c r="H355" i="3"/>
  <c r="H354" i="3"/>
  <c r="H353" i="3"/>
  <c r="H352" i="3"/>
  <c r="H351" i="3"/>
  <c r="H350" i="3"/>
  <c r="H349" i="3"/>
  <c r="H347" i="3"/>
  <c r="H345" i="3"/>
  <c r="H344" i="3"/>
  <c r="H343" i="3"/>
  <c r="H342" i="3"/>
  <c r="H340" i="3"/>
  <c r="H339" i="3"/>
  <c r="H338" i="3"/>
  <c r="H337" i="3"/>
  <c r="H336" i="3"/>
  <c r="H334" i="3"/>
  <c r="H333" i="3"/>
  <c r="H332" i="3"/>
  <c r="H331" i="3"/>
  <c r="H330" i="3"/>
  <c r="H329" i="3"/>
  <c r="H328" i="3"/>
  <c r="H327" i="3"/>
  <c r="H326" i="3"/>
  <c r="H325" i="3"/>
  <c r="H324" i="3"/>
  <c r="H322" i="3"/>
  <c r="H321" i="3"/>
  <c r="H320" i="3"/>
  <c r="H319" i="3"/>
  <c r="H318" i="3"/>
  <c r="H317" i="3"/>
  <c r="H316" i="3"/>
  <c r="H315" i="3"/>
  <c r="H313" i="3"/>
  <c r="H312" i="3"/>
  <c r="H311" i="3"/>
  <c r="H310" i="3"/>
  <c r="H309" i="3"/>
  <c r="H308" i="3"/>
  <c r="H307" i="3"/>
  <c r="H306" i="3"/>
  <c r="H305" i="3"/>
  <c r="H304" i="3"/>
  <c r="H302" i="3"/>
  <c r="H301" i="3"/>
  <c r="H300" i="3"/>
  <c r="H299" i="3"/>
  <c r="H298" i="3"/>
  <c r="H297" i="3"/>
  <c r="H296" i="3"/>
  <c r="H295" i="3"/>
  <c r="H294" i="3"/>
  <c r="H293" i="3"/>
  <c r="H292" i="3"/>
  <c r="H291" i="3"/>
  <c r="H290" i="3"/>
  <c r="H289" i="3"/>
  <c r="H288" i="3"/>
  <c r="H287" i="3"/>
  <c r="H286" i="3"/>
  <c r="H285" i="3"/>
  <c r="H282" i="3"/>
  <c r="H281" i="3"/>
  <c r="H280" i="3"/>
  <c r="H279" i="3"/>
  <c r="H278" i="3"/>
  <c r="H277" i="3"/>
  <c r="H276" i="3"/>
  <c r="H275" i="3"/>
  <c r="H274" i="3"/>
  <c r="H273" i="3"/>
  <c r="H272" i="3"/>
  <c r="H271" i="3"/>
  <c r="H270" i="3"/>
  <c r="H269" i="3"/>
  <c r="H268" i="3"/>
  <c r="H267" i="3"/>
  <c r="H266" i="3"/>
  <c r="H265" i="3"/>
  <c r="H264" i="3"/>
  <c r="H263" i="3"/>
  <c r="H261" i="3"/>
  <c r="H260" i="3"/>
  <c r="H259" i="3"/>
  <c r="H258" i="3"/>
  <c r="H257" i="3"/>
  <c r="H256" i="3"/>
  <c r="H255" i="3"/>
  <c r="H254" i="3"/>
  <c r="H253" i="3"/>
  <c r="H252" i="3"/>
  <c r="H251" i="3"/>
  <c r="H250" i="3"/>
  <c r="H249" i="3"/>
  <c r="H248" i="3"/>
  <c r="H247" i="3"/>
  <c r="H246" i="3"/>
  <c r="H245" i="3"/>
  <c r="H243" i="3"/>
  <c r="H242" i="3"/>
  <c r="H241" i="3"/>
  <c r="H240" i="3"/>
  <c r="H239" i="3"/>
  <c r="H238" i="3"/>
  <c r="H237" i="3"/>
  <c r="H236" i="3"/>
  <c r="H235" i="3"/>
  <c r="H233" i="3"/>
  <c r="H232" i="3"/>
  <c r="H231" i="3"/>
  <c r="H230" i="3"/>
  <c r="H229" i="3"/>
  <c r="H228" i="3"/>
  <c r="H227" i="3"/>
  <c r="H226" i="3"/>
  <c r="H225" i="3"/>
  <c r="H224" i="3"/>
  <c r="H223" i="3"/>
  <c r="H222" i="3"/>
  <c r="H221" i="3"/>
  <c r="H220" i="3"/>
  <c r="H219" i="3"/>
  <c r="H218" i="3"/>
  <c r="H217" i="3"/>
  <c r="H216" i="3"/>
  <c r="H215" i="3"/>
  <c r="H214" i="3"/>
  <c r="H213" i="3"/>
  <c r="H212" i="3"/>
  <c r="H211" i="3"/>
  <c r="H210" i="3"/>
  <c r="H209" i="3"/>
  <c r="H208" i="3"/>
  <c r="H207" i="3"/>
  <c r="H206" i="3"/>
  <c r="H205" i="3"/>
  <c r="H204" i="3"/>
  <c r="H203" i="3"/>
  <c r="H202" i="3"/>
  <c r="H201" i="3"/>
  <c r="H200" i="3"/>
  <c r="H199" i="3"/>
  <c r="H198" i="3"/>
  <c r="H197" i="3"/>
  <c r="H196" i="3"/>
  <c r="H195" i="3"/>
  <c r="H194" i="3"/>
  <c r="H193" i="3"/>
  <c r="H192" i="3"/>
  <c r="H191" i="3"/>
  <c r="H189" i="3"/>
  <c r="H188" i="3"/>
  <c r="H187" i="3"/>
  <c r="H186" i="3"/>
  <c r="H182" i="3"/>
  <c r="H181" i="3"/>
  <c r="H180" i="3"/>
  <c r="H179" i="3"/>
  <c r="H178" i="3"/>
  <c r="H177" i="3"/>
  <c r="H176" i="3"/>
  <c r="H175" i="3"/>
  <c r="H174" i="3"/>
  <c r="H172" i="3"/>
  <c r="H171" i="3"/>
  <c r="H170" i="3"/>
  <c r="H169" i="3"/>
  <c r="H168" i="3"/>
  <c r="H167" i="3"/>
  <c r="H166" i="3"/>
  <c r="H165" i="3"/>
  <c r="H164" i="3"/>
  <c r="H163" i="3"/>
  <c r="H162" i="3"/>
  <c r="H161" i="3"/>
  <c r="H160" i="3"/>
  <c r="H159" i="3"/>
  <c r="H158" i="3"/>
  <c r="H157" i="3"/>
  <c r="H156" i="3"/>
  <c r="H155" i="3"/>
  <c r="H154" i="3"/>
  <c r="H152" i="3"/>
  <c r="H150" i="3"/>
  <c r="H149" i="3"/>
  <c r="H148" i="3"/>
  <c r="H147" i="3"/>
  <c r="H146" i="3"/>
  <c r="H143" i="3"/>
  <c r="H142" i="3"/>
  <c r="H141" i="3"/>
  <c r="H139" i="3"/>
  <c r="H138" i="3"/>
  <c r="H136" i="3"/>
  <c r="H135" i="3"/>
  <c r="H134" i="3"/>
  <c r="H133" i="3"/>
  <c r="H132" i="3"/>
  <c r="H130" i="3"/>
  <c r="H129" i="3"/>
  <c r="H128" i="3"/>
  <c r="H125" i="3"/>
  <c r="H124" i="3"/>
  <c r="H123" i="3"/>
  <c r="H122" i="3"/>
  <c r="H121" i="3"/>
  <c r="H120" i="3"/>
  <c r="H119" i="3"/>
  <c r="H118" i="3"/>
  <c r="H117" i="3"/>
  <c r="H116" i="3"/>
  <c r="H115" i="3"/>
  <c r="H114" i="3"/>
  <c r="H113" i="3"/>
  <c r="H112" i="3"/>
  <c r="H111" i="3"/>
  <c r="H110" i="3"/>
  <c r="H109" i="3"/>
  <c r="H108" i="3"/>
  <c r="H107" i="3"/>
  <c r="H106" i="3"/>
  <c r="H105" i="3"/>
  <c r="H104" i="3"/>
  <c r="H103" i="3"/>
  <c r="H102" i="3"/>
  <c r="H101" i="3"/>
  <c r="H100" i="3"/>
  <c r="H99" i="3"/>
  <c r="H98" i="3"/>
  <c r="H97" i="3"/>
  <c r="H96" i="3"/>
  <c r="H95" i="3"/>
  <c r="H94" i="3"/>
  <c r="H93" i="3"/>
  <c r="H91" i="3"/>
  <c r="H90" i="3"/>
  <c r="H89" i="3"/>
  <c r="H88" i="3"/>
  <c r="H87" i="3"/>
  <c r="H86" i="3"/>
  <c r="H85" i="3"/>
  <c r="H84" i="3"/>
  <c r="H82" i="3"/>
  <c r="H81" i="3"/>
  <c r="H80" i="3"/>
  <c r="H79" i="3"/>
  <c r="H78" i="3"/>
  <c r="H77" i="3"/>
  <c r="H76" i="3"/>
  <c r="H74" i="3"/>
  <c r="H73" i="3"/>
  <c r="H71" i="3"/>
  <c r="H70" i="3"/>
  <c r="H69" i="3"/>
  <c r="H68" i="3"/>
  <c r="H67" i="3"/>
  <c r="H66" i="3"/>
  <c r="H63" i="3"/>
  <c r="H62" i="3"/>
  <c r="H61" i="3"/>
  <c r="H60" i="3"/>
  <c r="H59" i="3"/>
  <c r="H58" i="3"/>
  <c r="H57" i="3"/>
  <c r="H56" i="3"/>
  <c r="H55" i="3"/>
  <c r="H54" i="3"/>
  <c r="H53" i="3"/>
  <c r="H52" i="3"/>
  <c r="H51" i="3"/>
  <c r="H50" i="3"/>
  <c r="H49" i="3"/>
  <c r="H48" i="3"/>
  <c r="H47" i="3"/>
  <c r="H45" i="3"/>
  <c r="H44" i="3"/>
  <c r="H43" i="3"/>
  <c r="H42" i="3"/>
  <c r="H41" i="3"/>
  <c r="H40" i="3"/>
  <c r="H39" i="3"/>
  <c r="H38" i="3"/>
  <c r="H37" i="3"/>
  <c r="H36" i="3"/>
  <c r="H35" i="3"/>
  <c r="H34" i="3"/>
  <c r="H33" i="3"/>
  <c r="H32" i="3"/>
  <c r="H31" i="3"/>
  <c r="H30" i="3"/>
  <c r="H29" i="3"/>
  <c r="H28" i="3"/>
  <c r="H27" i="3"/>
  <c r="H26" i="3"/>
  <c r="H25" i="3"/>
  <c r="H23" i="3"/>
  <c r="H22" i="3"/>
  <c r="H21" i="3"/>
  <c r="H20" i="3"/>
  <c r="H19" i="3"/>
  <c r="H18" i="3"/>
  <c r="H17" i="3"/>
  <c r="H16" i="3"/>
  <c r="H14" i="3"/>
  <c r="H13" i="3"/>
  <c r="H12" i="3"/>
  <c r="H11" i="3"/>
  <c r="H10" i="3"/>
  <c r="H8" i="3"/>
  <c r="H7" i="3"/>
  <c r="H6" i="3"/>
  <c r="H15" i="3"/>
  <c r="H1315" i="3" l="1"/>
  <c r="D48" i="4" s="1"/>
  <c r="H1305" i="3"/>
  <c r="D47" i="4" s="1"/>
  <c r="H1270" i="3"/>
  <c r="D45" i="4" s="1"/>
  <c r="H1262" i="3"/>
  <c r="D44" i="4" s="1"/>
  <c r="H1241" i="3"/>
  <c r="D43" i="4" s="1"/>
  <c r="H1231" i="3"/>
  <c r="H1223" i="3"/>
  <c r="H1217" i="3"/>
  <c r="H1214" i="3"/>
  <c r="H1208" i="3"/>
  <c r="H1204" i="3"/>
  <c r="H1202" i="3"/>
  <c r="H1200" i="3"/>
  <c r="H1193" i="3"/>
  <c r="H1176" i="3"/>
  <c r="H1174" i="3"/>
  <c r="H1170" i="3"/>
  <c r="H1143" i="3"/>
  <c r="D37" i="4" s="1"/>
  <c r="H1141" i="3"/>
  <c r="D36" i="4" s="1"/>
  <c r="H1137" i="3"/>
  <c r="H1123" i="3"/>
  <c r="H1070" i="3"/>
  <c r="H1040" i="3"/>
  <c r="H1032" i="3"/>
  <c r="H1024" i="3"/>
  <c r="H1022" i="3"/>
  <c r="H1000" i="3"/>
  <c r="H989" i="3"/>
  <c r="H983" i="3"/>
  <c r="H911" i="3"/>
  <c r="H898" i="3"/>
  <c r="H893" i="3"/>
  <c r="H841" i="3"/>
  <c r="H811" i="3"/>
  <c r="H779" i="3"/>
  <c r="H701" i="3"/>
  <c r="H684" i="3"/>
  <c r="D29" i="4" s="1"/>
  <c r="H659" i="3"/>
  <c r="H652" i="3"/>
  <c r="H634" i="3"/>
  <c r="H627" i="3"/>
  <c r="H614" i="3"/>
  <c r="H563" i="3"/>
  <c r="H559" i="3"/>
  <c r="H517" i="3"/>
  <c r="H492" i="3"/>
  <c r="H473" i="3"/>
  <c r="D24" i="4" s="1"/>
  <c r="H471" i="3"/>
  <c r="D23" i="4" s="1"/>
  <c r="H462" i="3"/>
  <c r="D22" i="4" s="1"/>
  <c r="H445" i="3"/>
  <c r="D21" i="4" s="1"/>
  <c r="H443" i="3"/>
  <c r="H439" i="3"/>
  <c r="H435" i="3"/>
  <c r="H420" i="3"/>
  <c r="H412" i="3"/>
  <c r="H402" i="3"/>
  <c r="H393" i="3"/>
  <c r="H378" i="3"/>
  <c r="D19" i="4" s="1"/>
  <c r="H357" i="3"/>
  <c r="D18" i="4" s="1"/>
  <c r="H348" i="3"/>
  <c r="H346" i="3"/>
  <c r="H341" i="3"/>
  <c r="H335" i="3"/>
  <c r="H323" i="3"/>
  <c r="H314" i="3"/>
  <c r="H303" i="3"/>
  <c r="H284" i="3"/>
  <c r="H262" i="3"/>
  <c r="D16" i="4" s="1"/>
  <c r="H244" i="3"/>
  <c r="D15" i="4" s="1"/>
  <c r="H234" i="3"/>
  <c r="H190" i="3"/>
  <c r="H185" i="3"/>
  <c r="H173" i="3"/>
  <c r="H153" i="3"/>
  <c r="H151" i="3"/>
  <c r="H145" i="3"/>
  <c r="H140" i="3"/>
  <c r="H137" i="3"/>
  <c r="H131" i="3"/>
  <c r="H127" i="3"/>
  <c r="H92" i="3"/>
  <c r="D10" i="4" s="1"/>
  <c r="H83" i="3"/>
  <c r="H75" i="3"/>
  <c r="H72" i="3"/>
  <c r="H65" i="3"/>
  <c r="H46" i="3"/>
  <c r="D8" i="4" s="1"/>
  <c r="H24" i="3"/>
  <c r="D7" i="4" s="1"/>
  <c r="H9" i="3"/>
  <c r="D6" i="4" s="1"/>
  <c r="H5" i="3"/>
  <c r="D5" i="4" s="1"/>
  <c r="H1304" i="3" l="1"/>
  <c r="D46" i="4" s="1"/>
  <c r="H1216" i="3"/>
  <c r="D42" i="4" s="1"/>
  <c r="H1207" i="3"/>
  <c r="D41" i="4" s="1"/>
  <c r="H1169" i="3"/>
  <c r="D39" i="4" s="1"/>
  <c r="H1039" i="3"/>
  <c r="D35" i="4" s="1"/>
  <c r="H1021" i="3"/>
  <c r="D34" i="4" s="1"/>
  <c r="H897" i="3"/>
  <c r="D32" i="4" s="1"/>
  <c r="H491" i="3"/>
  <c r="D27" i="4" s="1"/>
  <c r="H392" i="3"/>
  <c r="D20" i="4" s="1"/>
  <c r="H184" i="3"/>
  <c r="D14" i="4" s="1"/>
  <c r="H144" i="3"/>
  <c r="D12" i="4" s="1"/>
  <c r="H64" i="3"/>
  <c r="D9" i="4" s="1"/>
  <c r="H126" i="3"/>
  <c r="D11" i="4" s="1"/>
  <c r="H283" i="3"/>
  <c r="D17" i="4" s="1"/>
  <c r="H482" i="3"/>
  <c r="D26" i="4" s="1"/>
  <c r="H626" i="3"/>
  <c r="H613" i="3" s="1"/>
  <c r="H562" i="3" s="1"/>
  <c r="D28" i="4" s="1"/>
  <c r="H1192" i="3"/>
  <c r="D40" i="4" s="1"/>
  <c r="H884" i="3"/>
  <c r="H700" i="3" s="1"/>
  <c r="D31" i="4" s="1"/>
  <c r="H988" i="3"/>
  <c r="D33" i="4" s="1"/>
  <c r="H4" i="3" l="1"/>
  <c r="H1168" i="3"/>
  <c r="D38" i="4" s="1"/>
  <c r="H699" i="3"/>
  <c r="D30" i="4" s="1"/>
  <c r="H183" i="3"/>
  <c r="D13" i="4" s="1"/>
  <c r="H481" i="3"/>
  <c r="D25" i="4" s="1"/>
  <c r="F1347" i="3" l="1"/>
  <c r="H1347" i="3" s="1"/>
  <c r="H1346" i="3" s="1"/>
  <c r="D4" i="4"/>
  <c r="H3" i="3" l="1"/>
  <c r="D49" i="4"/>
  <c r="D3" i="4" l="1"/>
  <c r="H2" i="3"/>
  <c r="D2" i="4" l="1"/>
  <c r="E2" i="4" s="1"/>
</calcChain>
</file>

<file path=xl/sharedStrings.xml><?xml version="1.0" encoding="utf-8"?>
<sst xmlns="http://schemas.openxmlformats.org/spreadsheetml/2006/main" count="5461" uniqueCount="3565">
  <si>
    <t>Datum:</t>
  </si>
  <si>
    <t>Cena</t>
  </si>
  <si>
    <t>Uporabnik:</t>
  </si>
  <si>
    <t>EUR</t>
  </si>
  <si>
    <t>VB</t>
  </si>
  <si>
    <t>Vrtec Bitnje</t>
  </si>
  <si>
    <t>WBS</t>
  </si>
  <si>
    <t>Oznaka</t>
  </si>
  <si>
    <t>Opis</t>
  </si>
  <si>
    <t>EM</t>
  </si>
  <si>
    <t>Količina</t>
  </si>
  <si>
    <t>DDV</t>
  </si>
  <si>
    <t>LastDDV</t>
  </si>
  <si>
    <t>Cena / EM</t>
  </si>
  <si>
    <t>IDNivo</t>
  </si>
  <si>
    <t>IDNivoPrej</t>
  </si>
  <si>
    <t>IDNivoTip</t>
  </si>
  <si>
    <t>Globina</t>
  </si>
  <si>
    <t>Znesek</t>
  </si>
  <si>
    <t>ZnesekBrut</t>
  </si>
  <si>
    <t>Opomba</t>
  </si>
  <si>
    <t>OrgOpis</t>
  </si>
  <si>
    <t>IDTipPost</t>
  </si>
  <si>
    <t>IDS_Jez_2</t>
  </si>
  <si>
    <t>1</t>
  </si>
  <si>
    <t>GRADNJA MODULARNEGA / MONTAŽNEGA VRTCA V BITNJAH PRI KRANJU</t>
  </si>
  <si>
    <t>1.1</t>
  </si>
  <si>
    <t>SPLOŠNA DOLOČILA</t>
  </si>
  <si>
    <t>1.1.1</t>
  </si>
  <si>
    <t xml:space="preserve">V ponudbenih cenah za celoten obseg del po tem razpisu je upoštevati in vključiti v cene po enoti mere: </t>
  </si>
  <si>
    <t>op</t>
  </si>
  <si>
    <t>1.1.2</t>
  </si>
  <si>
    <t>V kolikor je že katerakoli od spodaj navedenih del navedena tudi v popisih, veljajo splošne zahteve za izdelavo ponudbe navedane spodaj.</t>
  </si>
  <si>
    <t>1.1.3</t>
  </si>
  <si>
    <t>SPLOŠNO</t>
  </si>
  <si>
    <t>1.1.4</t>
  </si>
  <si>
    <t>Morebitne razlike ali odstopanja med arhitekturnimi, detajlnimi in preglednimi načrti je potrebno pregledati in uskladiti s projektantom.</t>
  </si>
  <si>
    <t>1.1.5</t>
  </si>
  <si>
    <t xml:space="preserve">Izvajalec mora skladno z zakonom o graditvi objektov  ter zakonom o gradbenih proizvodih vgrajevati ustrezne gradbene proizvode. </t>
  </si>
  <si>
    <t>1.1.6</t>
  </si>
  <si>
    <t>Izvajalec mora vsa dela izvajati v skladu s predloženo projektno dokumentacijo, v skladu z načrtom organizacije gradbišča in Varnostnim načrtom ter pravili stroke in v skladu z vsemi veljavnimi predpisi in veljavno zakonodajo!</t>
  </si>
  <si>
    <t>1.1.7</t>
  </si>
  <si>
    <t>Notranjo kontrolo (tekoče preiskave) in zunanjo kontrolo (testne preiskave).</t>
  </si>
  <si>
    <t>1.1.8</t>
  </si>
  <si>
    <t>Vsa potrebna geodetska dela, ki niso zajeta v popisih del.</t>
  </si>
  <si>
    <t>1.1.9</t>
  </si>
  <si>
    <t>Pri zagotavljanju in kontroli kvalitete materialov in vgrajevanja je potrebno smiselno upoštevati posebne tehnične pogoje za izvajanje razpisanih del.</t>
  </si>
  <si>
    <t>1.1.10</t>
  </si>
  <si>
    <t>Čiščenje terena pred gradnjo (v času gradnje in po gradnji). Stroške zaključnih del na gradbišču z odvozom odvečnega materiala in stroške vzpostavitve prvotnega stanja, kjer bo to potrebno.</t>
  </si>
  <si>
    <t>1.1.11</t>
  </si>
  <si>
    <t>Stroške rednega obveščanja javnosti o morebitnih motnjah ter posledic nastalih zaradi motenj v času gradnje.</t>
  </si>
  <si>
    <t>1.1.12</t>
  </si>
  <si>
    <t>Sanacija oz. povrnitev v prvotno stanje vseh dostopnih poti, ki jih bo izvajalec uporabljal za vso gradbiščno logistiko.</t>
  </si>
  <si>
    <t>1.1.13</t>
  </si>
  <si>
    <t>V ceni vseh rušitvenih del morajo biti upoštevani vsi stroški nakladanja, odvoza in predelave gradbenih odpadkov skladno z veljavno zakonodajo na področju ravnanja z gradbenimi odpadki vključno z vsemi dajatvami za predelavo in odlaganje.</t>
  </si>
  <si>
    <t>1.1.14</t>
  </si>
  <si>
    <t>Pred dokončanjem del mora izvajalec predati naročniku "Poročilo o nastalih odpadkih in o ravnanju z njimi", za vse gradbene odpadke mora izvajalec v roku enega tedna po odvozu gradnbenih odpadkov predati potrjene evidenčne liste pošiljke odpadkov z dokazilom, da so evidentirani v aplikaciji ARSO - IS ODPADKI.</t>
  </si>
  <si>
    <t>1.1.15</t>
  </si>
  <si>
    <t>Vse potrebne začasne prehode, zavarovanje gradbene jame, črpanje vode iz gradbene jame, strošek pazljivega izkopa ob obstoječi podzemni komunalni infrastrukturi, ki se ohranja in rušenje podzemne komunalne infrastrukture ob izvajanju izkopov, kjer je to predvideno.</t>
  </si>
  <si>
    <t>1.1.16</t>
  </si>
  <si>
    <t>Obračun izkopov se izvede v raščenem stanju, nasipna dela se obračunajo po prostornini v vgrajenem stanju, upoštevati veljavne tehnične predpise in normative, predpise iz varstva pri delu ter projektno dokumentacijo.</t>
  </si>
  <si>
    <t>1.1.17</t>
  </si>
  <si>
    <t>Vsa zemeljska dela se izvaja pod nadzorom geomehanika.</t>
  </si>
  <si>
    <t>1.1.18</t>
  </si>
  <si>
    <t>Geomehanski pregled, meritve nosilnosti podlage (temeljnih tal), meritve posameznih slojev nasipov, izdelava poročil, nadzor geomehanika z vpisom v gradbeni dnevnik in izdelavo končnega poročila, geodetska spremljava v skladu z navodili geomehanika.</t>
  </si>
  <si>
    <t>1.1.19</t>
  </si>
  <si>
    <t>V enotnih cenah morajo biti zajeti tudi vse začasne prestavitve vseh obstoječih komunalnih vodov, ki se bodo prestavljali v času gradnje.</t>
  </si>
  <si>
    <t>1.1.20</t>
  </si>
  <si>
    <t>Gradbena zakoličba, zakoličba ključnih točk, zakoličba vseh obstoječih komunalnih vodov in določitev mikrolokacije le teh, njihova označba, morebitna obnovitev in zavarovanje.</t>
  </si>
  <si>
    <t>1.1.21</t>
  </si>
  <si>
    <t>Izvedbo sondažnih izkopov za ugotovitev in preverjanje obstoječih komunalnih vodov.</t>
  </si>
  <si>
    <t>1.1.22</t>
  </si>
  <si>
    <t>Izvedbo sondažnih izkopov za izvedbo testnih preiskav temeljnih tal.</t>
  </si>
  <si>
    <t>1.1.23</t>
  </si>
  <si>
    <t>V ceni zatravitve je potrebno upoštevati tudi vzdrževanje, zalivanje in košnjo trave do primopredaje objekta naročniku.</t>
  </si>
  <si>
    <t>1.1.24</t>
  </si>
  <si>
    <t>V enotnih cenah morajo biti upoštevani tudi vsi pomični delovni odri, ki jih izvajalec potrebuje za izvedbo del.</t>
  </si>
  <si>
    <t>1.1.25</t>
  </si>
  <si>
    <t>Posnetek stanja na stavbah - objektih ob gradbišču in spremljanje stanja na objektih ob morebitnih obstoječih poškodbah ali ob morebitnem pojavu poškodb na teh objektih.</t>
  </si>
  <si>
    <t>1.1.26</t>
  </si>
  <si>
    <t>Fotografiranje cestnih, krajinskih, stavbnih in drugih detajlov, pomembnih za ugotavljanje stanja pred gradnjo, med gradnjo in po sami gradnji. Foto elaborat se dela v najmanj dveh izvodih. En izvod prejme naročnik oziroma njegov nadzornik. V primeru, da foto dokumentacija ne bo izdelana stroške uveljavljanja odškodnine nosi izvajalec del, ki je dolžan zagotoviti podroben pregled trase objekta. Razpoke na objektih, poškodbe in druge neobičajne podrobnosti morajo biti fotografirane s priloženim metrom, da je mogoče naknadno ugotoviti morebitno spremenjeno stanje na materialu, objektu ali napravi.</t>
  </si>
  <si>
    <t>1.1.27</t>
  </si>
  <si>
    <t>Popravilo oz plačilo škode na objektih ob gradbišču, ki jo povzroči izvajalec.</t>
  </si>
  <si>
    <t>1.1.28</t>
  </si>
  <si>
    <t>Ponovna vzpostavitev odstranjenih mejnikov, ki jih je izvajalec odstranil za potrebe gradnje tekom izvajanja del.</t>
  </si>
  <si>
    <t>1.1.29</t>
  </si>
  <si>
    <t xml:space="preserve">Stroške vode, elektrike, plina, ogrevanja skupaj z začasnimi priklopi za cel čas gradnje do primopredaje objekta naročniku ter vse stroške morebitnega izsuševanja objekta za zagotovitev vgradnje materialov, ki zahtevajo predpisane pogoje proizvajalca za vgradnjo. </t>
  </si>
  <si>
    <t>1.1.30</t>
  </si>
  <si>
    <t xml:space="preserve">Ponudnik si mora objekt pred oddajo ponudbe ogledati. Ponudnik s svojim podpisom pri oddaji ponudbe potrjuje seznanjenost s projektom in lokacijo objekta, z vsemi tehničnimi zahtevami ter dostopi do objekta za izvedbo del. </t>
  </si>
  <si>
    <t>1.1.31</t>
  </si>
  <si>
    <t>Pred pričetkom gradbenih del je potrebno zaradi morebitnih presežnih mejnih vrednosti hrupa pri najbližjih objektih, pridobiti dovoljenje za začasno prekoračevanje hrupa.</t>
  </si>
  <si>
    <t>1.1.32</t>
  </si>
  <si>
    <t>Vsi stroški razpiranja gradbene jame, ki zagotavlja varno delo, kot tudi dodatek za otežkočen izkop.</t>
  </si>
  <si>
    <t>1.1.33</t>
  </si>
  <si>
    <t xml:space="preserve">V kolikor v popisu del ni zajetih odgovarjajočih postavk, je v vseh betonskih elementih v cenah po enoti mere zajeti tudi izvedba odprtin in utorov v stropnih in stenskih ploščah za stebre ograj,  sider dvigal, prehodov inštalacij in podobnih, ki so bili poznani pred izvedbo dela. Otežkočanje dela ob polaganju vodnikov in cevi  v opaž s strani drugih izvajalcev ne bo stroškovno nadomeščeno, v kolikor se ostali Izvajalci prilagodijo predvidenemu normalnemu poteku dela. </t>
  </si>
  <si>
    <t>1.1.34</t>
  </si>
  <si>
    <t xml:space="preserve">V sledečem popisu morajo biti v vseh postavkah v cenah za enoto mere vkalkulirane in upoštevane sledeče pripombe:
- Vsi potrebni varnostni ukrepi in zaščite v smislu Zakona o varnosti in zdravja pri delu ter Pravilnika o listinah za  sredstva pri delu, ki veljajo pri izvajanju navedenih del.
- Vsi notranji in zunanji vertikalni in horizontalni transporti do začasnih in stalnih deponij ter vsa pripravljalna, pomožna in zaključna dela pri posameznih postavkah (tudi, če to ni posebej navedeno v posameznih postavkah). </t>
  </si>
  <si>
    <t>1.1.35</t>
  </si>
  <si>
    <t>Odpadni in izkopani material se deponira na deponije, katere morajo imeti upravna dovoljenja za deponiranje posameznih vrst materiala. Ponudnik izbere lokacije posameznih deponij v skladu s tem popisom in v cenah za E.M. upošteva vse stroške deponiranja in transporta. Prikazane količine v tem popisu so v raščenem ali vgrajenem stanju.  Posametni koeficienti razrahljivosti morajo biti upoštevani že v ceni za enoto mere in se posebej ne obračunavajo v količinah. Pri  cenah za enoto je upoštevati specifičnost lokacije (delno utesnjenost) glede na manipulacijo, dovoz določenega materiala in premik strojev, mehanizacije ali delovnih naprav.</t>
  </si>
  <si>
    <t>1.1.36</t>
  </si>
  <si>
    <t>Ponudnik ponudi vgrajene materiale ob spoštovanju in upoštevanju določb ter zahtev Uredbe o zelenem javnem naročanju (Uradni list RS št. 51/2017 in 64/19), na mestih, kjer to zahtevano v popisu del in dokumentacijo v zvezi z oddajo javnega naročila.</t>
  </si>
  <si>
    <t>1.1.37</t>
  </si>
  <si>
    <t>V ponudbeni ceni mora izvajalec zajeti stroške izdelave tehnoekonomskega elaborata, projekta betona in vseh ostalih potrebnih elaboratov.</t>
  </si>
  <si>
    <t>1.1.38</t>
  </si>
  <si>
    <t>Vgrajeni material mora ustrezati veljavnim normativom in  predpisanim standardom, ter ustrezati kvaliteti določeni z veljavno zakonodajo ter projektom. Ponudnik to dokaže s predložitvijo ustreznih izjav o ustreznosti, garancijskih listov in CE certifikatov pred vgrajevanjem. Pridobitev teh listin mora biti vkalkulirana v cenah po enoti.</t>
  </si>
  <si>
    <t>1.1.39</t>
  </si>
  <si>
    <t>Za vse vgrajene naprave mora biti zagotovljen pooblaščeni servis z odzivnim časom 24 ur.</t>
  </si>
  <si>
    <t>1.1.40</t>
  </si>
  <si>
    <t>Vsi stroški, povezani s sušenjem betonskih estrihov, ki ga bo potrebno izvesti pred polaganjem zaključnih tlakov. Upoštevati najem naprav za sušenje ter vse stroške, povezane z uporabo teh naprav.</t>
  </si>
  <si>
    <t>1.1.41</t>
  </si>
  <si>
    <t>Izvedel vse potrebne priklope in pridobil vsa potrebna soglasja za priklope v imenu naročnika (po pooblastilu).</t>
  </si>
  <si>
    <t>1.1.42</t>
  </si>
  <si>
    <t>Šolanje in izobraževanje uporabnikov za vso vgrajeno opremo, pri kateri je to potrebno (ogrevanje, hlajenje, alarmi, …)</t>
  </si>
  <si>
    <t>1.1.43</t>
  </si>
  <si>
    <t>Stikalne manipulacije in strošek nadzora s strani Elektro distributerja.</t>
  </si>
  <si>
    <t>1.1.44</t>
  </si>
  <si>
    <t>Tehnični nadzor upravljavcev komunalnih vodov.</t>
  </si>
  <si>
    <t>1.1.45</t>
  </si>
  <si>
    <t>V času izdelave objekta morajo biti vsi vgrajeni materiali kot tudi začasno deponiran material na delovišču in skladiščih zaščiteni pred fizičnimi poškodbami, dežjem, mrazom in hudim vetrom ter ostalimi škodljivimi vremenskimi pogoji.
- Pri izvajanju objekta je obvezno upoštevati požarni elaborat ali načrt za predmetni objekt ter vse ostale pogoje posameznih soglasodajalcev, izdelovalcev posameznih načrtov in gradbenega dovoljenja.  Pred pričetkom del mora izvajalec dodatno natančno pregledati obstoječe stanje po izvedeni prvi fazi na gradbeni parceli in se seznaniti z že izvedenimi zakoličbami komunalnih primarnih in sekundarnih vodov, pregledati DGD/PZI načrt gradbenih konstrukcij, načrt arhitekture, električnih inštalacij, naprav in opreme in načrt strojnih inštalacij, naprav in opreme, vse elaborate in poročila ter morebitne ugotovljene pripombe posredovati investitorju.</t>
  </si>
  <si>
    <t>1.1.46</t>
  </si>
  <si>
    <t>V popisu morajo biti v vseh cenah za enoto mere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in konfiguracijo gradbene parcele.
Posamezni materiali, ki so v popisu navedeni z imenom ali tipom  - navedba je zgolj informativne narave in se lahko ponudi material oz. oprema, ki je enakovredna (68. člen ZJN-3).</t>
  </si>
  <si>
    <t>1.1.47</t>
  </si>
  <si>
    <t>Materiali, ki so opremljeni s citatom: "kot na primer ali enakovredno" ali "kot npr. ali/oz., in enakovredno" za ponudnika niso obvezni! Ponudnik lahko ponuja druge artikle, material in opremo, vendar samo pod pogojem, da izpolnjuje navedene kriterije, parametre in lastnosti, ki se v posamezni postavki ali splošni opombi od določenega artikla, opreme ali materiala zahtevajo! Vse vgrajene materiale in opremo, ki kakor koli odstopajo od popisa; ter vse delavniške načrte mora predhodno (pred izvedbo ali vgrajevanjem) obvezno pismeno potrditi odgovorni projektant oziroma odgovorni vodja projekta!</t>
  </si>
  <si>
    <t>1.1.48</t>
  </si>
  <si>
    <t xml:space="preserve">Pri izvajanju GOI del je obvezno upoštevati vse detajle in navodila PZI projekta, opise posameznih materialov, naprav in opreme ter barvno karto objekta. Vse navedeno je vgrajevati po navodilih izbranega proizvajalca in po predhodni potrditvi projektanta. Vse materiale, obloge, stavbno pohištvo, naprave, opremo in druge artikle pred vgraditvijo obvezno pismeno potrdi odgovorni projektant na podlagi predhodno izdelanih ali dostavljenih vzorcev.
- V enotni ceni je potrebno upoštevati vsa potrebna čiščenja med posameznimi fazami gradnje, zaščite, varovanja, pomožna in spremljevalna dela.
- V enotni ceni je potrebno upoštevati izredni transport, vključno z vsemi zavarovanji.
- Pri izdelavi vseh faz in delov gradnje obvezno  veljajo vsa splošna navodila, opombe in zahteve, ki so opisana na začetku tega popisa GOI del. Poleg njih morajo biti v vseh postavkah vkalkulirane in upoštevane sledeče pripombe in vsa pomožna in spremljevalna dela: Postavitev, premeščanje, odstranitev in čiščenje vseh odrov, ki so potrebni za nemoteno in varno izvajanje del; </t>
  </si>
  <si>
    <t>1.1.49</t>
  </si>
  <si>
    <t xml:space="preserve">Pri  cenah za enoto mere je upoštevati specifičnost lokacije  (delno utesnjenost) glede na skladiščenje materiala – delno sprotni dovoz le tega ter varovanje materiala vse do zaključka funkcionalne celote objekta, v kolikor ni s pogodbo o izvajanju del drugače določeno; V kolikor v posamezni poziciji / postavki ni navedeno drugače, veljajo kot kriteriji enakovrednosti, kot za primer navedenim izvedbam vse tehnične specifikacije za posamezne elemente ali pa za sistem, ki je opisan  - naveden v tehničnih podlogah proizvajalca, katerega sistem je naveden kot primer načina izvedbe in doseganja kvalitete; Posamezne prekinitve del , ki so potrebna za druga vezana dela, je vkalkulirati v ceno za enoto mere; </t>
  </si>
  <si>
    <t>1.1.50</t>
  </si>
  <si>
    <t>Pred pričetkom del je izvajalec / ponudnik dolžan preveriti vse količine in dejanske mere na objektu.  Z izvajalcem gradbenih in obrtniških del  se je pravočasno dogovoriti in uskladiti  vgradnjo raznih podlog, ki služijo za kasnejšo montažo elementov; Vsa zarisovanja, čiščenja, zakoličbe, transportni in manipulativni stroški, pomožna spremljevalna in zaključna dela, kot tudi vrtanja in štemanja za kompletno strojno inštalacijo.</t>
  </si>
  <si>
    <t>1.1.51</t>
  </si>
  <si>
    <t>Cena na enoto za več in manj dela se ne spreminja.</t>
  </si>
  <si>
    <t>1.1.52</t>
  </si>
  <si>
    <t>Ponudnik mora pred vgradnjo posameznih proizvodov inženirju in naročniku predhodno predložiti ustrezno dokumentacijo, ki dokazuje skladnost proizvodov z veljavno zakonodajo (tudi Uredbo o zelenem javnem naročanju kjer to zahtevano) in ponujenimi proizvodi na podlagi podane ponudbe (izjave o lastnostih, tehnične spacifikacije, certifikate, …). Vgradnja proizvodov je dovoljena šele po potrditvi dokumentacije s strani inženirja.</t>
  </si>
  <si>
    <t>1.1.53</t>
  </si>
  <si>
    <t xml:space="preserve">Dodatek na otežkočeno delo zaradi podtalnice ali površinske vode s stroški prečrpavanja vode iz izkopa, izdelavo dodatnih nasipov ali jarkov za preusmeritev dotekajoče ali izčrpane vode (izviri, melioracijski kanali, mulde, prepusti ali naravni odvodniki površinske vode ali podtalnice). </t>
  </si>
  <si>
    <t>1.1.54</t>
  </si>
  <si>
    <t>Uporaba vseh za izvajanje del potrebnih orodij, materialov, priprav in naprav, vključno z dvigali, pomožnimi konstrukcijami, odri, dvižnimi ploščadi in podobno.</t>
  </si>
  <si>
    <t>1.1.55</t>
  </si>
  <si>
    <t>Vsa potrebna druga pomožna sredstva na objektu kot so lestve, manjši odri…</t>
  </si>
  <si>
    <t>1.1.56</t>
  </si>
  <si>
    <t>Vsa potrebna merjenja.</t>
  </si>
  <si>
    <t>1.1.57</t>
  </si>
  <si>
    <t>Ves potrebni glavni, pomožni, pritrdilni, tesnilni in vezni material.</t>
  </si>
  <si>
    <t>1.1.58</t>
  </si>
  <si>
    <t>Terminsko usklajevanje del z ostalimi izvajalci na objektu.</t>
  </si>
  <si>
    <t>1.1.59</t>
  </si>
  <si>
    <t>V ceni je zajeto tudi: droben potrošen material, sponke, spojni material, preizkus tesnosti, spiranje in dezinfekcija.</t>
  </si>
  <si>
    <t>1.1.60</t>
  </si>
  <si>
    <t>Finalno čiščenje prostorov celotnega objekta po končanih delih: vsi notranji in zunanji tlaki, stavbno pohištvo, steklo,  police, zunanje in notranje ograje s polnili, stenske in talne finalne obloge, sanitarni bloki, naprave, fiksna oprema in napeljave...</t>
  </si>
  <si>
    <t>1.1.61</t>
  </si>
  <si>
    <t>Pregled kanalizacijskih cevi s kamero po predhodno izvedenem čiščenju, komplet z predajo DVD posnetka pregleda, slik kanalizacije in poročilom.</t>
  </si>
  <si>
    <t>1.1.62</t>
  </si>
  <si>
    <t>Zavarovanje in podpiranje obstoječih konstrukcij, da ne pride do poškodb,</t>
  </si>
  <si>
    <t>1.1.63</t>
  </si>
  <si>
    <t>Cena na enoto mora zajemati priklope ter ustrezno skladiščenje, zavarovanje/ vzdrževanje opreme na lokaciji, ki jo bo ponudnik zagotovil sam.</t>
  </si>
  <si>
    <t>1.1.64</t>
  </si>
  <si>
    <t>Povračilo morebitne škode povzročene ostalim izvajalcem in naročniku ter uporabniku objekta.</t>
  </si>
  <si>
    <t>1.1.65</t>
  </si>
  <si>
    <t>ORGANIZACIJA GRADBIŠČA</t>
  </si>
  <si>
    <t>1.1.66</t>
  </si>
  <si>
    <t>Načrt organizacije gradbišča, izdelanega v skladu z varnostnim načrtom, ureditev gradbišča v skladu z načrtom organizacije gradbišča in v skladu z varnostnim načrtom ter izdelava, dobava in postavitev table za označitev gradbišča (navedeni vsi udeleženci pri graditvi objekta, imena, priimki, nazivi in funkcija odgovornih oseb in podatki o objektu).</t>
  </si>
  <si>
    <t>1.1.67</t>
  </si>
  <si>
    <t>Oprema gradbišča.</t>
  </si>
  <si>
    <t>1.1.68</t>
  </si>
  <si>
    <t>Stroške vseh potrebnih ukrepov, ki so predpisana in določena z veljavnimi predpisi o varstvu pri delu in varstvom pred požarom, ki jih mora izvajalec obvezno upoštevati.</t>
  </si>
  <si>
    <t>1.1.69</t>
  </si>
  <si>
    <t>Priprava gradbišča in ureditev gradbiščnih prostorov (najem gradbiščnih kontejnerjev, nabava elementov za ureditev gradbišča, posatavitev in odstranitev po končani gradnji):</t>
  </si>
  <si>
    <t>1.1.70</t>
  </si>
  <si>
    <t>~ Ograditev območja gradbišča s primerno gradbiščno ograjo</t>
  </si>
  <si>
    <t>1.1.71</t>
  </si>
  <si>
    <t>~ Priprava terena za deponije, izdelava trasportnih poti,… Parkirišča za gradbeno mehanizacijo in osebna vozila</t>
  </si>
  <si>
    <t>1.1.72</t>
  </si>
  <si>
    <t>~ Ureditev deponij gradbenega materiala</t>
  </si>
  <si>
    <t>1.1.73</t>
  </si>
  <si>
    <t>~ Ureditev, prestavitev in vzdrževanje pisarn, garderob, sanitarnih prostorov; gradbiščna pisarna za sestanke, nadzorno službo in hrambo gradbiščne tehnične dokumentacije (za celotno obdobje gradnje): dvojni kontejner, opremeljen tudi za potrebe in operativne sestanke.</t>
  </si>
  <si>
    <t>1.1.74</t>
  </si>
  <si>
    <t>Cestne zapore in ustrezna signalizacija za celoten čas gradnje, stroški obvozov, obvestilnih tabel, obvestil v medijih in obveščanje prebivalcev v obliki pisnih obvestil. Izdelava začasnih delnih zapor cest s stroški za postavitev dnevne in nočne signalizacije za celoten rok trajanja investicijsko-vzdrževalnih del.</t>
  </si>
  <si>
    <t>1.1.75</t>
  </si>
  <si>
    <t>Zavarovanje gradbišča za celoten čas gradnje.</t>
  </si>
  <si>
    <t>1.1.76</t>
  </si>
  <si>
    <t>MERITVE</t>
  </si>
  <si>
    <t>1.1.77</t>
  </si>
  <si>
    <t>Vse potrebne meritve, certifikate, izkaze, poročila, testiranja in spuščanja v pogon, preglede in ostalo kar je potrebno za tovrsten objekt v skladu s predpisi vključno z vsemi pripravljalnimi deli za posamezno meritev oz. pregled... Velja za vsa dela na objektu (gradbena, obrtniška, elektro, strojna,…), razen energetske izkaznice.</t>
  </si>
  <si>
    <t>1.1.78</t>
  </si>
  <si>
    <t>ZAHTEVE ZRAKOTESNOST</t>
  </si>
  <si>
    <t>1.1.79</t>
  </si>
  <si>
    <t xml:space="preserve">PROTOKOL IZVEDBE ZRAKOTESNEGA SLOJA STAVBE IN STAVBNEGA OVOJA: Proizvajalec oz. dobavitelj materialov zrakotesnega ovoja izvajalcu del posreduje navodila za izvedbo (npr. detajle, sheme/risbe polaganja, pritrjevanja, izvedbo zaključnega sloja) z opisi v slovenskem jeziku ter definira nabor ustreznih pritrdilnih in ostalih sredstev, npr. trakovi, lepila, vijaki, mrežice itd. </t>
  </si>
  <si>
    <t>1.1.80</t>
  </si>
  <si>
    <t>Navodila za izvedbo (tudi sheme polaganja, pritrjevanja, spajanja, izvedbo zaključkov, prebojev itd.) so sestavni del tehnične dokumentacije na gradbišču:
Proizvajalec oz. dobavitelj pripravi pisno navodilo v slovenskem jeziku za pripravo pogojev za pravilno izvedbo, kar zajema tudi pripravo in prevzem podlage in detajlne rešitve izvedbe, npr. vogali, odprtine, preboji, zaključki itd.</t>
  </si>
  <si>
    <t>1.1.81</t>
  </si>
  <si>
    <t>Izvajalec del skupaj z dobavitelji v pisni obliki pripravi celovit protokol izvedbe, ki vključuje osnovne opise posameznih delovnih korakov. Obvezna priloga protokola so zgoraj omenjena navodila (opisi in skice) proizvajalcev oz. dobaviteljev sistemov.
Protokol vključuje opis delovne opreme in sestave izvajalskih ekip ter način lastnega preverjanja in zagotavljanja kakovosti.</t>
  </si>
  <si>
    <t>1.1.82</t>
  </si>
  <si>
    <t>Postopke izvedbe in materiale za zagotovitev ustrezne izvedbe zrakotesnega ovoja je treba projektno načrtovati in ne prepustiti odločitvam delavcev na licu mesta med gradnjo.
Protokol potrdijo predstavnik investitorja, projektni vodja oz. nadzor in kontrolor sistema zrakotesnosti (na primer: GI ZRMK).</t>
  </si>
  <si>
    <t>1.1.83</t>
  </si>
  <si>
    <t>Stroške vseh predpisanih kontrol materialov, meritev, atestov in garancij za materiale vgrajene v objekt, stroške nostrifikacije in meritev pooblaščenih institucij, potrebnih za uspešno primopredajo del, pri čemer morajo biti dokumenti obvezno prevedeni v slovenščino in nostrificirani od pooblaščene institucije v RS.</t>
  </si>
  <si>
    <t>1.1.84</t>
  </si>
  <si>
    <t>ZAHTEVE GLEDE SOFINANCIRANJA EKOSKLADA:</t>
  </si>
  <si>
    <t>1.1.85</t>
  </si>
  <si>
    <t>Sodelovanje z izvajalcem storitev za potrebe pridobivanja nepovratne finančne spodbude s strani Ekosklada in upošteval vse njegova navodila in nasvete tekom gradnje;</t>
  </si>
  <si>
    <t>1.1.86</t>
  </si>
  <si>
    <t>Izbrani izvajalec mora upoštevati in dosledno spoštovati tudi naslednje zahteve naročnika:</t>
  </si>
  <si>
    <t>1.1.87</t>
  </si>
  <si>
    <t>v okviru izvedbe predmeta javnega naročila morajo izvajalci v celoti upoštevati vse zahteve EKO SKLADA, kot izhajajo iz javnega poziva za sofinanciranje gradnje skoraj nič-energijskih stavb (sNES) splošnega družbenega pomena 72SUB-sNESLS19 ter Odločbe o dodelitvi pravice do nepovratne finančne spodbude. Nespoštovanje zahtev EKO SKLADA predstavlja nespoštovanje pogodbenih določil in podlaga za unovčitev pogodbene kazni oziroma zavarovanja za dobro izvedbo pogodbenih obveznosti,</t>
  </si>
  <si>
    <t>1.1.88</t>
  </si>
  <si>
    <t>Ponudnik ali izvajalec je dolžan pred pričetkom del opozoriti na morebitno tehnično pomanjkljivost izvedenih detajlov, risb, opisov ali popisov del. Predloge potrdita odgovorni projektant in investitor.</t>
  </si>
  <si>
    <t>1.1.89</t>
  </si>
  <si>
    <t>Izvajalec mora za vse vgrajene toplotno izolacijske materiale, za zunanje stavbno pohištvo, za naprave za prezračevanje in ostale komponente predložiti ustrezne certifikate iz katerih bo razvidno izpolnjevanje zahtev po energijski učinkovitosti ter izkazovanje energijskih lastnosti novogradnje v fazi PID in elaboratih za sofinancerja sNES.</t>
  </si>
  <si>
    <t>1.1.90</t>
  </si>
  <si>
    <t>Izvajalec mora s fotografijami dokumentirati potek gradnje in gradbene detajle, prav tako vgradnjo komponent stavbnega ovoja in naprav, skladno z zahtevami sofinancerja sNES.</t>
  </si>
  <si>
    <t>1.1.91</t>
  </si>
  <si>
    <t>Kjer so možne alternativne rešitve v izbiri toplotno izolacijskih materialov ali ostalih komponent stavbe, ki vplivajo na njeno energijsko učinkovitost in ostale ključne okoljske lastnosti sNES, je pred izvedbo obvezno potrebno predložiti dokumentacijo z lastnostmi za alternativne rešitve, ki jih potrdita odgovorni projektant in investitor.</t>
  </si>
  <si>
    <t>1.1.92</t>
  </si>
  <si>
    <t>V kolikor vmesna in končna kontrola stopnje zrakotesnosti (Blower door test v skladu s SIST EN ISO 9972:2015) ne bosta uspešna, izvajalec sam na lastne stroške odpravil pomanjkljivosti in ponovno izvedel test zrakotesnosti, kot je to zahtevano s strani Ekosklada;</t>
  </si>
  <si>
    <t>1.1.93</t>
  </si>
  <si>
    <t>PROJEKTNA IN TEHNIČNA DOKUMENTACIJA</t>
  </si>
  <si>
    <t>1.1.94</t>
  </si>
  <si>
    <t>V ceni je zajeta tudi vsa potrebna dokumentacija (geodetski posnetek/načrt, DZO, PID, POV, ...), ki je potrebna za tehnični pregled, pridobitev uporabnega dovoljenja in vris v kataster GJI (PVE) – Projekt za vpis v uradne evidence in elaborat za pridobitev hišne številke vključno z odpravo vseh pomanjkljivosti ugotovljenih na tehničnem pregledu za izdajo uporabnega dovoljenja.</t>
  </si>
  <si>
    <t>1.1.95</t>
  </si>
  <si>
    <t>ARHEOLOGIJA</t>
  </si>
  <si>
    <t>1.1.96</t>
  </si>
  <si>
    <t xml:space="preserve"> Naročnik je na podlagi kulturnovarstvenih pogojev št.: 35101-0092/2017-11 in 35101-0092/2017-14, v okviru projekta izgradnje vrtca v Bitnjah – enota Biba pri Kranju dolžan pred gradnjo novega objekta izvesti arheološka izkopavanja in raziskave. Za navedena dela je naročnik z ustreznim izvajalcem arheoloških izkopavanj in raziskav sklenil ustrezno pogodbo v kateri je opredeljeno, da bo izbrani izvajalec za Gradnjo montažnega/modularnega vrtca v Bitnjah pri Kranju izvedel tudi določena izkopovalna dela za te potrebe in v skladu z navodili arheologa. Izvajalec za Gradnjo montažnega/modularnega vrtca v Bitnjah pri Kranju je v okviru arheoloških izkopavanj zadolžen tudi za:</t>
  </si>
  <si>
    <t>1.1.97</t>
  </si>
  <si>
    <t xml:space="preserve">~ Izvedbo izkopovalnih del (z gradbeno mehanizacijo) po navodilu arheologa,
~  stalno sodelovanje z arheologom in izvedbo strojnih izkopovalnih del po njegovem navodilu,
~ izvedbo pripravljalnih del,
~ postavitev gradbiščne ograje,
~ organizacijo gradbišča,
~ Zagotovitev uporabe enega gradbiščnega kontejnerja za potrebe uporabe arheologa v času arheloških izkopavanj,
~ Zagotovitev uporabe WC-jev,
~ Zagotovitev električne energije in vode za potrebe arheologa,
~ varnostni načrt in dogovor o skupnem varstvu pri delu ter vse ostale aktivnosti potrebne za zagotavljanje varnosti in zdravja pri delu (uredi nadzor),
~ in vse ostalo iz naslova ureditve gradbišča po zakonodaji, ki ureja področje gradnje. </t>
  </si>
  <si>
    <t>1.1.98</t>
  </si>
  <si>
    <t xml:space="preserve"> Izvajalec za Gradnjo montažnega/modularnega vrtca v Bitnjah pri Kranju je dolžan terminski plan gradnje uskladiti s terminskim planom izvajalca arheoloških izkopavanj. Predvideno je, da bo v prvi fazi možno izvesti rušenje objekta do temeljne plošče nato pa dela izvajati po navodilih arheologa vse do zaključka arheoloških izkopavanj in raziskav. O možnem nadaljevanju gradbenih del bo izvajalec obveščen s strani arheologa (vpis v gradbeni dnevnik), da lahko nadaljuje s preostalimi gradbenimi deli. </t>
  </si>
  <si>
    <t>1.1.99</t>
  </si>
  <si>
    <t>Predvideno je, da se bodo arheološka dela izvajala 22 delovnih dni (poizkopovalna dela se lahko izvajajo vzporedno) od pričetka rušenja obstoječega objekta. To obdobje mora izbrani ponudnik upoštevati tudi roku za dokončanje del. To pomeni, da je izbrani ponudnik upravičen do podaljšanja roka za dokončanje samo v primeru, da bodo arheološka dela potekla dlje kot 22 delovnih dni.</t>
  </si>
  <si>
    <t>1.2</t>
  </si>
  <si>
    <t>A.</t>
  </si>
  <si>
    <t>GRADBENA DELA</t>
  </si>
  <si>
    <t>1.2.1</t>
  </si>
  <si>
    <t>1.2.1.1</t>
  </si>
  <si>
    <t>Pri izvajanju vseh del po opisih v nadaljevanju je upoštevati predhodno izdelano dokumentacijo, pogoje soglasodajalcev, gradbenega dovoljenja in elaboratov ter vseh normativov in standardov, ki veljajo za to področje v Republiki Sloveniji.</t>
  </si>
  <si>
    <t>1.2.1.2</t>
  </si>
  <si>
    <t>Zagotoviti je vse potrebne ukrepe za varno delo na gradbišču, primerne delovne pogoje, sanitarne in garderobne prostore ter zagotoviti vso varnostno opremo ter naprave.</t>
  </si>
  <si>
    <t>1.2.1.3</t>
  </si>
  <si>
    <t>Gradbišče skladno z zakonodajo ograditi in označiti, ter onemogočiti dostop nepooblaščenim.</t>
  </si>
  <si>
    <t>1.2.2</t>
  </si>
  <si>
    <t>1.</t>
  </si>
  <si>
    <t>PRIPRAVLJALNA DELA</t>
  </si>
  <si>
    <t>1.2.2.1</t>
  </si>
  <si>
    <t>1.2.2.2</t>
  </si>
  <si>
    <t>Pred začetkom gradnje je potreben pregled projekta in ostale dokumentacije s projektantom, investitorjem, nadzornikom in izvajalcem, kar omogoča vsem stranem, da se podrobneje seznanijo z gradnjo, zahtevami gradnje in potekom gradnje načrtovanega objekta.</t>
  </si>
  <si>
    <t>1.2.2.3</t>
  </si>
  <si>
    <t>Dela morajo zajemati tudi odvoz materialov na končno deponijo, vključno s plačilom potrebnih taks. Izbrati stalne deponije v neposredni bližini gradbišča, oz. najbližje deponije.</t>
  </si>
  <si>
    <t>1.2.2.4</t>
  </si>
  <si>
    <t>V enotni ceni morajo biti zajeta vsa potrebna dela, transporti, prenosi, takse…</t>
  </si>
  <si>
    <t>1.2.2.5</t>
  </si>
  <si>
    <t>1.1.</t>
  </si>
  <si>
    <t>SODELOVANJE v času Predhodnih arheoloških raziskav ob odstranitvi obstoječega objekta in ob gradnji novega objekta na zemljišču parc.št. 1514/3, k.o. Bitnje.</t>
  </si>
  <si>
    <t>1.2.2.6</t>
  </si>
  <si>
    <t>DOPLAČILO K RUŠITVENIM DELOM. RUŠITEV PO NAVODILU ARHELOGA IN PO POTREBI Z RAVNO ŽLICO! V času Stalna prisotnost arheološke ekipe, ki nadzira izkope izvajalcev gradbenih del, ob robnih delih stavbe, ki že posegajo v območje zemljišča parc.št. 1514/2, k.o. Bitnje. Ponudnik gradbenih del mora ves čas gradnje zagotavljati strojna dela in strojnika za potrebe arheološkega dela in delo prilagajati njihovim raziskavam. Komplet z vsemi potrebnimi dodatnimi deli in materiali. 
Opomba: SODELOVANJE v času Predhodnih arheoloških raziskav ob odstranitvi obstoječega objekta in ob gradnji novega objekta na zemljišču parc.št. 1514/3, k.o. Bitnje.</t>
  </si>
  <si>
    <t>h</t>
  </si>
  <si>
    <t>1.2.2.7</t>
  </si>
  <si>
    <t>1.2.</t>
  </si>
  <si>
    <t>SODELOVANJE v času Predhodnih arheoloških raziskav - arheološko izkopavanje na zemljišču parc.št. 1514/2, k.o. Bitnje.</t>
  </si>
  <si>
    <t>1.2.2.8</t>
  </si>
  <si>
    <t>DOPLAČILO PRI IZKOPU ZA OBJEKT, KANALIZACIJO IN IGRALA. IZKOP PO NAVODILU ARHELOGA IN Z RAVNO ŽLICO! V času prisotnosti izvajalca arheoloških raziskav v času strojne odstranitve plasti travnate ruše in novodobnih nasutij  v debelini do okoli 0,70m. Izkop izvaja izvajalec gradbenih del (zemljišče parc.št. 1514 in 1515, k.o. Bitnje). 
Opomba: SODELOVANJE v času Predhodnih arheoloških raziskav - arheološko izkopavanje na zemljišču parc.št. 1514/2, k.o. Bitnje.</t>
  </si>
  <si>
    <t>1.2.2.9</t>
  </si>
  <si>
    <t>DOPLAČILO ZA PAZLJIV ODRIV/IZKOP DO GLOBINE 90 cm PRI IZKOPU ZA NOV OBJEKT V DELU KJER SEGA ČEZ POVRŠINO STAREGA OBJEKTA CCA 840m2. IZKOP PO NAVODILU ARHELOGA IN Z RAVNO ŽLICO! NATO ARHEOLG ROČNO ODKOPLJE 20cm v površini 840 m2! V času ročnega izkopavanja arheološke kulturne plasti  po tretji cenovni kategoriji za ročni izkop z vključenim dokumentiranjem arheoloških plasti v prdvideni debelini 0,20 m in Izdelava strokovnega poročila s prilogami. Predvidi naj se okoli 1% vkopov v geološko osnovo. Površina 840m2 * 0,2m = 168 m3. Arheološke plasti in depozite se dokumentira v skladu z metodologijo in izkoplje ročno po pravilniku o arheoloških raziskavah do sterilne geološke osnove. Ponudnik gradbenih del mora ves čas gradnje zagotavljati strojna dela in strojnika za potrebe arheološkega dela in delo prilagajati njihovim raziskavam. Komplet z vsemi potrebnimi dodatnimi deli in materiali. 
Opomba: SODELOVANJE v času Predhodnih arheoloških raziskav - arheološko izkopavanje na zemljišču parc.št. 1514/2, k.o. Bitnje.</t>
  </si>
  <si>
    <t>m3</t>
  </si>
  <si>
    <t>1.2.2.10</t>
  </si>
  <si>
    <t>1.3.</t>
  </si>
  <si>
    <t>Čiščenje gradbene parcele; posek dreves, komplet z odstranitvijo korenin, razrez in nakladanje na kamion ter odvoz na deponijo po izboru izvajalca del, vključno s stroški prevoza in plačilom takse deponije. Opomba: število dreves za posek določi in pred pričetkom del fizično označi pristojna služba skladno z ustreznim soglasjem. Izvajalec je dolžan sprejeti vse ukrepe, da se posamezna drevesa lahko ohranijo.</t>
  </si>
  <si>
    <t>1.2.2.11</t>
  </si>
  <si>
    <t>1.3.1.</t>
  </si>
  <si>
    <t>Visokodebelno listnato drevo - premer debla do 30cm.
Opomba: Čiščenje gradbene parcele; posek dreves, komplet z odstranitvijo korenin, razrez in nakladanje na kamion ter odvoz na deponijo po izboru izvajalca del, vključno s stroški prevoza in plačilom takse deponije. Opomba: število dreves za posek določi in pred pričetkom del fizično označi pristojna služba skladno z ustreznim soglasjem. Izvajalec je dolžan sprejeti vse ukrepe, da se posamezna drevesa lahko ohranijo.</t>
  </si>
  <si>
    <t>kos</t>
  </si>
  <si>
    <t>1.2.2.12</t>
  </si>
  <si>
    <t>1.3.2.</t>
  </si>
  <si>
    <t>Visokodebelno listnato drevo - premer debla od 30 do 60cm.
Opomba: Čiščenje gradbene parcele; posek dreves, komplet z odstranitvijo korenin, razrez in nakladanje na kamion ter odvoz na deponijo po izboru izvajalca del, vključno s stroški prevoza in plačilom takse deponije. Opomba: število dreves za posek določi in pred pričetkom del fizično označi pristojna služba skladno z ustreznim soglasjem. Izvajalec je dolžan sprejeti vse ukrepe, da se posamezna drevesa lahko ohranijo.</t>
  </si>
  <si>
    <t>1.2.2.13</t>
  </si>
  <si>
    <t>1.3.3.</t>
  </si>
  <si>
    <t>Visokodebelno listnato drevo - premer debla nad 60cm.
Opomba: Čiščenje gradbene parcele; posek dreves, komplet z odstranitvijo korenin, razrez in nakladanje na kamion ter odvoz na deponijo po izboru izvajalca del, vključno s stroški prevoza in plačilom takse deponije. Opomba: število dreves za posek določi in pred pričetkom del fizično označi pristojna služba skladno z ustreznim soglasjem. Izvajalec je dolžan sprejeti vse ukrepe, da se posamezna drevesa lahko ohranijo.</t>
  </si>
  <si>
    <t>1.2.2.14</t>
  </si>
  <si>
    <t>1.4.</t>
  </si>
  <si>
    <t>Geodetska zakoličba objekta; prenos višinskih kot na terenu in zavarovanje višin in osi objekta v skladu z merami projekta in načrta zakoličbe in zakoličba obstoječih infrastrukturnih vodov (vodovod, kanalizacija, elektrika). Zakoličba mora biti izvedena po navodilih geodetskega načrta in v skladu z zakoličbeno situacijo projekta in mora vsebovati zakoličbeni zapisnik za potrebo prijave začetka gradnje.</t>
  </si>
  <si>
    <t>kpl</t>
  </si>
  <si>
    <t>1.2.3</t>
  </si>
  <si>
    <t>2.</t>
  </si>
  <si>
    <t>RUŠITVENA DELA</t>
  </si>
  <si>
    <t>1.2.3.1</t>
  </si>
  <si>
    <t>1.2.3.2</t>
  </si>
  <si>
    <t>Pri izvajanju rušitvenih del je potrebno dosledno upoštevati vse pogoje iz načrta rušitev in prisotnost arheologov, ter prilaganje dela arheološkem delu. Med rušenjem je potrebno obvezno preprečiti prašenje in ostale oblike onesnaževanja okolja.
V ceni vseh postavk je potrebno zajeti vsa pomožna dela, vsa zavarovanja rušitev, ves osnovni in pomožni material ter vse prenose in prevoze na stalno deponijo. Vse rušitve je potrebno izvajati po rušitvenem projektu.</t>
  </si>
  <si>
    <t>1.2.3.3</t>
  </si>
  <si>
    <t>Rušitev nevarnih gradbenih odpadkov in odstranitev nevarne opreme je potrebno izvajati z ustreznimi zaščitnimi sredstvi in predpisanimi ukrepi. V skladu z navodili koordinatorja za varstvo pri delu. Pri vseh rušitvah nosilnih elementov je potrebno upoštevati vsa potrebna opiranja in podpiranja ter upoštevati navodila odgovornega projektanta gradbenih konstrukcij in nadzornika!</t>
  </si>
  <si>
    <t>1.2.3.4</t>
  </si>
  <si>
    <t>V ceni postavk je potrebno zajeti tudi ločevanje, nakladanje in odvoz odpadkov na stalno deponijo po predpisih ravnanja z odpadki, vključno s plačilom vseh komunalnih taks in drugih stroškov z deponiranja in predelovanja odpadkov in pridobivanjem evidenčnih listov in poročil o deponiranju gradbenih odpadkov in drugimi navodili iz Načrta gospodarjenja z gradbenimi odpadki.
Upoštevati je potrebno vse določbe veljavne zakonodaje.</t>
  </si>
  <si>
    <t>1.2.3.5</t>
  </si>
  <si>
    <t>2.1.</t>
  </si>
  <si>
    <t>Odstranjevanje obstoječe zunanje opreme in igral; obstoječa zunanja oprema (klopi, mize, smetnjaki, betonska cvetlična korita,...) in obstoječa zunanja igrala (pobogan, gugalnica, zaščitne talne varnostne podloge,...). Iznos materiala, nakladanje na kamion in odvoz na deponijo po izboru izvajalca del, komplet s stroški prevoza in plačilom takse deponije.</t>
  </si>
  <si>
    <t>1.2.3.6</t>
  </si>
  <si>
    <t>2.2.</t>
  </si>
  <si>
    <t>Odstranitev dela obstoječe zunanje panelne ograje - pazljiva odstranitev zaradi ponovne uporabe. Panelna ograja višine do 2,00m. Iznos materiala na začasno deponijo ob gradbišču, komplet z vsemi stroški.</t>
  </si>
  <si>
    <t>m</t>
  </si>
  <si>
    <t>1.2.3.7</t>
  </si>
  <si>
    <t>2.3.</t>
  </si>
  <si>
    <t>Odstranitev obstoječih kovinskih ograjnih vrat (dvokrilna vrata za vozila in enokrilna vrata za osebni prehod), komplet z nosilnimi kovinskimi stebrički - pazljiva odstranitev zaradi ponovne uporabe.Iznos materiala na začasno deponijo ob gradbišču, komplet z vsemi stroški.</t>
  </si>
  <si>
    <t>1.2.3.8</t>
  </si>
  <si>
    <t>2.4.</t>
  </si>
  <si>
    <t>Odklopi obstoječega objekta iz komunalne infrastrukture in blindiranje cevi in kablov, ter zaščita. Komplet z vsemi ptorebnimi dodatnimi deli in materiali.</t>
  </si>
  <si>
    <t>1.2.3.9</t>
  </si>
  <si>
    <t>2.5.</t>
  </si>
  <si>
    <t>Odklop internih inštalacij - izvesti je potrebno odklope vseh obstoječih instalacij, ki so predvidene za odklope in prevezave v času gradnje in posega. 
Odklope vršijo za to delo pooblaščena podjetja - organizacije in o opravljenem delu pooblaščena organizacija izda pismeno izjavo o izvršenem odklopu in jo preda izvajalcu rušitvenih del. Brez pisne izjave o izvršenem odklopu posamezne instalacije v objektu, pričetek rušitvenih del ni dovoljen.</t>
  </si>
  <si>
    <t>1.2.3.10</t>
  </si>
  <si>
    <t>2.6.</t>
  </si>
  <si>
    <t xml:space="preserve">Odstranitev obstoječih nadometnih elektro inštalacij; nadometne elektro omarice, kabelskih polic z inštalacijami, svetila, zvočniki, nadometni elektroinštalacijski kabli,… Iznos materiala iz objekta, nakladanje na kamion in odvoz na deponijo po izboru izvajalca del, komplet s stroški transporta in plačilom takse deponije. </t>
  </si>
  <si>
    <t>1.2.3.11</t>
  </si>
  <si>
    <t>2.7.</t>
  </si>
  <si>
    <t xml:space="preserve">Odstranjevanje obstoječih nadometnih cevi in ogrevalnih teles centranega ogrevanja in vodovodnih cevi z upoštevanjem blindiranja cevi; odstranjevanje cevi in ogrevalnih teles skupaj s pritrdilnimi konzolami in rozetami; odstranjevanje z razrezom na kose primerne za transport. 
Cevi različnih premerov in ogrevalna telesa različnih dimenzij. Iznos materiala iz objekta, nakladanje na kamion in odvoz na deponijo po izboru izvajalca del, komplet s stroški transporta in plačilom takse deponije. </t>
  </si>
  <si>
    <t>1.2.3.12</t>
  </si>
  <si>
    <t>2.8.</t>
  </si>
  <si>
    <t xml:space="preserve">Odstranjevanje obstoječih nadometnih prezračevalnih cevi z upoštevanjem blindiranja cevi; odstranjevanje cevi skupaj s pritrdilnimi konzolami in rozetami; odstranjevanje z razrezom na kose primerne za transport. 
Cevi različnih premerov in različnih dimenzij. Iznos materiala iz objekta, nakladanje na kamion in odvoz na deponijo po izboru izvajalca del, komplet s stroški transporta in plačilom takse deponije. </t>
  </si>
  <si>
    <t>1.2.3.13</t>
  </si>
  <si>
    <t>2.9.</t>
  </si>
  <si>
    <t>Demontaža obstoječe notranje opreme in pohištva (mize, omare, klopi, stili, oglasne deske, police,...) in iznos iz objekta, nakladanje na kamion in odvoz na deponijo po izboru naročnika. Komplet z vsemi potrebnimi dodatnimi dlei in materiali ter stroški prevoza in plačilom takse deponije.</t>
  </si>
  <si>
    <t>1.2.3.14</t>
  </si>
  <si>
    <t>2.10.</t>
  </si>
  <si>
    <t xml:space="preserve">Odstranjevanje obstoječih sanitarnih keramičnih elementov z upoštevanjem blindiranja odtoka in dotoka. Iznos materiala iz objekta, nakladanje na kamion in odvoz na deponijo po izboru izvajalca del, komplet s stroški transporta in plačilom takse deponije. </t>
  </si>
  <si>
    <t>1.2.3.15</t>
  </si>
  <si>
    <t>2.11.</t>
  </si>
  <si>
    <t>Demontaža obstoječega stavbnega pohištva (notranja vrata, okna, vhodna vrata,…). Iznos materiala iz objeta, nakladanje na kamion in odvoz na deponijo po izboru izvajalca del, komplet s stroški prevoza in plačilom takse deponije. Komplet z vsemi potrebnimi dodatnimi deli in materiali.</t>
  </si>
  <si>
    <t>1.2.3.16</t>
  </si>
  <si>
    <t>2.12.</t>
  </si>
  <si>
    <t>Odstranitev obstoječe strešne azbestne kritine na obstoječem objektu in "pomožnih" objektih na zemljišču predvidenih za rušenje. Pazljiva odstranitev in ravnanje po navodilih in skladno z zakonodajo za tovrstne odpadke. Nakladanje odstranjene kritine na palete, zaščita s PVC folijo (zaščita za transport) in odvoz na določeno deponijo ki sprejema tovrstne odpadke.
Komplet z vsemi potrebnimi dodatnimi deli in materiali, vključno s transportom in plačilom takse deponije.</t>
  </si>
  <si>
    <t>m2</t>
  </si>
  <si>
    <t>1.2.3.17</t>
  </si>
  <si>
    <t>2.13.</t>
  </si>
  <si>
    <t>Odstranitev obstoječe vkopane cisterne za kurilno olje, komplet z rušenjem - nosilno konstrukcijo nadstrešnice, ter vsemi pripadajočimi deli - odklopi, blindiranje cevi, zračniki,… Nadstrešnica tlorisne dimenzije cca 6,60mx2,40m, višine cca 3,00m. V ceni potrebno upoštevati prisotnost arheologa.
V ceni potrebno upoštevati čiščenje cisterne oz rezervoarja: mehansko čiščenje, odstranitev zatrdelega taloga, pranje z visokotlačno napravo in uporabo čistilnega sredstva, odvoz usedlin in nesanage v uničenje (ocena cca 200kg), razlinjevanje in izmera koncentracije hlapov, praznenje tehnoloških cevovodaov, priprava rezervoarja in cevovodov za odstranitev, razrez rezervoarja in odvoz na ustrezno deponijo.
Nakladanje na kamion in odvoz na deponijo po izboru izvajalca del, komplet s stroški transporta in plačilom takse deponije.</t>
  </si>
  <si>
    <t>1.2.3.18</t>
  </si>
  <si>
    <t>2.14.</t>
  </si>
  <si>
    <t>Rušitev konstrukcije obstoječega objekta (vrtec), tlorisnih dimenzij 17,00m x 14,60m, višine cca 5,50m in tlakovanih površin ob objektu. Rušitev objekta s predevidenimi vgrajenimi nevarnimi odpaki (azbest) v konstrukciji, z ločevanjem odpadkov, nakladanje na kamion in odvoz na pooblaščene deponije po izboru izvajalca del. V ceni potrebno upoštevati prisotnost arheologa. Glej tudi postavke za arheološka izkopavanja kjer je zajeto doplačilo za delo v sodelovanju z arheologom. Komplet s stroški prevoza in plačilom takse deponije.</t>
  </si>
  <si>
    <t>1.2.3.19</t>
  </si>
  <si>
    <t>2.15.</t>
  </si>
  <si>
    <t>Rušitev obstoječe asfaltne površine in betonskih robnikov; predhodno zarezovanje linije rušitve. Strojno rušenje, nakladanje na kamion in odvoz na deponijo vključno s stroški prevoza in plačilom takse deponije. Komplet z vsemi potrebnimi dodatnimi deli in materiali.</t>
  </si>
  <si>
    <t>1.2.3.20</t>
  </si>
  <si>
    <t>2.15.1.</t>
  </si>
  <si>
    <t>Zarezovanje.</t>
  </si>
  <si>
    <t>1.2.3.21</t>
  </si>
  <si>
    <t>2.16.</t>
  </si>
  <si>
    <t>Rušitev dela obstoječe veje fekalne kanalizacije; predhodno zarezovanje linije rušitve in zaščita cevi. Strojno rušenje, nakladanje na kamion in odvoz na deponijo vključno s stroški prevoza in plačilom takse deponije. Komplet z vsemi potrebnimi dodatnimi deli in materiali.</t>
  </si>
  <si>
    <t>1.2.4</t>
  </si>
  <si>
    <t>3.</t>
  </si>
  <si>
    <t>ZEMELJSKA DELA</t>
  </si>
  <si>
    <t>1.2.4.1</t>
  </si>
  <si>
    <t>1.2.4.2</t>
  </si>
  <si>
    <t xml:space="preserve">
Zemeljska dela se morajo izvajati po določilih veljavnih tehničnih predpisih in normativih. V času zemeljskih del je potrebno upoštevati prisotnost arheologov, ter prilaganje dela arheološkem delu. Za arheološko izkopani material je potrebno zagotoviti prostor ob robu izkopanega polja. Odvoz odvečnega materiala na ustrezno deponijo, pridobivanje in vodenje evidenčnih listov z izdelavo poročila o deponiranju.
Planum temeljnih tal je treba po izkopu grobo splanirati tako, da je v danih terenskih razmerah zagotovljeno čim boljše odvodnjavanje in da so upoštevane zahteve projekta (višina, nagibi, tolerance).</t>
  </si>
  <si>
    <t>1.2.4.3</t>
  </si>
  <si>
    <t>V nasipe, zasipe, kline in posteljico se ne smejo vgrajevati organske zemljine, korenine, ruša ali drugi materiali, ki bi zaradi biokemičnih procesov sčasoma spremenili mehansko fizikalne lastnosti.  Standardi za zemeljska dela vsebujejo poleg izdelave samo po opisu v posameznem standardu še:
~ dela in ukrepe po določilih veljavnih predpisov varstva pri delu
~ pregled bočnih strani izkopa vsak dan pred pričetkom dela, zlasti po deževnem vremenu in mrazu.
~ črpanje vode iz gradbene jame in temeljev
~ čiščenje izkopov neposredno pred betoniranjem.</t>
  </si>
  <si>
    <t>1.2.4.4</t>
  </si>
  <si>
    <t>Obračun izkopov in prevozov zemlje se vrši v m³ raščenega terena, merjeno na osnovi profilov posnetih pred izvršenim izkopom in po njem.
Po izkopu gradbene jame teren in izvedbo brežin pregleda geomehanik!  Zgoščenost nasipa, zasipa in klina mora izvajalec preverjati z rezultati opravljenih in tekočih preizkusov.
Upoštevati je potrebno: 
~ SIST EN 13251 Geotekstilije in geotekstilijam sorodni izdelki
~ SIST EN 13252 Geotekstilije in geotekstilijam sorodni izdelki
V enotni ceni morajo biti zajeta vsa potrebna dela, transporti, prenosi,...</t>
  </si>
  <si>
    <t>1.2.4.5</t>
  </si>
  <si>
    <t>3.1.</t>
  </si>
  <si>
    <t>Strojni odriv humusa; širok površinski strojni odriv terena II.ktg. (plodna zemlja) v debelini cca 20,00cm. Odriv zemljine na rob izkopa na gradbeni parceli - zemljina za zunanjo ureditev. V ceni potrebno upoštevati prisotnost arheologa.  Glej tudi postavke za arheološka izkopavanja kjer je zajeto doplačilo za delo v sodelovanju z arheologom. Komplet z vsemi potrebnimi dodatnimi deli in materiali.</t>
  </si>
  <si>
    <t>1.2.4.6</t>
  </si>
  <si>
    <t>3.2.</t>
  </si>
  <si>
    <t>Gradbena postavitev profilov (dvojni gradbeni profili) in prenos višin "objektov" na profile v skladu z geodetsko in gradbeno zakoličbo ter zavarovanje profilov na ustrezni razdalji, dvojni profil, dodatno fiksirani z betonom zaradi preprečitve pomika.</t>
  </si>
  <si>
    <t>1.2.4.7</t>
  </si>
  <si>
    <t>3.3.</t>
  </si>
  <si>
    <t>Gradbena postavitev profilov (enojni gradbeni profili) in prenos višin "objektov" na profile v skladu z geodetsko in gradbeno zakoličbo ter zavarovanje profilov na ustrezni razdalji, dvojni profil, dodatno fiksirani z betonom zaradi preprečitve pomika. Komplet z vsemi potrebnimi dodatnimi deli in materiali.</t>
  </si>
  <si>
    <t>1.2.4.8</t>
  </si>
  <si>
    <t>3.4.</t>
  </si>
  <si>
    <t>Širok strojni izkop v zemljini III./IV.ktg., globine cca 55cm. Nakladanje zemljine na kamion in odvoz na deponijo po izboru izvajalca del, vključno s stroški prevoza in plačilom takse deponije. Upoštevaj postavke za arheološka izkopavanja kjer je zajeto doplačilo za delo v sodelovanju z arheologom.</t>
  </si>
  <si>
    <t>1.2.4.9</t>
  </si>
  <si>
    <t>3.4.1.</t>
  </si>
  <si>
    <t>Zemljina III.ktg..
Opomba: Širok strojni izkop v zemljini III./IV.ktg., globine cca 55cm. Nakladanje zemljine na kamion in odvoz na deponijo po izboru izvajalca del, vključno s stroški prevoza in plačilom takse deponije. Upoštevaj postavke za arheološka izkopavanja kjer je zajeto doplačilo za delo v sodelovanju z arheologom.</t>
  </si>
  <si>
    <t>1.2.4.10</t>
  </si>
  <si>
    <t>3.4.2.</t>
  </si>
  <si>
    <t>Zemljina IV.ktg..
Opomba: Širok strojni izkop v zemljini III./IV.ktg., globine cca 55cm. Nakladanje zemljine na kamion in odvoz na deponijo po izboru izvajalca del, vključno s stroški prevoza in plačilom takse deponije. Upoštevaj postavke za arheološka izkopavanja kjer je zajeto doplačilo za delo v sodelovanju z arheologom.</t>
  </si>
  <si>
    <t>1.2.4.11</t>
  </si>
  <si>
    <t>3.5.</t>
  </si>
  <si>
    <t>Strojni izkop za pasovne temelje; izkop v zemljini IV.ktg., globine cca 40cm. Nakladanje zemljine na kamion in odvoz na deponijo po izboru izvajalca del, vključno s stroški prevoza in plačilom takse deponije. V ceni potrebno upoštevati prisotnost arheologa. Glej tudi postavke za arheološka izkopavanja kjer je zajeto doplačilo za delo v sodelovanju z arheologom.</t>
  </si>
  <si>
    <t>1.2.4.12</t>
  </si>
  <si>
    <t>3.6.</t>
  </si>
  <si>
    <t>Planiranje dna izkopa; strojno in ročno planiranje dna izkopa v zemljini IV.ktg. s točnostjo +/-3,00cm z izmetom ali dosipom ter premetom odvečnega materiala. Komplet z vsemi potrebnimi dodatnimi deli in materiali.</t>
  </si>
  <si>
    <t>1.2.4.13</t>
  </si>
  <si>
    <t>3.7.</t>
  </si>
  <si>
    <t>Nabava, dobava in polaganje geotekstila za preprečevanje zamuljenja in preprečevanje iztekanja cementnega mleka med plošče toplotne izolacije - polipropilenski filca; gosto dvojno poliamidno tkanje - UV stabilizirana geotekstilna koprena, površinska masa [EN ISO 9864] 300 g/m2, nazivna debelina 1,9 mm ([EN ISO 9863-1] 2 kPa), vodoprop. skozi ravnino [EN ISO 11058] (Δh = 50 mm) 90 l/m2s, 
natezna trdnost [EN ISO 10319] 15 kN/m, pretržna raztegljivost  100% vzdolžno, 40 % prečno, odpornost na prebod (CBR-Test) [EN ISO 12236]: 2350 N, proizvod poljubnega proizvajalca, kot npr.: Polyfelt TS-50 ali tehnično enakovredno. Položeno po celotnem izkopu s predpisanimi preklopi in po celotni površini talne toplotne izolacije.</t>
  </si>
  <si>
    <t>1.2.4.14</t>
  </si>
  <si>
    <t>3.8.</t>
  </si>
  <si>
    <t>Nabava, dobava in vgrajevanje nosilnega nasutja v debelini cca 50cm. Nasutje iz čistega dolomitnega tolčenca granulacije 0-32 mm s potrebnim planiranjem tamponskega planuma (niveliranje s kriterijem 1,00cm/4,00m),
premeti, razstiranjem in utrjevanjem po plasteh: stopnja utrjevanja oz. zahtevana vrednost statičnega deformacijskega modula znaša Ev2 = 80 MPa ter zgoščenost nasipa ≥ 98,00 % po Proctorju.  V ceno upoštevati meritve in izdelavo poročila.
Komplet z vsemi potrebnimi dodatnimi deli in materiali.</t>
  </si>
  <si>
    <t>1.2.4.15</t>
  </si>
  <si>
    <t>3.9.</t>
  </si>
  <si>
    <t>Nabava, dobava in vgrajevanje nosilnega nasutja med temelji v debelini do 165,00cm. Nasutje iz čistega dolomitnega tolčenca granulacije 0-32 mm s potrebnim planiranjem tamponskega planuma (niveliranje s kriterijem 1,00cm/4,00m),
premeti, razstiranjem in utrjevanjem po plasteh: stopnja utrjevanja oz. zahtevana vrednost statičnega deformacijskega modula znaša Evd = min 55 MPa ter zgoščenost nasipa ≥ 98,00 % po Proctorju.  V ceno upoštevati meritve in izdelavo poročila.</t>
  </si>
  <si>
    <t>1.2.4.16</t>
  </si>
  <si>
    <t>3.10.</t>
  </si>
  <si>
    <t>Nabava, dobava in vgrajevanje tamponskega nasutja (dvig terena), dolomitni tolčenec granulacije 0-63mm, globine do 150cm; vgrajevanje v plasteh po 20-30cm s potrebnim planiranjem in utrjevanjem (uvaljanjem) 100MPa. Komplet z vsemi potrebnimi dodatnimi deli in materiali.</t>
  </si>
  <si>
    <t>1.2.4.17</t>
  </si>
  <si>
    <t>3.11.</t>
  </si>
  <si>
    <t>Nabava, dobava in vgrajevanje nosilnega nasutja ob obodu pasovnih temeljih v debelini do 2,00m. Nasutje iz čistega dolomitnega tolčenca granulacije 0-32 mm s potrebnim planiranjem tamponskega planuma (niveliranje s kriterijem 1,00cm/4,00m),
premeti, razstiranjem in utrjevanjem po plasteh: stopnja utrjevanja oz. zahtevana vrednost statičnega deformacijskega modula znaša Ev2 = 80 MPa ter zgoščenost nasipa ≥ 98,00 % po Proctorju.  V ceno upoštevati meritve in izdelavo poročila.</t>
  </si>
  <si>
    <t>1.2.5</t>
  </si>
  <si>
    <t>4.</t>
  </si>
  <si>
    <t>BETONSKA DELA</t>
  </si>
  <si>
    <t>1.2.5.1</t>
  </si>
  <si>
    <t>1.2.5.1.1</t>
  </si>
  <si>
    <t>V ceni je potrebno zajeti vse dobave materialov, sider, podložnih materialov, armature ter vse prevoze, premike materiala in vse potrebno za kompletno izvedbo del, vključno z izvedbo vseh prebojev po projektni dokumentaciji!
V ceni so zajeti tudi delovni odri potrebni za izvedbo del.
Pri vseh postavkah betonskih del je potrebno upoštevati dobavo, transport do mesta vgrajevanja, vgrajevanje betona, vibriranje, površinsko izravnavo z zagraditvijo, vse ukrepe za nego betona in dokazovanje kvalitete izvedenih del. V ceni je potrebno zajeti tudi izdelavo projekta izvajanja betonske konstrukcije.</t>
  </si>
  <si>
    <t>1.2.5.1.2</t>
  </si>
  <si>
    <t>Upoštevati je potrebno: 
~ SIST EN 13670:2010 Izvajanje betonskih konstrukcij,
~ SIST 15739:2009 Betonski izdelki – Betonski zaključki – Identifikacija,
~ SIST EN 206-1 Beton: specifikacija, proizvodnja, skladnost,
~ SIST 1026 Beton: specifikacija, proizvodnja, skladnost – pravila za uporabo SIST EN 206-1, 1992, 13670,10080
~ SIST 1992, 13670, 10080: Armatura
Izvajalec mora izbrati ustrezno metodo betoniranja zaradi različnih višin betonskih konstrukcij, ki ustreza standardom.
V enotni ceni morajo biti zajeta vsa potrebna dela, transporti, prenosi,...</t>
  </si>
  <si>
    <t>1.2.5.1.3</t>
  </si>
  <si>
    <t>Stiki novih temeljev z obstoječimi in povezava temeljev po načrtu gradbenih konstrukcij.</t>
  </si>
  <si>
    <t>1.2.5.1.4</t>
  </si>
  <si>
    <t>Vsa dela se morajo izvajati v skladu z načrtom in tehničnim poročilom arhitekture in gradbenih konstrukcij ter standardi. Končno poročilo preiskav betona, ki ga izvede pooblaščena institucija, je vkalkulirano v ceni po enoti mere.</t>
  </si>
  <si>
    <t>1.2.5.1.5</t>
  </si>
  <si>
    <t>Pri betoniranju tudi upoštevati: vsa pripravljalna in zaključna dela; vse vertikalne in horizontalne prenose, prevoze in transporte; vibriranje in negovanje betona; vgradnjo vseh sider in kovinskih nosilcev za ostala gradbena in obrtniška dela.</t>
  </si>
  <si>
    <t>1.2.5.1.6</t>
  </si>
  <si>
    <t xml:space="preserve">Pri izvedbi temeljenja objekta je potrebno upoštevati navodila geomehanika. </t>
  </si>
  <si>
    <t>1.2.5.2</t>
  </si>
  <si>
    <t>PODLOŽNI BETON</t>
  </si>
  <si>
    <t>1.2.5.2.1</t>
  </si>
  <si>
    <t>4.1.</t>
  </si>
  <si>
    <t>Nabava, dobava in vgrajevanje nearmiranega betona kvalitete C 8/10; podložni beton pasovnih temeljev, debeline prereza 0,8-10cm/m². Podložni beton kot delovna površina za opaže; enostavne betonske konstrukcije. Komplet z vsemi potrebnimi dodatnimi deli in materiali.</t>
  </si>
  <si>
    <t>1.2.5.2.2</t>
  </si>
  <si>
    <t>4.2.</t>
  </si>
  <si>
    <t>Nabava, dobava in vgrajevanje nearmiranega betona kvalitete C 8/10; podložni beton pasovnega temeljnega zidu, debeline prereza 0,8-10cm/m². Podložni beton kot delovna površina za opaže; enostavne betonske konstrukcije. Komplet z vsemi potrebnimi dodatnimi deli in materiali.</t>
  </si>
  <si>
    <t>1.2.5.3</t>
  </si>
  <si>
    <t>TEMELJI, TALNE in TEMELJNE PLOŠČE</t>
  </si>
  <si>
    <t>1.2.5.3.1</t>
  </si>
  <si>
    <t>4.3.</t>
  </si>
  <si>
    <t>Nabava, dobava in vgrajevanje armiranega betona za pasovne temelje (del temeljev stopničasti); pasovni temelji debeline prereza do 0,2m³/m', (C 25/30; XC2), gladko zaribani, toleranca: nivelirana na točnost ± 0,5 cm/4,0 m. Komplet z vsemi potrebnimi dodatnimi deli in materiali.</t>
  </si>
  <si>
    <t>1.2.5.3.2</t>
  </si>
  <si>
    <t>4.4.</t>
  </si>
  <si>
    <t>Nabava, dobava in vgrajevanje armiranega betona za pasovni temeljni zid; temeljni zid debeline prereza do 0,06m³/m', (C 25/30; XC2), gladko zaribani, toleranca: nivelirana na točnost ± 0,5 cm/4,0 m. Komplet z vsemi potrebnimi dodatnimi deli in materiali.</t>
  </si>
  <si>
    <t>1.2.5.3.3</t>
  </si>
  <si>
    <t>4.5.</t>
  </si>
  <si>
    <t>Nabava, dobava in vgrajevanje armiranega betona za temeljno ploščo; temeljna plošča debeline prereza 0,20m³/m², (C 25/30; XC1), gladko zaribana, toleranca: nivelirana na točnost ± 0,5cm/4,0m. Komplet z vsemi potrebnimi dodatnimi deli in materiali.</t>
  </si>
  <si>
    <t>1.2.5.3.4</t>
  </si>
  <si>
    <t>4.6.</t>
  </si>
  <si>
    <t>Nabava, dobava in vgrajevanje armiranega betona za talno ploščo teras; talna plošča debeline prereza 0,12m³/m², (C 25/30; XC1), gladko zaribana, v naklonu 1%, toleranca: nivelirana na točnost ± 0,5cm/4,0m. Komplet z vsemi potrebnimi dodatnimi deli in materiali.</t>
  </si>
  <si>
    <t>1.2.5.3.5</t>
  </si>
  <si>
    <t>4.7.</t>
  </si>
  <si>
    <t>Nabava, dobava in vgrajevanje armiranega betona za talno ploščo vhodnega podesta; talna plošča debeline prereza 0,12m³/m², (C 25/30; XC1), gladko zaribana, toleranca: nivelirana na točnost ± 0,5cm/4,0m. Komplet z vsemi potrebnimi dodatnimi deli in materiali.</t>
  </si>
  <si>
    <t>1.2.5.3.6</t>
  </si>
  <si>
    <t>4.8.</t>
  </si>
  <si>
    <t>Nabava, dobava in vgrajevanje armiranega betona za talno ploščo dostopne klančine; talna plošča debeline prereza 0,10m³/m², (C 25/30; XC1), gladko zaribana,v naklonu 4%, toleranca: nivelirana na točnost ± 0,5cm/4,0m. Komplet z vsemi potrebnimi dodatnimi deli in materiali.</t>
  </si>
  <si>
    <t>1.2.5.3.7</t>
  </si>
  <si>
    <t>4.9.</t>
  </si>
  <si>
    <t>Nabava, dobava in vgrajevanje armiranega betona za talno ploščo TČ; talna plošča debeline prereza 0,15m³/m², (C 25/30; XC3),v naklonu 2%, toleranca: nivelirana na točnost ± 0,5cm/4,0m. Plošča finalno obdelana kot prani beton. Komplet z vsemi potrebnimi dodatnimi deli in materiali.</t>
  </si>
  <si>
    <t>1.2.5.4</t>
  </si>
  <si>
    <t>ARMATURA</t>
  </si>
  <si>
    <t>1.2.5.4.1</t>
  </si>
  <si>
    <t>4.10.</t>
  </si>
  <si>
    <t>Nabava, dobava, rezanje, krivljenje, vezanje in polaganje armature po armaturnem načrtu.</t>
  </si>
  <si>
    <t>1.2.5.4.2</t>
  </si>
  <si>
    <t>4.10.1.</t>
  </si>
  <si>
    <t>Armaturne palice S 500 ø8mm.
Opomba: Nabava, dobava, rezanje, krivljenje, vezanje in polaganje armature po armaturnem načrtu.</t>
  </si>
  <si>
    <t>kg</t>
  </si>
  <si>
    <t>1.2.5.4.3</t>
  </si>
  <si>
    <t>4.10.2.</t>
  </si>
  <si>
    <t>Armaturne palice S 500 ø10mm.
Opomba: Nabava, dobava, rezanje, krivljenje, vezanje in polaganje armature po armaturnem načrtu.</t>
  </si>
  <si>
    <t>1.2.5.4.4</t>
  </si>
  <si>
    <t>4.10.3.</t>
  </si>
  <si>
    <t>Armaturne palice S 500 ø12mm.
Opomba: Nabava, dobava, rezanje, krivljenje, vezanje in polaganje armature po armaturnem načrtu.</t>
  </si>
  <si>
    <t>1.2.5.4.5</t>
  </si>
  <si>
    <t>4.10.4.</t>
  </si>
  <si>
    <t>Armaturne palice S 500 ø14mm.
Opomba: Nabava, dobava, rezanje, krivljenje, vezanje in polaganje armature po armaturnem načrtu.</t>
  </si>
  <si>
    <t>1.2.5.4.6</t>
  </si>
  <si>
    <t>4.10.5.</t>
  </si>
  <si>
    <t>Armaturne palice S 500 ø20mm.
Opomba: Nabava, dobava, rezanje, krivljenje, vezanje in polaganje armature po armaturnem načrtu.</t>
  </si>
  <si>
    <t>1.2.5.4.7</t>
  </si>
  <si>
    <t>4.10.6.</t>
  </si>
  <si>
    <t>Armaturne mreže Q-335.
Opomba: Nabava, dobava, rezanje, krivljenje, vezanje in polaganje armature po armaturnem načrtu.</t>
  </si>
  <si>
    <t>1.2.5.4.8</t>
  </si>
  <si>
    <t>4.10.7.</t>
  </si>
  <si>
    <t>Armaturne mreže Q-283.
Opomba: Nabava, dobava, rezanje, krivljenje, vezanje in polaganje armature po armaturnem načrtu.</t>
  </si>
  <si>
    <t>1.2.6</t>
  </si>
  <si>
    <t>5.</t>
  </si>
  <si>
    <t>TESARSKA DELA</t>
  </si>
  <si>
    <t>1.2.6.1</t>
  </si>
  <si>
    <t>1.2.6.2</t>
  </si>
  <si>
    <t>Pri izvajanju tesarskih del je upoštevati vsa pripravljalna dela pri opažih, razopaževanje in zlaganje lesa in opažev. Opaži morajo biti pred uporabo pravilno negovani s premazi in odstranitev premazov upoštevana v posameznih cenah E.M. Tesnost in stabilnost opažev mora biti brezpogojno zagotovljena. Opaži za vidne betone morajo biti pripravljeni tako, da so po razopaženju betonske ploskve brez deformacij, gladke oziroma v strukturi določeni s projektom in popolnoma zalite brez gnezd in iztekajočega betona.</t>
  </si>
  <si>
    <t>1.2.6.3</t>
  </si>
  <si>
    <t>Podporni odri in opaži, skupaj s pripadajočimi temelji, morajo biti projektirani tako, da so sposobni prenašati predpostavljene obremenitve, ki se pojavijo med izvajanjem betonerskih del, da so dovolj togi, da zagotavljajo izpolnitev zahtevanih toleranc, ter da je zagotovljena celovitost konstruktivnega elementa. 
Stroške  za morebitne statične presoje stabilnosti, sidranja in preizkuse opažev, delovnih odrov, varovalnih ali pomičnih odrov je vkalkulirati v cene po enoti posameznih postavk.</t>
  </si>
  <si>
    <t>1.2.6.4</t>
  </si>
  <si>
    <t>Cena mora zajemati vsa potrebna dela, material, podpiranje, orodja in odre za izvedbo in razopaženje posameznega opaža.
V vseh postavkah tesarskih del je v ceni za enoto mere opažev obvezno  zajeti potrebno opaževanje, razopaževanje, čiščenje in mazanje opažev ter zlaganje na primernih deponijah skupaj z vsemi transporti in pomožnimi deli.</t>
  </si>
  <si>
    <t>1.2.6.5</t>
  </si>
  <si>
    <t>V postavki je potrebno zajeti vse dobave materialov, tudi tesnilnega materiala ter vse prevoze, premike materiala in vse potrebno za kompletno izvedbo del   vključno z izvedbo vseh prebojev po projektni dokumentaciji! Tesnost in stabilnost opažev mora biti brezpogojno zagotovljena. 
V ceni so zajeti tudi delovni odri potrebni za izvedbo del.
V ceni je potrebno zajeti tudi izdelavo projekta opažev.</t>
  </si>
  <si>
    <t>1.2.6.6</t>
  </si>
  <si>
    <t>Upoštevati je potrebno: 
~ SIST EN 13670:2010 Izvajanje betonskih konstrukcij
~ SIST EN 1065 Jekleni teleskopski gradbeni podporniki.
V enotni ceni morajo biti zajeta vsa potrebna dela, transporti, prenosi,…</t>
  </si>
  <si>
    <t>1.2.6.7</t>
  </si>
  <si>
    <t>5.1.</t>
  </si>
  <si>
    <t>Nabava, dobava, montaža in demontaža opaža pasovnih temeljev, višine do 60cm, komplet z opiranjem ter vsemi potrebnimi dodatnimi deli in materiali.</t>
  </si>
  <si>
    <t>1.2.6.8</t>
  </si>
  <si>
    <t>5.2.</t>
  </si>
  <si>
    <t>Nabava, dobava, montaža in demontaža opaža temeljnega zidu, višine do 120cm, komplet z opiranjem ter vsemi potrebnimi dodatnimi deli in materiali.</t>
  </si>
  <si>
    <t>1.2.6.9</t>
  </si>
  <si>
    <t>5.3.</t>
  </si>
  <si>
    <t>Nabava, dobava, montaža in demontaža opaža čela AB temeljne plošče, višine 20cm; komplet s podpiranjem do višine 2,00m. Komplet z vsemi potrebnimi dodatnimi deli in materiali.</t>
  </si>
  <si>
    <t>1.2.6.10</t>
  </si>
  <si>
    <t>5.4.</t>
  </si>
  <si>
    <t>Nabava, dobava, montaža in demontaža opaža čela AB talne plošče, višine 10cm; komplet s podpiranjem do višine 2,00m. Komplet z vsemi potrebnimi dodatnimi deli in materiali.</t>
  </si>
  <si>
    <t>1.2.6.11</t>
  </si>
  <si>
    <t>5.5.</t>
  </si>
  <si>
    <t>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</si>
  <si>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1.2.6.12</t>
  </si>
  <si>
    <t>5.5.1.</t>
  </si>
  <si>
    <t>lega 16/16cm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</si>
  <si>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1.2.6.13</t>
  </si>
  <si>
    <t>5.5.2.</t>
  </si>
  <si>
    <t>lega 16/18cm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</si>
  <si>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1.2.6.14</t>
  </si>
  <si>
    <t>5.5.3.</t>
  </si>
  <si>
    <t>soha 16/16cm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</si>
  <si>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1.2.6.15</t>
  </si>
  <si>
    <t>5.5.4.</t>
  </si>
  <si>
    <t>ročice 16/16cm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</si>
  <si>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1.2.6.16</t>
  </si>
  <si>
    <t>5.5.5.</t>
  </si>
  <si>
    <t>povezovalna diagonala 5/20cm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</si>
  <si>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1.2.6.17</t>
  </si>
  <si>
    <t>5.5.6.</t>
  </si>
  <si>
    <t>špirovci 10/14cm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</si>
  <si>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1.2.6.18</t>
  </si>
  <si>
    <t>5.5.7.</t>
  </si>
  <si>
    <t>strešni opaž debeline 2cm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</si>
  <si>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1.2.6.19</t>
  </si>
  <si>
    <t>5.5.8.</t>
  </si>
  <si>
    <t>jeklen "U" element iz pločevine debeline 6mm, privarjen na HEA profil; "U" element širine 40cm, r.š. 88cm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</si>
  <si>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1.2.6.20</t>
  </si>
  <si>
    <t>5.5.9.</t>
  </si>
  <si>
    <t>lega 16/cca 16-22cm (po meri na objektu)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</si>
  <si>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1.2.6.21</t>
  </si>
  <si>
    <t>5.5.10.</t>
  </si>
  <si>
    <t>jeklene navojne palice - pritrdilni materiali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</si>
  <si>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1.2.6.22</t>
  </si>
  <si>
    <t>5.5.11.</t>
  </si>
  <si>
    <t>OSB plošča debeline 2cm na zatrepih in na čelu dela strehe - podkonstrukcija za fasado
Opomba: Nabava, dobava in izdelava lesene strešne konstrukcije iz jelovega lesa I.ktg.. Lesena strešna konstrukcija zaščitena proti lesnim škodljivcem in trohnenju (kot npr. Silvanol ali enakovredno). Pritrjevanje strešne konstrukcije po načrtu gradbenih konstrukcij. Komplet z vsemi potrebnimi dodatnimi deli in materiali.</t>
  </si>
  <si>
    <t>1.2.6.23</t>
  </si>
  <si>
    <t>5.6.</t>
  </si>
  <si>
    <t>Nabava, dobava, montaža in demontaža opaža odprtin v AB konstrukcijah za podometni razvod posameznih inštalacij. Opaž za odprtine vgrajen v opažu AB konstrukcij. Komplet z vsemi potrebnimi dodatnimi deli in materiali.</t>
  </si>
  <si>
    <t>1.2.6.24</t>
  </si>
  <si>
    <t>ODPRTINE OKROGLEGA PREREZA</t>
  </si>
  <si>
    <t>1.2.6.25</t>
  </si>
  <si>
    <t>5.6.1.</t>
  </si>
  <si>
    <t>ø80, dolžine 50cm
Opomba: Nabava, dobava, montaža in demontaža opaža odprtin v AB konstrukcijah za podometni razvod posameznih inštalacij. Opaž za odprtine vgrajen v opažu AB konstrukcij. Komplet z vsemi potrebnimi dodatnimi deli in materiali.</t>
  </si>
  <si>
    <t>1.2.6.26</t>
  </si>
  <si>
    <t>5.6.2.</t>
  </si>
  <si>
    <t>ø125, dolžine 40cm
Opomba: Nabava, dobava, montaža in demontaža opaža odprtin v AB konstrukcijah za podometni razvod posameznih inštalacij. Opaž za odprtine vgrajen v opažu AB konstrukcij. Komplet z vsemi potrebnimi dodatnimi deli in materiali.</t>
  </si>
  <si>
    <t>1.2.6.27</t>
  </si>
  <si>
    <t>5.6.3.</t>
  </si>
  <si>
    <t>ø125, dolžine 50cm
Opomba: Nabava, dobava, montaža in demontaža opaža odprtin v AB konstrukcijah za podometni razvod posameznih inštalacij. Opaž za odprtine vgrajen v opažu AB konstrukcij. Komplet z vsemi potrebnimi dodatnimi deli in materiali.</t>
  </si>
  <si>
    <t>1.2.6.28</t>
  </si>
  <si>
    <t>5.6.4.</t>
  </si>
  <si>
    <t>ø125, dolžine 60cm
Opomba: Nabava, dobava, montaža in demontaža opaža odprtin v AB konstrukcijah za podometni razvod posameznih inštalacij. Opaž za odprtine vgrajen v opažu AB konstrukcij. Komplet z vsemi potrebnimi dodatnimi deli in materiali.</t>
  </si>
  <si>
    <t>1.2.6.29</t>
  </si>
  <si>
    <t>5.6.5.</t>
  </si>
  <si>
    <t>ø125, dolžine 70cm
Opomba: Nabava, dobava, montaža in demontaža opaža odprtin v AB konstrukcijah za podometni razvod posameznih inštalacij. Opaž za odprtine vgrajen v opažu AB konstrukcij. Komplet z vsemi potrebnimi dodatnimi deli in materiali.</t>
  </si>
  <si>
    <t>1.2.6.30</t>
  </si>
  <si>
    <t>ODPRTINE KVADRATNEGA PREREZA</t>
  </si>
  <si>
    <t>1.2.6.31</t>
  </si>
  <si>
    <t>5.6.6.</t>
  </si>
  <si>
    <t>20/20cm, dolžine 50cm
Opomba: Nabava, dobava, montaža in demontaža opaža odprtin v AB konstrukcijah za podometni razvod posameznih inštalacij. Opaž za odprtine vgrajen v opažu AB konstrukcij. Komplet z vsemi potrebnimi dodatnimi deli in materiali.</t>
  </si>
  <si>
    <t>1.2.6.32</t>
  </si>
  <si>
    <t>5.6.7.</t>
  </si>
  <si>
    <t>30/30cm, dolžine 20cm
Opomba: Nabava, dobava, montaža in demontaža opaža odprtin v AB konstrukcijah za podometni razvod posameznih inštalacij. Opaž za odprtine vgrajen v opažu AB konstrukcij. Komplet z vsemi potrebnimi dodatnimi deli in materiali.</t>
  </si>
  <si>
    <t>1.2.6.33</t>
  </si>
  <si>
    <t>5.6.8.</t>
  </si>
  <si>
    <t>40/40cm, dolžine 20cm
Opomba: Nabava, dobava, montaža in demontaža opaža odprtin v AB konstrukcijah za podometni razvod posameznih inštalacij. Opaž za odprtine vgrajen v opažu AB konstrukcij. Komplet z vsemi potrebnimi dodatnimi deli in materiali.</t>
  </si>
  <si>
    <t>1.2.7</t>
  </si>
  <si>
    <t>6.</t>
  </si>
  <si>
    <t>ZIDARSKA DELA</t>
  </si>
  <si>
    <t>1.2.7.1</t>
  </si>
  <si>
    <t>1.2.7.1.1</t>
  </si>
  <si>
    <t>Upoštevati je potrebno: 
~ Pravilnik o zaščiti stavb pred vlago
~ SIST DIN 18195 Tesnjenje objektov 
~ SIST EN 13969 Hidroizolacijski trakovi - Bitumenski tesnilni trakovi za temelje 
~ SIST EN 13859 Hidroizolacijski trakovi - Definicije in lastnosti podložnih folij 
~ SIST 1031 Hidroizolacijski trakovi - Bitumenski hidroizolacijski trakovi
~ SIST EN 13967 Hidroizolacijski trakovi - Polimerni in elastomerni tesnilni trakovi za temelje 
~ SIST EN 1504 Proizvodi in sistemi za zaščito in popravilo betonskih konstrukcij
V enotni ceni morajo biti zajeta vsa potrebna dela, transporti, prenosi,...</t>
  </si>
  <si>
    <t>1.2.7.1.2</t>
  </si>
  <si>
    <t>~ SIST EN 998 Specifikacija malt za zidanje
~ SIST EN 13279 Mavčna veziva in mavčni notranji ometi,
~ SIST EN 13658 Kovinski profili,
~ SIST EN 13914 Projektiranje, priprava in uporaba zunanjih in notranjih ometov,
~ SIST-TP CEN/TR 15124 Načrtovanje, priprava in uporaba notranjih mavčnih ometov,
~ kjer v slovenskih standardih ni definiranih toleranc ravnosti se uporabi DIN 18202 Tolerance v visokogradnji</t>
  </si>
  <si>
    <t>1.2.7.1.3</t>
  </si>
  <si>
    <t>Estrihe je potrebno izvajati s prekinitvami (dilatacijami).
Upoštevati je potrebno: 
~ SIST EN 13813 Materiali za estrihe 
~ SIST EN 197-1 Cement – vezivo za cementne estrihe 
~ SIST EN 12620 Agregat za beton 
~ SIST EN 934-2 Kemijski dodatki za beton 
~ SIST EN 10080 Armatura 
~ SIST EN 14889-1 Jeklena vlakna za beton 
~ SIST EN 14889-2 Polimerna vlakna za beton 
~ kjer v slovenskih standardih ni definiranih toleranc ravnosti se uporabi DIN 18202 Tolerance v visokogradnji</t>
  </si>
  <si>
    <t>1.2.7.2</t>
  </si>
  <si>
    <t>IZOLACIJE</t>
  </si>
  <si>
    <t>1.2.7.2.1</t>
  </si>
  <si>
    <t>6.1.</t>
  </si>
  <si>
    <t>Nabava, dobava in izdelava horizontalne hidroizolacije preko talne plošče objekta v sestavi; 1 x hladni bitumenski premaz kot npr. Ibitol ali
enakovreno (poraba 0,3 l/m2, sušenje premaza 24 ur) in 1x bitumenski trak z zaščito proti prehajanju radona poljubnega proizvajalca (v skladu s SIST EN 13969 in SIST 1031) s potrebnimi vertikalnimi zavihki.
Bitumenski hidroizolacijski trak izdelan iz nosilcev poliesterski filc in aluminijasto folijo, ki sta z obeh strani obložena z maso, ki je modificirana z dodatki elastomerov. Trak je obojestransko zaščiten z lahko taljivo polimerno folijo.
Bitumenski trak kot npr. RADON VAP AL P4 ali enakovredno ustreza zahtevam standarda SIST EN 13970, SIST EN 13969 za tip A in tip T in SIST 1031. Alu folija zagotavlja parozapornost in zaščito pred prehajanjem radona, poliesterski filc pa dimenzijsko stabilnost.
1. sloj hidroizolacije točkovno varjen po vertikali polno varjen.
Trak debeline 3,6 mm. HI položena in varjena v pasovih s predpisanimi preklopi (10 cm v prečni in 15 cm v vzdolžni smeri ter z ustreznimi zavihki preko robov temeljev.
Lastnosti bitumenskega traku:
- nosilec: poliesterski filc + Al
- upogljivost pri: -15° C
- odpornost proti tečenju: 100° C
- pretržna sila vzdolžno / prečno: &gt;300 N / &gt;200 N
- raztezek pri pretrgu: &gt;2 %
- parozaporna vrednost Sd: ≥ 1500 m.</t>
  </si>
  <si>
    <t>1.2.7.2.2</t>
  </si>
  <si>
    <t>6.2.</t>
  </si>
  <si>
    <t>Nabava, dobava in izdelava vertikalne hidroizolacije temeljne plošče in temeljnega zidu; predhodna izravnava podlage s cementno malto. Izdelava hidroizolacije v sestavi:
hladni bitumenski premaz in 2x hidroizolacijski bitumenski trak (V4 ali enakovredno), debeline 3,6mm. Hidroizolacijski trak varjen po celotni površini z 10cm preklopom.
V ceni potrebno upoštevati izdelavo "zaokrožnice" na lomih oz stikih vertikale in horizontale s hitrosušečo in vodotesno sanacijsko malto na mineralni osnovi. Komplet z vsemi potrebnimi dodatnimi deli in materiali.</t>
  </si>
  <si>
    <t>1.2.7.2.3</t>
  </si>
  <si>
    <t>6.3.</t>
  </si>
  <si>
    <t>Nabava, dobava in izdelava hidroizolacije pod oblogo iz keramičnih ploščic v "mokrih" prostorih v dozidanem delu objekta; hidroizolacija iz dvokomponentne visoko elastične cementno vezane, vodotesne,
paropropustne in zmrzlinsko odporne mase na bazi sintetičnih smol in cementa, dvoslojni nanos min debeline 2 mm do max debeline 5 mm. Hidroizolacija pod celotno površino keramike v sanitarnih prostorih.
Vključno z uporabo tesnilnih trakov in zaključkov kot npr. Kema Hidrostop elastik ali enkakovredno. Komplet z vsemi potrebnimi dodatnimi deli in materiali.</t>
  </si>
  <si>
    <t>1.2.7.2.4</t>
  </si>
  <si>
    <t>6.4.</t>
  </si>
  <si>
    <t>Nabava, dobava in polaganje plošč toplotne izolacije iz penjenega stekla. Plošče debeline 14cm položene na tamponsko nasutje med pasovnimi temelji pod temeljno ploščo, položene križno v treh slojih skupne debeline 42cm. Komplet z vsemi potrebnimi dodatnimi deli in materiali.</t>
  </si>
  <si>
    <t>1.2.7.2.5</t>
  </si>
  <si>
    <t>6.5.</t>
  </si>
  <si>
    <t>Nabava, dobava in oblaganje pasovnih temeljev s toplotnoizolacijskimi ploščami iz penjenega stekla. Plošče debeline 14cm. Komplet z vsemi potrebnimi dodatnimi deli in materiali.</t>
  </si>
  <si>
    <t>1.2.7.3</t>
  </si>
  <si>
    <t>PREBOJI</t>
  </si>
  <si>
    <t>1.2.7.3.1</t>
  </si>
  <si>
    <t>6.6.</t>
  </si>
  <si>
    <t xml:space="preserve">Izdelava prebojev za inštalacije v AB konstrukciji, globine do 60cm. Iznos materiala iz objekta, nakladanje na kamion in odvoz na deponijo po izboru izvajalca del, komplet s stroški transporta in plačilom takse deponije. </t>
  </si>
  <si>
    <t>1.2.7.3.2</t>
  </si>
  <si>
    <t>6.6.1.</t>
  </si>
  <si>
    <t xml:space="preserve">ø160
Opomba: Izdelava prebojev za inštalacije v AB konstrukciji, globine do 60cm. Iznos materiala iz objekta, nakladanje na kamion in odvoz na deponijo po izboru izvajalca del, komplet s stroški transporta in plačilom takse deponije. </t>
  </si>
  <si>
    <t>1.2.7.4</t>
  </si>
  <si>
    <t>RAZNA ZIDARSKA DELA</t>
  </si>
  <si>
    <t>1.2.7.4.1</t>
  </si>
  <si>
    <t>6.7.</t>
  </si>
  <si>
    <t>Gradbena pomoč NK,PK delavca: obračunajo  se po dejansko porabljenem času po cenah iz pogodbenega cenika na podlagi potrjenih količin s strani nadzorne službe iz gradbenega dnevnika.</t>
  </si>
  <si>
    <t>1.2.7.4.2</t>
  </si>
  <si>
    <t>6.8.</t>
  </si>
  <si>
    <t>Gradbena pomoč KV delavca: obračunajo se po dejansko porabljenem času po cenah iz pogodbenega cenika na podlagi potrjenih količin s strani nadzorne službe iz gradbenega dnevnika.</t>
  </si>
  <si>
    <t>1.2.7.4.3</t>
  </si>
  <si>
    <t>6.9.</t>
  </si>
  <si>
    <t>Gradbena pomoč VKV delavca: obračunajo  se po dejansko porabljenem času po cenah iz pogodbenega cenika na podlagi potrjenih količin s strani nadzorne službe iz gradbenega dnevnika.</t>
  </si>
  <si>
    <t>1.2.8</t>
  </si>
  <si>
    <t>7.</t>
  </si>
  <si>
    <t>KANALIZACIJA</t>
  </si>
  <si>
    <t>1.2.8.1</t>
  </si>
  <si>
    <t>1.2.8.1.1</t>
  </si>
  <si>
    <t>Pri posameznih postavkah meteorne kanalizacije iz tega poglavja mora ponudnik v cenah za enoto mere obvezno zajeti, upoštevati in vkalkulirati še: Celoten cevni material mora v smislu kvalitete, trdnosti in vodotesnosti odgovarjati predpisom, za kar je po končani gradnji dostaviti ustrezna dokazila in izjavo o vodotesnosti cevi. Preiskus tesnosti se opravi po standardu PSIST-EN 1610   s strani pooblaščene organizacije, o čemer je potrebno izdelati ustrezno poročilo.</t>
  </si>
  <si>
    <t>1.2.8.1.2</t>
  </si>
  <si>
    <t>Pri ceni je upoštevati izdelavo posnetka kanalizacije: snemanje profilov, vertikalnih in horizonzalnih lomov in izdelavo tehničnega  posnetka kanalizacije. Izvajalec na koncu podatke in posnetek preda izdelovalcu PID in POV projekta.  Kanalizacija pod povoznimi površinami mora biti obvezno polno obbetonirana.  Vsi vertikalni in horizontalni prehodi skozi posamezne konstrukcije zidov in plošč morajo biti izvedeni na način, ki preprečuje deformacijo kanalizacijskih cevi, stiki morajo biti dilatirani in izvedeni vodotesno: vse skupaj je zajeti v ceno za enoto mere posamezne postavke.</t>
  </si>
  <si>
    <t>1.2.8.1.3</t>
  </si>
  <si>
    <t xml:space="preserve">Eventualna montaža kolen ali posameznih reducirk ter odcepov se obračuna kot ekvivalent - 0,5 m1 položene cevi, če ni v popisu drugače opredeljeno. Posamezni preboji in prehodi skozi posamezne AB konstrukcije so obdelani v zidarskih in tesraskih delih.
Podtlačni odtočni sistem: Izračun odvajanja meteorne vode (hidravlični izračun) mora pred izvedbo ponovno preveriti in narediti narediti pooblaščeni tehnični svetovalec izbranega proizvajalca podtlačnega sistema. </t>
  </si>
  <si>
    <t>1.2.8.1.4</t>
  </si>
  <si>
    <t>Tehnični opis sistema:  Podtlačni sistem odvoda padavinskih vod ponuditi in izdelati skladno s standardi: ASME A112.6.9, SIST EN 1253-1 in SIST EN 12056; obvezno po hidravličnem  izračunu poljubnega proizvajalca.
Tehnični opis vtočnika: Ogrevani podtlačni vtočniki morajo biti izdelani v izvedbi z vodoravnim odtokom, iz jeklene nerjavne pločevine, s priključkom za bitumensko folijo.  Vtočniki morajo biti skladni s standardi ASME A112.6.9, SIST EN 12056-3 in SIST EN 1253-1 in izbrani od poljubnega proizvajalca.</t>
  </si>
  <si>
    <t>1.2.8.1.5</t>
  </si>
  <si>
    <t>Upoštevati je potrebno: 
- EN13476 Cevni sistemi iz polimernih materialov za odvodnjavanje in kanalizacijo,
- SIST EN 13598 Cevni sistemi iz polimernih materialov za odpadno vodo in kanalizacijo,
- SIST DIN 4262 Cevi in fitingi za podzemno odvodnjavanje prometnih poti in nizkih gradenj 
- EN 124 Pokrovi za odtoke in jaške na voznih površinah in površinah za pešce
V enotni ceni morajo biti zajeta vsa potrebna dela, transporti, prenosi,...</t>
  </si>
  <si>
    <t>1.2.8.2</t>
  </si>
  <si>
    <t>PROTIRADONSKA ZAŠČITA</t>
  </si>
  <si>
    <t>1.2.8.2.1</t>
  </si>
  <si>
    <t>7.1.</t>
  </si>
  <si>
    <t>Nabava, dobava in polaganje raudril cevi ø160 v nasutje pod AB temelji objekta; cevi za prezračevanje zaradi radona. Cevi položene po celotni površini pod objektom v rastru 200cm. Komplet z vsemi potrebnimi dodatnimi deli in materiali.</t>
  </si>
  <si>
    <t>1.2.8.3</t>
  </si>
  <si>
    <t>FEKALNA KANALIZACIJA</t>
  </si>
  <si>
    <t>1.2.8.3.1</t>
  </si>
  <si>
    <t>7.2.</t>
  </si>
  <si>
    <t>Nabava, dobava, izkop in vgradnja montažnega betonskega jaška vključno z betonskimi podaljški, AB zaključno ploščo (vencem) in pokrovom, ter zasip po končanih delih. V ceni potrebni všteti tudi preboje za priključitev kanalizacijskih cevi. Preboji v jaških zatesnjeni z manšetnimi tesnili proti prepuščanju radona.</t>
  </si>
  <si>
    <t>1.2.8.3.2</t>
  </si>
  <si>
    <t>7.2.1.</t>
  </si>
  <si>
    <t>Jašek dimenzij 30/30cm, globine 40 cm + betonski pokrov dimenzije 30/30cm. Komplet z vsemi potrebnimi dodatnimi deli in materiali.
Opomba: Nabava, dobava, izkop in vgradnja montažnega betonskega jaška vključno z betonskimi podaljški, AB zaključno ploščo (vencem) in pokrovom, ter zasip po končanih delih. V ceni potrebni všteti tudi preboje za priključitev kanalizacijskih cevi. Preboji v jaških zatesnjeni z manšetnimi tesnili proti prepuščanju radona.</t>
  </si>
  <si>
    <t>1.2.8.3.3</t>
  </si>
  <si>
    <t>7.2.2.</t>
  </si>
  <si>
    <t>Jašek dimenzij 40/40cm, globine 40 cm + betonski pokrov dimenzije 40/40cm. Komplet z vsemi potrebnimi dodatnimi deli in materiali.
Opomba: Nabava, dobava, izkop in vgradnja montažnega betonskega jaška vključno z betonskimi podaljški, AB zaključno ploščo (vencem) in pokrovom, ter zasip po končanih delih. V ceni potrebni všteti tudi preboje za priključitev kanalizacijskih cevi. Preboji v jaških zatesnjeni z manšetnimi tesnili proti prepuščanju radona.</t>
  </si>
  <si>
    <t>1.2.8.3.4</t>
  </si>
  <si>
    <t>7.3.</t>
  </si>
  <si>
    <t xml:space="preserve">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</si>
  <si>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1.2.8.3.5</t>
  </si>
  <si>
    <t>7.3.1.</t>
  </si>
  <si>
    <t xml:space="preserve">Cev DN75 - Ø50 mm, poraba betona 0,03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</si>
  <si>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1.2.8.3.6</t>
  </si>
  <si>
    <t>7.3.2.</t>
  </si>
  <si>
    <t xml:space="preserve">Cev DN75 - Ø75 mm, poraba betona 0,03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</si>
  <si>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1.2.8.3.7</t>
  </si>
  <si>
    <t>7.3.3.</t>
  </si>
  <si>
    <t xml:space="preserve">Cev DN100 - Ø100 mm, poraba betona 0,06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</si>
  <si>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1.2.8.3.8</t>
  </si>
  <si>
    <t>7.3.4.</t>
  </si>
  <si>
    <t xml:space="preserve">Cev DN100 - Ø125 mm, poraba betona 0,08 m3/m1:  (SN-4)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</si>
  <si>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1.2.8.3.9</t>
  </si>
  <si>
    <t>7.3.5.</t>
  </si>
  <si>
    <t xml:space="preserve">Cev DN150 - Ø160 mm, poraba betona 0,08 m3/m1: (SN-8)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</si>
  <si>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1.2.8.3.10</t>
  </si>
  <si>
    <t>7.3.6.</t>
  </si>
  <si>
    <t xml:space="preserve">Cev DN200 - Ø200 mm, poraba betona 0,12 m3/m1: (SN-8)
Opomba: Nabava, dobava in polaganje horizontalnih kanalizacijskih cevi- UK - PVC SN-4 in UK - PVC SN-8, po standardu EN-1401-1 (poljubnega proizvajalca) z vsemi vtičnimi objemkami, U-tesnili, koleni in odcepi, ki niso posebej navedeni v tem popisu ter delnim ali polnim obbetoniranjem s polaganjem v projektiranem padcu v že pripravljene utore ali v pripravljene kanale. Opomba: prikazane količine betona so namnjene delnemu obbetoniranju v pohodnih površinah. </t>
  </si>
  <si>
    <t>1.2.8.3.11</t>
  </si>
  <si>
    <t>7.4.</t>
  </si>
  <si>
    <t>Nabava, dobava, izkop, vgradnja pokončnega lovilca olj in maščob z usedalnikom mulja NV2 ter zasip po končanih delih; lovilec olj in maščo iz GRP, dimenzije 810-1010mm (višina), premera 1200mm, revizijska odprtina in pokrov ø500. 
Lovilec maščob skladen s SIST EN 1825-1_2004, pretok skozi lovilec maščob 2 lit/s, vsebnost maščob na iztoku 25mg/l, prostornina usedalnika 0,21m3, prostornina lovilca maščob 0,49m3, teža posode z vgrajeno opremo 100kg.
Vgradnja po navodilih proizvajalca, komplet z vsemi priključki in potrebno dodatno opremo.</t>
  </si>
  <si>
    <t>1.2.8.3.12</t>
  </si>
  <si>
    <t>7.5.</t>
  </si>
  <si>
    <t>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</si>
  <si>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1.2.8.3.13</t>
  </si>
  <si>
    <t>7.5.1.</t>
  </si>
  <si>
    <t>RJF 6 Φ60x60 cm; LTŽ pokrov Φ60 cm, B125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</si>
  <si>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1.2.8.3.14</t>
  </si>
  <si>
    <t>7.5.2.</t>
  </si>
  <si>
    <t>RJF 1 Φ60x60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</si>
  <si>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1.2.8.3.15</t>
  </si>
  <si>
    <t>7.5.3.</t>
  </si>
  <si>
    <t>RJF 4 Φ60x65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</si>
  <si>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1.2.8.3.16</t>
  </si>
  <si>
    <t>7.5.4.</t>
  </si>
  <si>
    <t>RJF 2 Φ60x70 cm; LTŽ pokrov Φ60 cm, B125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</si>
  <si>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1.2.8.3.17</t>
  </si>
  <si>
    <t>7.5.5.</t>
  </si>
  <si>
    <t>RJF 5 Φ80x70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</si>
  <si>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1.2.8.3.18</t>
  </si>
  <si>
    <t>7.5.6.</t>
  </si>
  <si>
    <t>RJF 3 Φ80x90 cm; LTŽ pokrov Φ60 cm, B125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</si>
  <si>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1.2.8.3.19</t>
  </si>
  <si>
    <t>7.5.7.</t>
  </si>
  <si>
    <t>RJF 5 Φ80x90 cm; LTŽ pokrov Φ60 cm, C250
Opomba: Nabava, dobava, izkopo, vgradnja PE revizijskega jaška fekalne kanalizacije in zasip po končanih delih; kanalizacijski jašek iz ojačanega polietilena, skupaj z vsemi pripadajočimi pomožnimi deli, vodotesno obdelavo vtokov in iztokov ter pripravo podlage povoznega venca. Jašek z obdelano muldo. Komplet z vsemi potrebnimi dodatnimi deli in materiali.</t>
  </si>
  <si>
    <t>1.2.8.4</t>
  </si>
  <si>
    <t>METEORNA KANALIZACIJA</t>
  </si>
  <si>
    <t>1.2.8.4.1</t>
  </si>
  <si>
    <t>7.6.</t>
  </si>
  <si>
    <t>Nabava, dobava, izkop, vgradnja peskolovov iz betonskih cevi Φ 50/100 cm, z obdelavo dna, izdelavo priključkov in LTŽ pokrovom ø50, B125, ter okvirjem ter zasutje ob peskolovu. Komplet z vsemi potrebnimi dodatnimi deli in materiali.</t>
  </si>
  <si>
    <t>1.2.8.4.2</t>
  </si>
  <si>
    <t>7.7.</t>
  </si>
  <si>
    <t>Nabava, dobava, izkop, vgradnja peskolovov iz betonskih cevi Φ 50/100 cm, z obdelavo dna, izdelavo priključkov in LTŽ pokrovom ø50, C250, ter okvirjem ter zasutje ob peskolovu. Komplet z vsemi potrebnimi dodatnimi deli in materiali.</t>
  </si>
  <si>
    <t>1.2.8.4.3</t>
  </si>
  <si>
    <t>7.8.</t>
  </si>
  <si>
    <t>Nabava, dobava, izkop in vgradnja zunanjih jaškov meteorne kanalizacije iz ojačanega polietilena skupaj z vsemi pripadajočimi pomožnimi gradbenimi deli, vodotesno obdelavo in tesnenjem priključkov ter odvodnih cevi, pripravo podlage povoznega venca in montaža LTŽ pokrova z AB vencem ter zasip ob jaških po končanih delih. Komplet z vsemi potrebnimi dodatnimi deli in materiali.</t>
  </si>
  <si>
    <t>1.2.8.4.4</t>
  </si>
  <si>
    <t>7.8.1.</t>
  </si>
  <si>
    <t>RJM Φ80x70 cm; LTŽ pokrov Φ60 cm, B125
Opomba: Nabava, dobava, izkop in vgradnja zunanjih jaškov meteorne kanalizacije iz ojačanega polietilena skupaj z vsemi pripadajočimi pomožnimi gradbenimi deli, vodotesno obdelavo in tesnenjem priključkov ter odvodnih cevi, pripravo podlage povoznega venca in montaža LTŽ pokrova z AB vencem ter zasip ob jaških po končanih delih. Komplet z vsemi potrebnimi dodatnimi deli in materiali.</t>
  </si>
  <si>
    <t>1.2.8.4.5</t>
  </si>
  <si>
    <t>7.9.</t>
  </si>
  <si>
    <t>Nabava, dobava, izkop, polaganje pvc cevi za meteorno kanalizacijo SN8, ustrezen standardu 1401-1, s predhodno izdelavo peščene posteljice in obbetoniranje cevi po končani montaži ter zasip jarkov po končanem delu. Komplet z vsemi potrebnimi dodatnimi deli in materiali, ter spiranjem in preizkusom tesnosti kanalizacije.</t>
  </si>
  <si>
    <t>1.2.8.4.6</t>
  </si>
  <si>
    <t>7.9.1.</t>
  </si>
  <si>
    <t>pvc Φ 160
Opomba: Nabava, dobava, izkop, polaganje pvc cevi za meteorno kanalizacijo SN8, ustrezen standardu 1401-1, s predhodno izdelavo peščene posteljice in obbetoniranje cevi po končani montaži ter zasip jarkov po končanem delu. Komplet z vsemi potrebnimi dodatnimi deli in materiali, ter spiranjem in preizkusom tesnosti kanalizacije.</t>
  </si>
  <si>
    <t>1.2.8.4.7</t>
  </si>
  <si>
    <t>7.9.2.</t>
  </si>
  <si>
    <t>pvc Φ 200
Opomba: Nabava, dobava, izkop, polaganje pvc cevi za meteorno kanalizacijo SN8, ustrezen standardu 1401-1, s predhodno izdelavo peščene posteljice in obbetoniranje cevi po končani montaži ter zasip jarkov po končanem delu. Komplet z vsemi potrebnimi dodatnimi deli in materiali, ter spiranjem in preizkusom tesnosti kanalizacije.</t>
  </si>
  <si>
    <t>1.2.8.4.8</t>
  </si>
  <si>
    <t>7.10.</t>
  </si>
  <si>
    <t>Nabava, dobava, izkop in vgradnja ponikovalnice iz BC ø200, globine 300cm. Betonske cevi , delno perforirane. Ponikovalnica z AB vencem in LTŽ pokrovom in okvirjem. Po končanem delu zasutje z drenažnim materialom in materialom izkopa. Komplet z vsemi potrebnimi dodatnimi deli in materiali.</t>
  </si>
  <si>
    <t>1.2.8.4.9</t>
  </si>
  <si>
    <t>7.11.</t>
  </si>
  <si>
    <t>Nabava, dobava, izkop in vgradnja ponikovalnice iz BC ø120, globine 300cm. Betonske cevi , delno perforirane. Ponikovalnica z AB vencem in LTŽ pokrovom in okvirjem. Po končanem delu zasutje z drenažnim materialom in materialom izkopa. Komplet z vsemi potrebnimi dodatnimi deli in materiali.</t>
  </si>
  <si>
    <t>1.3</t>
  </si>
  <si>
    <t>B.</t>
  </si>
  <si>
    <t>OBRTNIŠKA DELA</t>
  </si>
  <si>
    <t>1.3.1</t>
  </si>
  <si>
    <t>MONTAŽNI OBJEKT</t>
  </si>
  <si>
    <t>1.3.1.1</t>
  </si>
  <si>
    <t>SPLOŠNO:</t>
  </si>
  <si>
    <t>1.3.1.1.1</t>
  </si>
  <si>
    <t xml:space="preserve">Nabava, dobava in montaža modularnega/montažnega objekta; </t>
  </si>
  <si>
    <t>1.3.1.1.2</t>
  </si>
  <si>
    <t>Dobavitelj modularnih enot oz. montažnega objekta mora zagotoviti statični izračun po ustreznem EN standardu.</t>
  </si>
  <si>
    <t>1.3.1.1.3</t>
  </si>
  <si>
    <t>Ponudnik lahko na podlagi podanih dimenzij ponudi tudi montažen objekt, ki pa naj bo po karakteristikah toplotne prehodnosti in energijski učinkovitosti takšen kot predviden objekt ali boljši.</t>
  </si>
  <si>
    <t>1.3.1.1.4</t>
  </si>
  <si>
    <t>Ponudnik mora glede na predvideno gradnjo v ceni upoštevati morebitno avto dvigalo, komplet z ureditvijo platoja.</t>
  </si>
  <si>
    <t>1.3.1.2</t>
  </si>
  <si>
    <t>A/</t>
  </si>
  <si>
    <t>OPCIJA: montažna konstrukcija sestavljena iz modularnih enot različnih dimenzij v sestavi:</t>
  </si>
  <si>
    <t>1.3.1.2.1</t>
  </si>
  <si>
    <t>~ Kovinsko ogrodje modularne enote:
Material: hladno oblikovani jekleni profili debeline 2.5 do 8 mm; kvalitete jekla S235JR (EN10025-2) ali S355MC (EN10025-2), z mejo plastičnosti ≥235 N/mm2 oz. ≥355 N/mm2; vzdolžni in prečni nosilec sta kvalitete jekla S355MC (EN10149-2), prečke v podu izdelane iz jeklenih pocinkanih profilov,
kvalitete jekla S250GD Z140 (EN10346), z mejo plastičnosti ≥250 N/mm2. Jekleno ogrodje poda, stropa in stebrov so izvedeni skladno s standardnom EN 1090-2 v izvedbenem razredu EXC2, kar se dokazuje z ustrezno kontrolo proizvodnje in veljavnim certifikatom po EN 1090.
Obdelava površin: Suho abrazivno peskanje, stopnja Sa 2.5 po standardu ISO 8501-1, Okvir barvan s polivretanskim AKZ premazom debeline 110 µm, razred zaščite C3M 7 do 15 let (ISO 12944-2).
Sestava ene modularne enote: 8 kosov vogalnikov (dimenzije skladno standardu ISO 1161).
Samonosilni jeklen okvir modularne enote dim. A mm x B mm, višine C mm,  jeklena konstrukcija okvirja kontejnerja s podom in stropom.</t>
  </si>
  <si>
    <t>1.3.1.2.2</t>
  </si>
  <si>
    <t>a</t>
  </si>
  <si>
    <t>489 x 244,5cm, višine 371,5cm
Opomba: ~ Kovinsko ogrodje modularne enote: kot navedeno zgoraj.</t>
  </si>
  <si>
    <t>1.3.1.2.3</t>
  </si>
  <si>
    <t>b</t>
  </si>
  <si>
    <t>489 x 299,9cm, višine 371,5cm
Opomba: ~ Kovinsko ogrodje modularne enote: kot navedeno zgoraj.</t>
  </si>
  <si>
    <t>1.3.1.2.4</t>
  </si>
  <si>
    <t>c</t>
  </si>
  <si>
    <t>544,5 x 244,5cm, višine 371,5cm
Opomba: ~ Kovinsko ogrodje modularne enote: kot navedeno zgoraj.</t>
  </si>
  <si>
    <t>1.3.1.2.5</t>
  </si>
  <si>
    <t>d</t>
  </si>
  <si>
    <t>544,5 x 299,9cm, višine 371,5cm
Opomba: ~ Kovinsko ogrodje modularne enote: kot navedeno zgoraj.</t>
  </si>
  <si>
    <t>1.3.1.2.6</t>
  </si>
  <si>
    <t>e</t>
  </si>
  <si>
    <t>733,5 x 244,5cm, višine 371,5cm
Opomba: ~ Kovinsko ogrodje modularne enote: kot navedeno zgoraj.</t>
  </si>
  <si>
    <t>1.3.1.2.7</t>
  </si>
  <si>
    <t>f</t>
  </si>
  <si>
    <t>733,5 x 299,9cm, višine 371,5cm
Opomba: ~ Kovinsko ogrodje modularne enote: kot navedeno zgoraj.</t>
  </si>
  <si>
    <t>1.3.1.2.8</t>
  </si>
  <si>
    <t>g</t>
  </si>
  <si>
    <t>844 x 244,5cm, višine 371,5cm
Opomba: ~ Kovinsko ogrodje modularne enote: kot navedeno zgoraj.</t>
  </si>
  <si>
    <t>1.3.1.2.9</t>
  </si>
  <si>
    <t>844 x 299,9cm, višine 371,5cm
Opomba: ~ Kovinsko ogrodje modularne enote: kot navedeno zgoraj.</t>
  </si>
  <si>
    <t>1.3.1.2.10</t>
  </si>
  <si>
    <t>i</t>
  </si>
  <si>
    <t>844 x 244,5cm, višine 421,5cm
Opomba: ~ Kovinsko ogrodje modularne enote: kot navedeno zgoraj.</t>
  </si>
  <si>
    <t>1.3.1.2.11</t>
  </si>
  <si>
    <t>j</t>
  </si>
  <si>
    <t>844 x 299,9cm, višine 421,5cm
Opomba: ~ Kovinsko ogrodje modularne enote: kot navedeno zgoraj.</t>
  </si>
  <si>
    <t>1.3.1.2.12</t>
  </si>
  <si>
    <t>k</t>
  </si>
  <si>
    <t>Jeklena ojačitev za montažo strešne konstrukcije; jekleni HEA 220 profili - povezovanje vogalov modulov. Pritrjevanje na načrtu gradbenih konstrukcij.
Opomba: ~ Kovinsko ogrodje modularne enote: kot navedeno zgoraj.</t>
  </si>
  <si>
    <t>1.3.1.2.13</t>
  </si>
  <si>
    <t xml:space="preserve">~ Strop 1, toplotne prehodnosti (EN 6946): U = 0,11W/m²K, vsi spoji polepljeni za zagotavljanje zrakotesnosti ovoja objekta v sestavi:
Notranja obloga: spuščeni strop (v opisu suhomontažnih del)
Plošča Funderplan debeline 8 mm, Sd &lt; 1,5 m
Parna zapora:  Sd &gt; 100 m
Lesena podkonstrukcija dimenzije 35/200mm in ojačitve za montažo notranje in inštalacijske opreme dimenzije 80/200mm
Steklena volna debeline 200 mm, 0,032 W/mK, razred gorljivosti A1 po EN 13501-1, med lesenimi legami (npr. KnaufInsulation Unifit 032)
Lesocementna plošča debeline 20 mm, požarna odpornost A2-s1, d0 (EN 13501-1), vsebnost formaldehida E1 (EN 13986)
Steklena volna debeline min. 120 mm, 0,032 W/mK, razred gorljivosti A1 po EN 13501-1, položena na lesocementno ploščo (npr. KnaufInsulation Unifit 032)
Paroprepustna folija Sd = 0,04 m, debeline 0,02cm </t>
  </si>
  <si>
    <t>1.3.1.2.14</t>
  </si>
  <si>
    <t>544,5 x 244,5cm
Opomba: ~ Strop 1, toplotne prehodnosti (EN 6946): U = 0,11W/m²K, vsi spoji polepljeni za zagotavljanje zrakotesnosti ovoja objekta v sestavi: kot navedeno zgoraj.</t>
  </si>
  <si>
    <t>1.3.1.2.15</t>
  </si>
  <si>
    <t>544,5 x 299,9cm
Opomba: ~ Strop 1, toplotne prehodnosti (EN 6946): U = 0,11W/m²K, vsi spoji polepljeni za zagotavljanje zrakotesnosti ovoja objekta v sestavi: kot navedeno zgoraj.</t>
  </si>
  <si>
    <t>1.3.1.2.16</t>
  </si>
  <si>
    <t>733,5 x 244,5cm
Opomba: ~ Strop 1, toplotne prehodnosti (EN 6946): U = 0,11W/m²K, vsi spoji polepljeni za zagotavljanje zrakotesnosti ovoja objekta v sestavi: kot navedeno zgoraj.</t>
  </si>
  <si>
    <t>1.3.1.2.17</t>
  </si>
  <si>
    <t>733,5 x 299,9cm
Opomba: ~ Strop 1, toplotne prehodnosti (EN 6946): U = 0,11W/m²K, vsi spoji polepljeni za zagotavljanje zrakotesnosti ovoja objekta v sestavi: kot navedeno zgoraj.</t>
  </si>
  <si>
    <t>1.3.1.2.18</t>
  </si>
  <si>
    <t>844 x 244,5cm
Opomba: ~ Strop 1, toplotne prehodnosti (EN 6946): U = 0,11W/m²K, vsi spoji polepljeni za zagotavljanje zrakotesnosti ovoja objekta v sestavi: kot navedeno zgoraj.</t>
  </si>
  <si>
    <t>1.3.1.2.19</t>
  </si>
  <si>
    <t>844 x 299,9cm
Opomba: ~ Strop 1, toplotne prehodnosti (EN 6946): U = 0,11W/m²K, vsi spoji polepljeni za zagotavljanje zrakotesnosti ovoja objekta v sestavi: kot navedeno zgoraj.</t>
  </si>
  <si>
    <t>1.3.1.2.20</t>
  </si>
  <si>
    <t>1.3.1.2.21</t>
  </si>
  <si>
    <t>1.3.1.2.22</t>
  </si>
  <si>
    <t xml:space="preserve">~ Strop nad energetskim prostorom, toplotne prehodnosti (EN 6946): U = 0,09 W/m²K, vsi spoji polepljeni za zagotavljanje zrakotesnosti ovoja objekta; strop v sestavi:
Notranja obloga: ognjevarni paneli FTV100, izolacijsko polnilo iz negorljive lamelirane mineralne volne (debeline 100 mm, gostota 120 kg/m³), razred gorljivosti A1 po EN 13501-1, mehansko vijačeni na lesene stropne lege, Požarna odpornost EI120
Lesena podkonstrukcija dimenzije 35/200mm in ojačitve za montažo notranje in inštalacijske opreme dimenzije 80/200mm
Steklena volna debeline 200 mm, 0,032 W/mK, razred gorljivosti A1 po EN 13501-1, med lesenimi legami (npr. KnaufInsulation Unifit 032)
Lesocementna plošča debeline 20 mm, požarna odpornost A2-s1, d0 (EN 13501-1), vsebnost formaldehida E1 (EN 13986)
Steklena volna debeline min 120 mm, 0,032 W/mK, razred gorljivosti A1 po EN 13501-1, položena na lesocementno ploščo (npr. KnaufInsulation Unifit 032)
Paroprepustna folija Sd = 0,04 m, debeline 0,02cm </t>
  </si>
  <si>
    <t>1.3.1.2.23</t>
  </si>
  <si>
    <t>489 x 244,5cm
Opomba: ~ Strop nad energetskim prostorom, toplotne prehodnosti (EN 6946): U = 0,09 W/m²K, vsi spoji polepljeni za zagotavljanje zrakotesnosti ovoja objekta; strop v sestavi: kot navedeno zgoraj.</t>
  </si>
  <si>
    <t>1.3.1.2.24</t>
  </si>
  <si>
    <t>489 x 299,9cm
Opomba: ~ Strop nad energetskim prostorom, toplotne prehodnosti (EN 6946): U = 0,09 W/m²K, vsi spoji polepljeni za zagotavljanje zrakotesnosti ovoja objekta; strop v sestavi: kot navedeno zgoraj.</t>
  </si>
  <si>
    <t>1.3.1.2.25</t>
  </si>
  <si>
    <t>~ Pod s talnim gretjem, toplotne prehodnosti (EN 6946): U = 0,24 W/m²K, pod je dodatno izoliran s plavajočo izolirano temeljno AB ploščo, vsi spoji polepljeni za zagotavljanje zrakotesnosti ovoja objekta:
Zunanja obloga: ravna, pocinkana perforirana in obarvana (25 μm, EN 10169‐1) jeklena pločevina debeline 0,5 mm, skladno EN 10326.
Jeklena podkonstrukcija U profil 50/120/1mm
Izolacijsko polnilo: Steklena volna debeline 150 mm, 0,032 W/mK, razred gorljivosti A1 po EN 13501-1, (npr. KnaufInsulation Unifit 032)
Parna zapora: PE folija debeline 0,2 mm, Sd &gt; 100m
Lesocementna plošča debeline 20 mm, požarna odpornost A2-s1, d0 (EN 13501-1), vsebnost formaldehida E1 (EN 13986)
Dodatna lesocementna plošča debeline 10 mm, požarna odpornost A2-s1, d0 (EN 13501-1), vsebnost formaldehida E1 (EN 13986) v prostorih s finalnim zaključnim podom iz PVC-ja (telovadnica - skupni prostor); oz
Dodatna lesocementna plošča debeline 12 mm, požarna odpornost A2-s1, d0 (EN 13501-1), vsebnost formaldehida E1 (EN 13986) v prostorih s finalnim zaključnim podom iz PVC-ja (dodatna igralnica, igralnice, hodniki, garderobe, pisarna in prostor zaposlenih)
Sistemske plošče iz lesnih vlaken z razvodom za talno gretje Thermisto NATURA, debelina 30 mm
Mavčnovlaknena plošča Knauf Gifafloor FHB, debeline 25 mm 
Finalna notranja obloga (v opisu finalnega poda - PVC oz keramika)</t>
  </si>
  <si>
    <t>1.3.1.2.26</t>
  </si>
  <si>
    <t>544,5 x 244,5cm
Opomba: ~ Pod s talnim gretjem, toplotne prehodnosti (EN 6946): U = 0,24 W/m²K, pod je dodatno izoliran s plavajočo izolirano temeljno AB ploščo, vsi spoji polepljeni za zagotavljanje zrakotesnosti ovoja objekta: kot navedeno zgoraj.</t>
  </si>
  <si>
    <t>1.3.1.2.27</t>
  </si>
  <si>
    <t>544,5 x 299,9cm
Opomba: ~ Pod s talnim gretjem, toplotne prehodnosti (EN 6946): U = 0,24 W/m²K, pod je dodatno izoliran s plavajočo izolirano temeljno AB ploščo, vsi spoji polepljeni za zagotavljanje zrakotesnosti ovoja objekta: kot navedeno zgoraj.</t>
  </si>
  <si>
    <t>1.3.1.2.28</t>
  </si>
  <si>
    <t>733,5 x 244,5cm
Opomba: ~ Pod s talnim gretjem, toplotne prehodnosti (EN 6946): U = 0,24 W/m²K, pod je dodatno izoliran s plavajočo izolirano temeljno AB ploščo, vsi spoji polepljeni za zagotavljanje zrakotesnosti ovoja objekta: kot navedeno zgoraj.</t>
  </si>
  <si>
    <t>1.3.1.2.29</t>
  </si>
  <si>
    <t>733,5 x 299,9cm
Opomba: ~ Pod s talnim gretjem, toplotne prehodnosti (EN 6946): U = 0,24 W/m²K, pod je dodatno izoliran s plavajočo izolirano temeljno AB ploščo, vsi spoji polepljeni za zagotavljanje zrakotesnosti ovoja objekta: kot navedeno zgoraj.</t>
  </si>
  <si>
    <t>1.3.1.2.30</t>
  </si>
  <si>
    <t>844 x 244,5cm
Opomba: ~ Pod s talnim gretjem, toplotne prehodnosti (EN 6946): U = 0,24 W/m²K, pod je dodatno izoliran s plavajočo izolirano temeljno AB ploščo, vsi spoji polepljeni za zagotavljanje zrakotesnosti ovoja objekta: kot navedeno zgoraj.</t>
  </si>
  <si>
    <t>1.3.1.2.31</t>
  </si>
  <si>
    <t>844 x 299,9cm
Opomba: ~ Pod s talnim gretjem, toplotne prehodnosti (EN 6946): U = 0,24 W/m²K, pod je dodatno izoliran s plavajočo izolirano temeljno AB ploščo, vsi spoji polepljeni za zagotavljanje zrakotesnosti ovoja objekta: kot navedeno zgoraj.</t>
  </si>
  <si>
    <t>1.3.1.2.32</t>
  </si>
  <si>
    <t>1.3.1.2.33</t>
  </si>
  <si>
    <t>1.3.1.2.34</t>
  </si>
  <si>
    <t>1.5.</t>
  </si>
  <si>
    <t>Pokrovi kanalizacijskih jaškov:
Pokrov jaška v Alu okvirju iz T profila 25/20/2mm, pritjen v nosilno podkonstrukcijo - menjalnik HOP U 60x120x60x3mm. Pokrov v sestavi kot ostali pod, stik med pokrovom in ostalim podom je zrakoteseno obbdelan. Pokrov pripravljen za polaganje finalnega tlaka.</t>
  </si>
  <si>
    <t>1.3.1.2.35</t>
  </si>
  <si>
    <t>Pokrovi dimenzij 30/30cm.
Opomba: Pokrovi kanalizacijskih jaškov:
Pokrov jaška v Alu okvirju iz T profila 25/20/2mm, pritjen v nosilno podkonstrukcijo - menjalnik HOP U 60x120x60x3mm. Pokrov v sestavi kot ostali pod, stik med pokrovom in ostalim podom je zrakoteseno obbdelan. Pokrov pripravljen za polaganje finalnega tlaka.</t>
  </si>
  <si>
    <t>1.3.1.2.36</t>
  </si>
  <si>
    <t>Pokrovi dimenzij 40/40cm.
Opomba: Pokrovi kanalizacijskih jaškov:
Pokrov jaška v Alu okvirju iz T profila 25/20/2mm, pritjen v nosilno podkonstrukcijo - menjalnik HOP U 60x120x60x3mm. Pokrov v sestavi kot ostali pod, stik med pokrovom in ostalim podom je zrakoteseno obbdelan. Pokrov pripravljen za polaganje finalnega tlaka.</t>
  </si>
  <si>
    <t>1.3.1.2.37</t>
  </si>
  <si>
    <t>1.6.</t>
  </si>
  <si>
    <t>~ Pod brez talnega gretja, toplotne prehodnosti (EN 6946): U = 0,24 W/m²K, pod je dodatno izoliran s plavajočo izolirano temeljno AB ploščo, vsi spoji polepljeni za zagotavljanje zrakotesnosti ovoja objekta:
Zunanja obloga: ravna, pocinkana perforirana in obarvana (25 μm, EN 10169‐1) jeklena pločevina debeline 0,5 mm, skladno EN 10326.
Izolacijsko polnilo: Steklena volna debeline 150 mm, 0,032 W/mK, razred gorljivosti A1 po EN 13501-1, (npr. KnaufInsulation Unifit 032)
Parna zapora: PE folija debeline 0,2 mm, Sd &gt; 100m
Lesocementna plošča debeline 50 mm, požarna odpornost A2-s1, d0 (EN 13501-1), vsebnost formaldehida E1 (EN 13986)
Mavčnovlaknena plošča Knauf Gifafloor FHB, debeline 25 mm 
Finalna notranja obloga (v opisu finalnega poda - PVC oz keramika)</t>
  </si>
  <si>
    <t>1.3.1.2.38</t>
  </si>
  <si>
    <t>489 x 244,5cm
Opomba: ~ Pod brez talnega gretja, toplotne prehodnosti (EN 6946): U = 0,24 W/m²K, pod je dodatno izoliran s plavajočo izolirano temeljno AB ploščo, vsi spoji polepljeni za zagotavljanje zrakotesnosti ovoja objekta: kot navedeno zgoraj.</t>
  </si>
  <si>
    <t>1.3.1.2.39</t>
  </si>
  <si>
    <t>489 x 299,9cm
Opomba: ~ Pod brez talnega gretja, toplotne prehodnosti (EN 6946): U = 0,24 W/m²K, pod je dodatno izoliran s plavajočo izolirano temeljno AB ploščo, vsi spoji polepljeni za zagotavljanje zrakotesnosti ovoja objekta: kot navedeno zgoraj.</t>
  </si>
  <si>
    <t>1.3.1.2.40</t>
  </si>
  <si>
    <t>544,5 x 299,9cm
Opomba: ~ Pod brez talnega gretja, toplotne prehodnosti (EN 6946): U = 0,24 W/m²K, pod je dodatno izoliran s plavajočo izolirano temeljno AB ploščo, vsi spoji polepljeni za zagotavljanje zrakotesnosti ovoja objekta: kot navedeno zgoraj.</t>
  </si>
  <si>
    <t>1.3.1.2.41</t>
  </si>
  <si>
    <t>1.7.</t>
  </si>
  <si>
    <t>~ Zunanje stene 1, toplotna prehodnost (EN 6946): U = 0,10 W/m²K, zvočna izolativnost (EN 717-1): Rw = 38 dB, vsi spoji polepljeni za zagotavljanje zrakotesnosti ovoja objekta:
Fasada - zaključni fasadni omet s fasadtno toplotno izolacijo (zajeto v opisu fasaderskih del)
Leseno vlaknena DHF plošča, debelina 15 mm, Sd &gt; 0,20 (npr. Egger DHF)
Lesena podkonstrukcija dimenzije 23/120mm in ojačitve za montažo notranje in inštalacijske opreme
Steklena volna debeline 120 mm, 0,032 W/mK, razred gorljivosti A1 po EN 13501-1, med letvami (npr. KnaufInsulation Unifit 032)
Parna zapora: PE folija debeline 0,2 mm, Sd &gt; 100m
Plošča Funderplan debeline 8 mm
Lesena podkonstrukcija dimenzije 35/50mm in ojačitve za montažo notranje in inštalacijske opreme
Steklena volna debeline 50 mm, 0,032 W/mK, razred gorljivosti A1 po EN 13501-1, med leseno podkonstrukcijo (npr. KnaufInsulation Unifit 032)
Mavčnokartonaste plošče GKF 2x 12,5 mm, razred gorljivosti A2 po EN 13501-1
Finalna obloga oz obdelava (zajeto v slikopleskarskih oz keramičarskih delih)</t>
  </si>
  <si>
    <t>1.3.1.2.42</t>
  </si>
  <si>
    <t>1.8.</t>
  </si>
  <si>
    <t>~ Zunanje stene 2, toplotna prehodnost (EN 6946): U = 0,10 W/m²K, zvočna izolativnost (EN 717-1): Rw = 38 dB, vsi spoji polepljeni za zagotavljanje zrakotesnosti ovoja objekta:
Fasada - zaključni fasadni omet s fasadtno toplotno izolacijo (zajeto v opisu fasaderskih del)
Leseno vlaknena DHF plošča, debelina 15 mm, Sd &gt; 0,20 (npr. Egger DHF)
Lesena podkonstrukcija dimenzije 23/120mm in ojačitve za montažo notranje in inštalacijske opreme
Steklena volna debeline 120 mm, 0,032 W/mK, razred gorljivosti A1 po EN 13501-1, med letvami (npr. KnaufInsulation Unifit 032)
Ognjevarni jekleni paneli kot npr. FTV100 ali enakovredno, razred gorljivosti A1 po EN 13501-1, debelina 100 mm, vijačeni na lesene stropne lege</t>
  </si>
  <si>
    <t>1.3.1.2.43</t>
  </si>
  <si>
    <t>1.9.</t>
  </si>
  <si>
    <t>~ Predelne stene med telovadnico in energetskim prostorom in bio odpadki, energetskim prostorom in kuhinjo, 57dB
Pregradna stena, v skupni debelini 226 mm v sestavi: ognjevarni paneli FTV 100 (razred gorljivosti A1 po EN 13501-1, debelina 100 mm) na strani energetskega prostora, vijačena na enojna kovinska podkonstrukcija, toplotna izolacija steklena volna 100 mm (kot npr. Knauf Insulation Unifit 032) med podkonstrukcijo, mavčnokartonasta plošča 2x12,5 mm na strani telovadnice.</t>
  </si>
  <si>
    <t>1.3.1.3</t>
  </si>
  <si>
    <t>B/</t>
  </si>
  <si>
    <t>OPCIJA: skeletni ali montažni objekt v sestavi</t>
  </si>
  <si>
    <t>1.3.1.3.1</t>
  </si>
  <si>
    <t>1.10.</t>
  </si>
  <si>
    <t>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</si>
  <si>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1.3.1.3.2</t>
  </si>
  <si>
    <t>~ pod nad temeljno ploščo - talno gretje; toplotne prehodnosti (EN 6946): U = 0,24 W/m²K, pod je dodatno izoliran s plavajočo izolirano temeljno AB ploščo, vsi spoji polepljeni za zagotavljanje zrakotesnosti ovoja objekta (sestavo do slojev talnega gretja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</si>
  <si>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1.3.1.3.3</t>
  </si>
  <si>
    <t>~ pod nad temeljno ploščo - brez talnega gretja, toplotne prehodnosti (EN 6946): U = 0,24 W/m²K, pod je dodatno izoliran s plavajočo izolirano temeljno AB ploščo,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</si>
  <si>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1.3.1.3.4</t>
  </si>
  <si>
    <t>~ zunanje stene 1 - toplotna prehodnost (EN 6946): U = 0,10 W/m²K, zvočna izolativnost (EN 717-1): Rw = 38 dB,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</si>
  <si>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1.3.1.3.5</t>
  </si>
  <si>
    <t>~ zunanje stene 2 - meja požarnega sektorja (energetski prostor in bio odpadki); toplotna prehodnost (EN 6946): U = 0,10 W/m²K, zvočna izolativnost (EN 717-1): Rw = 38 dB,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</si>
  <si>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1.3.1.3.6</t>
  </si>
  <si>
    <t>~ notranje stene; predelne stene med telovadnico in energetskim prostorom in bio odpadki, energetskim prostorom in kuhinjo - meja požarnega sektorja v objektu. Predelna stena 57dB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</si>
  <si>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1.3.1.3.7</t>
  </si>
  <si>
    <t>~ strop 1; strop nad osnovnim delom objekta, toplotne prehodnosti (EN 6946): U = 0,11W/m²K,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</si>
  <si>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1.3.1.3.8</t>
  </si>
  <si>
    <t>~ strop 2; strop nad energetskim prostorom - meja požarnega sektorja v objektu. Strop toplotne prehodnosti (EN 6946): U = 0,09 W/m²K, vsi spoji polepljeni za zagotavljanje zrakotesnosti ovoja objekta (sestavo predlaga ponudnik).
Opomba: Dobava in montaža skeletnega ali montažnega objekta, z izpolnjevanjem vseh zahtev glede tesnosti, stabilnosti, zrakotesnosti, toplotne izolativnosti in protihrupne izolativnosti kot je navedeno v opisu za modularni objekt. Ponudnik mora v ceno vključiti načrt za izvedbo, projektiranje in statični izračun.</t>
  </si>
  <si>
    <t>1.3.1.3.9</t>
  </si>
  <si>
    <t>Predelne stene med igralnicami in drugimi prostori iz mavčnokartonskih predelnih sten (zajeto v suhomontažnih delih)</t>
  </si>
  <si>
    <t>1.3.2</t>
  </si>
  <si>
    <t>KLJUČAVNIČARSKA DELA</t>
  </si>
  <si>
    <t>1.3.2.1</t>
  </si>
  <si>
    <t>1.3.2.2</t>
  </si>
  <si>
    <t>Pri izvajanju ključavničarskih del je upoštevati vsa pripravljalna, pomožna, spremljevalna in zaključna dela. Izvajalec je dolžan izdelati delavniško dokumentacijo delavniških načrtov in detajlov za izvedbo posameznih konstrukcijskih elementov in izdelavo predizmer na objektu. Delavniško dokumentacijo potrdita odgovorna projektanta arhitekture in gradbenih konstrukcij!</t>
  </si>
  <si>
    <t>1.3.2.3</t>
  </si>
  <si>
    <t>Vsi profili so promarno vroče cinkani in finalno prašno barvani V RAL lestvici v tonu po izboru arhitekta. Vse jeklene nosilne konstrukcije morajo biti po končani izdelavi pregledane s strani pooblaščene organizacije, ki preveri kvaliteto zvarov, spojev, barvnega nanosa in o tem izdela pisno poročilo. Stroške izdelave in pregleda je vkalkulirati v ceno E.M.</t>
  </si>
  <si>
    <t>1.3.2.4</t>
  </si>
  <si>
    <t>Vse kovinske dele je potrebno pred dokončno vgradnjo peskati do čiste površine - brez rjastih površin in primerno antikorozijsko zaščititi. Kategorije vplivov okolja po standardu SN 555 001, trajnost zaščite po standardu SN EN ISO 12944.
Kakovost izvedbe vročega pocinkanja se izvaja v skladu s standardom SIST EN ISO 1461.
Za nosilne jeklene konstrukcije je potrebno po zaključku del izdelati končno poročilo. Montažo teh konstrukcij lahko opravljajo le varilci z atesti za izvajanje tovrstnih konstrukcij in zahtevane položaje varjenja. Varilne deformacije upošteva izvajalec jeklenih konstrukcij, zvare mora izvajati atestirani varilec.</t>
  </si>
  <si>
    <t>1.3.2.5</t>
  </si>
  <si>
    <t>Zvari so C kvalitete po EN 25817, neoznačeni zvari s A= 0,70 x Tmin, pri čemer je Tmin tanjša pločevina v spoju. Antikorozijska zaščita mora biti v celoti zajeta v ceno ključavničarskih del (tudi, če to ni posebej opisano ali povdarjeno v posamezni postavki), nadaljnji zaščitni opleski so predmet slikopleskarskih del. Četrti premaz se upošteva samo, v kolikor se dodatno zahtevajo tovrstni premazi zaradi vpliva agresivne atmosfere! Opomba: 3,00 do 5,00 % kalo za zvare in rezanje je upoštevan v količini posameznih konstrukcij.</t>
  </si>
  <si>
    <t>1.3.2.6</t>
  </si>
  <si>
    <t xml:space="preserve">ZAŠČITA PRED KOROZIJO: Vse profile in elemente jeklene nosilne konstrukcije je potrebno zaščititi v skladu s Pravilnikom o tehničnih ukrepih in pogojih za zaščito jeklenih konstrukcij pred korozijo.  Površine se s peskanjem očistijo do primerne stopnje (npr.: Sa 2 ½ v skladu s švedskim standardom SIS 055900). Pred nanosom osnovnega premaza se izvede odpraševanje in razmastitev elementov jeklene konstrukcije. </t>
  </si>
  <si>
    <t>1.3.2.7</t>
  </si>
  <si>
    <t>Izbrani sistem protikorozijske zaščite je sledeči:
• 1 x temeljni premaz:  epoksi-cink: 40 μm
• 1x vmesni premaz: epoksid: 40 μm
• 1 x prekrivni premaz: poliuretan – odporen na UV žarke: 40 μm
 Skupaj : 120 μm</t>
  </si>
  <si>
    <t>1.3.2.8</t>
  </si>
  <si>
    <t>S strani izbranega izvajalca predvideni način izvedbe protikorozijske zaščite potrdi projektant in strokovni nadzor. Nianso zaključnega premaza določi arhitekt v soglasju z investitorjem v RAL lestvici v tonu po karti ponudnika. Vse jeklene nosilne konstrukcije morajo biti po končani izdelavi pregledane s strani pooblaščene organizacije, ki preveri kvaliteto zvarov, spojev, barvnega nanosa in o tem izdela pisno poročilo. Stroške izdelave in pregleda je vkalkulirati v ceno E.M.</t>
  </si>
  <si>
    <t>1.3.2.9</t>
  </si>
  <si>
    <t>Ves vgrajeni material (pločevine, profili, dodajni material, spojna sredstva ...) mora biti opremljen s potrdili o kvaliteti v skladu z zakonom o standardizaciji. Potrdila o kvaliteti morajo biti stopnje najmanj 3.1. v skladu s standardom EN 10204.  V vseh fazah izdelave in montaže nosilne jeklene konstrukcije mora biti zagotovljena sledljivost materiala. Osnovni material (profili, pločevine) elementov jeklenih konstrukcij je predviden v kvaliteti S235JR po SIST EN 10025, vijačni material je predviden v kvaliteti 8.8 in 10.9.</t>
  </si>
  <si>
    <t>1.3.2.10</t>
  </si>
  <si>
    <t>V ceno je zajeti tudi popravilo škode, ki bi se eventualno povzročila drugim izvajalcem, popravilo poškodb in opleskov, ki bi nastale pri montaži konstrukcije, uskladitev delavniških načrtov s PGD ali PZI projektom ter vsi ukrepi za varno izvedbo del v skladu z Zakonom o varstvu pri delu.
V enotni ceni morajo biti zajeta vsa potrebna dela, transporti, prenosi,... Izdelava in montaža konstrukcije morata biti preverjena s strani nadzornega organa.</t>
  </si>
  <si>
    <t>1.3.2.11</t>
  </si>
  <si>
    <t>Upoštevati je potrebno: 
~ SIST EN 10025 Vroče valjani izdelki iz konstrukcijskih jekel
~ SIST EN 10210 Vroče izdelani votli profili iz nelegiranih in drobnozrnatih konstrukcijskih jekel
~ SIST EN 10219 Hladno oblikovani varjeni votli konstrukcijski profili iz nelegiranih in drobnozrnatih jekel
~ SIST EN 10088 Profili in pločevine iz nerjavnih jekel
~ SIST EN ISO 1461 Prevleke na železnih in jeklenih predmetih, nanesene z vročim pocinkanjem STS in ETA za sidrne vijake in odtoke v stavbah</t>
  </si>
  <si>
    <t>1.3.2.12</t>
  </si>
  <si>
    <t>~ SIST EN 12150-2  Toplotno kaljeno varnostno steklo 
~ SIST EN 14179-2  Toplotno kaljeno varnostno steklo s HS obdelavo 
~ SIST EN 14449  Varnostno lepljeno steklo 
~ SIST EN 1863-2  Toplotno utrjeno steklo 
~ SIST EN 12600 Steklo v stavbah – Preskusna metoda z udarcem in klasifikacija ravnega stekla
~ SIST EN 438 Dekorativni visokotlačni laminati (HPL).
V enotni ceni morajo biti zajeta vsa potrebna dela, transporti, prenosi,...</t>
  </si>
  <si>
    <t>1.3.2.13</t>
  </si>
  <si>
    <t>Nabava, dobava, izdelava in montaža kovinske ograje terase vrtca. Ograja iz jeklenih HOP profilov 40/20/3,2mm (zaobljeni robovi) za nosilno konstrukcijo in jeklenih palic ø15mm za polnilo. Nosilna konstrukcija iz vertikalnih stebričkov, ki so preko jeklene pritrditvene ploščice 100/80/5mm, s šestimi vijaki M8 pritrjeni v AB talno ploščo oz na skupni pritrdilni plošči s pergolo in 2x horizontal, enkrat na višini 8cm od finalnega tlaka in enkrat na višini 60cm (zgornji rob) od finalnega tlaka.
V ograji vgrajena enokrilna vrata, obešena na dvet tečajih, opremljena s kljuko bunko in cilindrično ključavnico.
Vertikale dolžine 65cm, na razmaku cca 75 oz 95cm. Polnilo v okvirju iz jeklenih palic v vertikali, v osnem rastru max 9cm. Konstrukcija zaščitena in 2x prašno barvana v RAL barvi po izboru investitorja (svetlo siva). Komplet z vsemi potrebnimi dodatnimi deli in materiali.</t>
  </si>
  <si>
    <t>1.3.2.14</t>
  </si>
  <si>
    <t>Nabava, dobava in montaža mobilne tende na terasi vrtca. Upravljanje tende na elektro pogon z daljinskim upravljanjem. Tenda opremljena s seznorjem za veter.
Nosilna konstrukcija:
- Demontažna konstrukcija iz ekstrudiranega Aluminija.
- Vodila 60 x 100 mm. / Stebri 60 x 100mm.
- Čelno vodno korito iz ekstrudiranega Aluminija, nevidni odtok vode po stebrih do tal.
- Stranska vodna tesnila za kontrolirano čelno odtekanje vode v zbirno korito.
- Alu. ogrodje elektrostatično prašno barvano v barvah: Beige RAL 1013 ali Antracit RAL 7016 satin
Z doplačilom + 5%: Corten in ostali RAL odtenki kolekcije Gibus.
- Spojni elementi Alu odlitki, vijaki INOX
Mehanizem:
- Zložljivo ostrešje se naguba pod vodili.
- Napenjalni Alu.Profili 85 x 65 mm. / Nosilni Alu profili 43 x 65 mm (razmik 45-50cm).
- Pogonski mehanizem z zobatimi jermeni zaščiten v vodilih.
- Regulatorji napetosti jermenov.
- Pomično ostrešje in pogonske OSI na krogljičnih ležajih.
Pogoni: 
- Daljinski upravljalec SKIPPER 1 ( za vsako pergolo / učilnico svoj daljinec )
Tkanine:
- Nepremočljivo PVC-OPATEX blockout ostrešje z 100% UV zaščito
Obstojnost na veter - hitrost vetra do 102km/h. 
Mobilna tenda, sestavljena iz 4 delov, z 11 stebri skupne dolžine 27,50m, globine 2,90m in višine 2,90-3,00m, kot npr. Pergotende JEANS ali enakovredno.
Postavka vključuje izvedbo z vsem potrebnim pritrdilnim materialom.</t>
  </si>
  <si>
    <t>1.3.2.15</t>
  </si>
  <si>
    <t>Nabava, dobava in montaža Alu prezračevalne fasadne rešetke, barvana barvi po RAL lestvici po izboru projektanta (svetlo siva). Prezračevalna rešetka z vodoravnimi fiksnimi lamelami in prezračevalnim kanalom dolžine 40cm. Skrita pritrditev. Komplet z vsemi potrebnimi dodatnimi deli in pritrdilnim materialom.</t>
  </si>
  <si>
    <t>1.3.2.16</t>
  </si>
  <si>
    <t>2.3.1.</t>
  </si>
  <si>
    <t>60/66cm
Opomba: Nabava, dobava in montaža Alu prezračevalne fasadne rešetke, barvana barvi po RAL lestvici po izboru projektanta (svetlo siva). Prezračevalna rešetka z vodoravnimi fiksnimi lamelami in prezračevalnim kanalom dolžine 40cm. Skrita pritrditev. Komplet z vsemi potrebnimi dodatnimi deli in pritrdilnim materialom.</t>
  </si>
  <si>
    <t>1.3.2.17</t>
  </si>
  <si>
    <t>2.3.2.</t>
  </si>
  <si>
    <t>120/66cm
Opomba: Nabava, dobava in montaža Alu prezračevalne fasadne rešetke, barvana barvi po RAL lestvici po izboru projektanta (svetlo siva). Prezračevalna rešetka z vodoravnimi fiksnimi lamelami in prezračevalnim kanalom dolžine 40cm. Skrita pritrditev. Komplet z vsemi potrebnimi dodatnimi deli in pritrdilnim materialom.</t>
  </si>
  <si>
    <t>1.3.3</t>
  </si>
  <si>
    <t>KROVSKOKLEPARSKA DELA</t>
  </si>
  <si>
    <t>1.3.3.1</t>
  </si>
  <si>
    <t>1.3.3.2</t>
  </si>
  <si>
    <t>Pri izvajanju krovsko kleparskih del je potrebno upoštevati vsa potrebna pripravljalna, pomožna in zaključna dela (pritrdilni material, vezni, tesnilni material, podkonstrukcije in podobno). Dela morajo biti izvršena po določilih veljavnih normativov in v soglasju z obveznimi standardi. Materiali morajo po kvaliteti ustrezati določilom veljavnih standardov; DIN 52611 in DIN 4108 (toplotna prevodnost), DIN 4102-2 in EN 13501 (razred ognjeodpornosti),</t>
  </si>
  <si>
    <t>1.3.3.3</t>
  </si>
  <si>
    <t>DIN 4102 (gorljivost in DIN 52210 (zvočna izolativnost). Izolacija mora ustrezati sledečim standardom: SIST EN 12667 (toplotna prevodnost), SIST EN 13501 (odziv na ogenj), SIST EN 1609 in 12087 (vodovpojnost), SIT EN 12086 (difuzijska upornost vodni pari) in DIN 4102/T17 (tališče).</t>
  </si>
  <si>
    <t>1.3.3.4</t>
  </si>
  <si>
    <t>Upoštevati je potrebno: 
~ Pravilnik o zaščiti stavb pred vlago
~ SIST EN 13707 Hidroizolacijski trakovi - Ojačeni bitumenski trakovi za tesnjenje streh 
~ SIST EN 13970 Hidroizolacijski trakovi - Bitumenski trakovi, ki kontrolirajo gibanje vode in/ali vodne pare 
~ SIST 1031 Hidroizolacijski trakovi - Bitumenski hidroizolacijski trakovi
~ SIST EN 13956 Hidroizolacijski trakovi - Polimerni in elastomerni trakovi za tesnjenje streh.</t>
  </si>
  <si>
    <t>1.3.3.5</t>
  </si>
  <si>
    <t>Za izvršitev kleparskih del se uporabljajo obstoječi delovni odri na objektu. V primeru, da so za montažo kleparskih izdelkov potrebni posebni odri se ti obračunajo posebej. V ceni je potrebno zajeti:
- prevoz materiala na objekt z nakladanjem, razkladanjem, skladiščenjem in notranjim prenosom do mesta vgradnje</t>
  </si>
  <si>
    <t>1.3.3.6</t>
  </si>
  <si>
    <t xml:space="preserve"> - varovalne odre
- zavarovanje krovcev in kleparjev v skladu z veljavnimi predpisi in zakoni
- izvajalec je dolžan izdelati izračun glede dimenzioniranja mehanskega pritrjevanja strešne folije (obremenitev z vetrom).
V enotni ceni morajo biti zajeta vsa potrebna dela, transporti, prenosi,...</t>
  </si>
  <si>
    <t>1.3.3.7</t>
  </si>
  <si>
    <t>Nabava, dobava in montaža strešne kritine; jeklena pločevina s protikondenčnim obrizgom (kot npr. Skrin ali podobno) v barvi po izboru projektanta (v sivem odtenku). Strešna kritina pritrjena na strešne letve in predhodno položeno sekundarno strešno kritino na strešni opaž;
jelove strešne vzdolžne in prečne letve I.ktg., dimenzije 5/4cm v rastru po navodilih proizvajalca strešne kritine, sekundarna strešna kritina iz paropropustne folije cca 160-220g/m2. Strešna kritina vključno z vsemi dodatnimi elementi (prezračevalnim trakom in elementom). Komplet z vsemi potrebnimi dodatnimi deli in materiali.</t>
  </si>
  <si>
    <t>1.3.3.8</t>
  </si>
  <si>
    <t>3.1.1.</t>
  </si>
  <si>
    <t>Del strešne kritine (nad energetskim prostorom, med osmi 6 in 8, ter H in E) izveden ločeno od ostale strešne kritine - pripravljeno za demontažo zaradi montaže inštalacijskih elementov;
v ceni potrebno računati demontažo za čas montaže inštalacij in ponovno montažo po končanih delih. Komplez z vsemi potrebnimi dodatnimi deli in materiali.</t>
  </si>
  <si>
    <t>1.3.3.9</t>
  </si>
  <si>
    <t>Nabava, dobava in montaža strešnih kleparskih elementov iz pocinkane barvane pločevine, debeline 0,7mm, vključno s tesnilnim in pritrdilnim materialom. Komplet z vsemi potrebnimi dodatnimi deli in materiali. Barva po izboru projektanta (v sivem odtenku).</t>
  </si>
  <si>
    <t>1.3.3.10</t>
  </si>
  <si>
    <t>3.2.1.</t>
  </si>
  <si>
    <t>~ viseči žleb ø150, komplet z nosilcem žleba
Opomba: Nabava, dobava in montaža strešnih kleparskih elementov iz pocinkane barvane pločevine, debeline 0,7mm, vključno s tesnilnim in pritrdilnim materialom. Komplet z vsemi potrebnimi dodatnimi deli in materiali. Barva po izboru projektanta (v sivem odtenku).</t>
  </si>
  <si>
    <t>1.3.3.11</t>
  </si>
  <si>
    <t>3.2.2.</t>
  </si>
  <si>
    <t>~ odtočne cevi ø150mm
Opomba: Nabava, dobava in montaža strešnih kleparskih elementov iz pocinkane barvane pločevine, debeline 0,7mm, vključno s tesnilnim in pritrdilnim materialom. Komplet z vsemi potrebnimi dodatnimi deli in materiali. Barva po izboru projektanta (v sivem odtenku).</t>
  </si>
  <si>
    <t>1.3.3.12</t>
  </si>
  <si>
    <t>3.2.3.</t>
  </si>
  <si>
    <t>~ kotliček za polkrožni žleb
Opomba: Nabava, dobava in montaža strešnih kleparskih elementov iz pocinkane barvane pločevine, debeline 0,7mm, vključno s tesnilnim in pritrdilnim materialom. Komplet z vsemi potrebnimi dodatnimi deli in materiali. Barva po izboru projektanta (v sivem odtenku).</t>
  </si>
  <si>
    <t>1.3.3.13</t>
  </si>
  <si>
    <t>3.2.4.</t>
  </si>
  <si>
    <t>~ odtočno koleno ø150mm
Opomba: Nabava, dobava in montaža strešnih kleparskih elementov iz pocinkane barvane pločevine, debeline 0,7mm, vključno s tesnilnim in pritrdilnim materialom. Komplet z vsemi potrebnimi dodatnimi deli in materiali. Barva po izboru projektanta (v sivem odtenku).</t>
  </si>
  <si>
    <t>1.3.3.14</t>
  </si>
  <si>
    <t>3.2.5.</t>
  </si>
  <si>
    <t>~ čelna obroba r.š. cca 25cm
Opomba: Nabava, dobava in montaža strešnih kleparskih elementov iz pocinkane barvane pločevine, debeline 0,7mm, vključno s tesnilnim in pritrdilnim materialom. Komplet z vsemi potrebnimi dodatnimi deli in materiali. Barva po izboru projektanta (v sivem odtenku).</t>
  </si>
  <si>
    <t>1.3.3.15</t>
  </si>
  <si>
    <t>3.2.6.</t>
  </si>
  <si>
    <t>~ zaščitna pločevina panelov v kapnem delu, r.š. cca 25cm
Opomba: Nabava, dobava in montaža strešnih kleparskih elementov iz pocinkane barvane pločevine, debeline 0,7mm, vključno s tesnilnim in pritrdilnim materialom. Komplet z vsemi potrebnimi dodatnimi deli in materiali. Barva po izboru projektanta (v sivem odtenku).</t>
  </si>
  <si>
    <t>1.3.3.16</t>
  </si>
  <si>
    <t>3.2.7.</t>
  </si>
  <si>
    <t>~ zaščitna pločevina na stiku strehe s fasado, r.š. cca 35cm
Opomba: Nabava, dobava in montaža strešnih kleparskih elementov iz pocinkane barvane pločevine, debeline 0,7mm, vključno s tesnilnim in pritrdilnim materialom. Komplet z vsemi potrebnimi dodatnimi deli in materiali. Barva po izboru projektanta (v sivem odtenku).</t>
  </si>
  <si>
    <t>1.3.3.17</t>
  </si>
  <si>
    <t>3.2.8.</t>
  </si>
  <si>
    <t>~ linijski snegolov v barvi strešne kritine
Opomba: Nabava, dobava in montaža strešnih kleparskih elementov iz pocinkane barvane pločevine, debeline 0,7mm, vključno s tesnilnim in pritrdilnim materialom. Komplet z vsemi potrebnimi dodatnimi deli in materiali. Barva po izboru projektanta (v sivem odtenku).</t>
  </si>
  <si>
    <t>1.3.3.18</t>
  </si>
  <si>
    <t>Nabava, dobava in montaža strešnih varoval za delo na strehi. Komplet z vsemi potrebnimi dodatnimi deli in materiali.</t>
  </si>
  <si>
    <t>1.3.3.19</t>
  </si>
  <si>
    <t>3.3.1.</t>
  </si>
  <si>
    <t>~ strešno sidro - točkovno varovanje kot npr. ABS Lock ali enakovredno
Opomba: Nabava, dobava in montaža strešnih varoval za delo na strehi. Komplet z vsemi potrebnimi dodatnimi deli in materiali.</t>
  </si>
  <si>
    <t>1.3.3.20</t>
  </si>
  <si>
    <t>3.3.2.</t>
  </si>
  <si>
    <t>~ varovalni sistem za lestve kot npr. ABS LaddFix ali enakovredno, pritrjen na strešnem žlebu
Opomba: Nabava, dobava in montaža strešnih varoval za delo na strehi. Komplet z vsemi potrebnimi dodatnimi deli in materiali.</t>
  </si>
  <si>
    <t>1.3.4</t>
  </si>
  <si>
    <t>STAVBNO POHIŠTVO</t>
  </si>
  <si>
    <t>1.3.4.1</t>
  </si>
  <si>
    <t>1.3.4.1.1</t>
  </si>
  <si>
    <t>Pri izvajanju del je potrebno upoštevati vsa pripravljalna dela, pomožna dela zaključna dela. Pri posameznih postavkah stavbnega pohištva iz tega poglavja mora ponudnik v cenah za enoto mere obvezno zajeti, upoštevati in vkalkulirati še:
- V ceno za enoto mere morajo biti vračunani stroški za izdelavo delavniških načrtov ter detajlov za izvedbo posameznih elementov in izdelava predizmer na objektu.</t>
  </si>
  <si>
    <t>1.3.4.1.2</t>
  </si>
  <si>
    <t>Pred izvedbo - montažo stavbnega pohištva je z izvajalcem gradbenih del potrebno uskladiti mere posameznih odprtin za okna in vrata.
- Delovni oder.
Pred izdelavo - naročilom projektant obvezno pismeno potrdi način izvedbe, posamezne artikle, opremo tipe in vse detajle! Izvajalec je obvezan izdelati vzorce za potrditev. Mere, smer odpiranja in samo vgradnjo vrat preveriti na licu mesta.</t>
  </si>
  <si>
    <t>1.3.4.1.3</t>
  </si>
  <si>
    <t xml:space="preserve">Pred izdelavo ali naročilom stavbnega pohištva je obvezno preveriti višino spuščenega stropu zaradi uskladitve detajla vrat in sten, ki segajo do stropu in eventualnih skritih mehanizmov v spuščenih stropovih. </t>
  </si>
  <si>
    <t>1.3.4.1.4</t>
  </si>
  <si>
    <t>Vrata in določene ključavnice pri drugem stavbne pohištvu in oknih (glej posamezne načrte) so v celoti vezana na varnostni sistem - enotni sistemski varnostni način zaklepanja z enim ključem ter kontrolo vstopa ter prehoda, zato se je pred izdelavo le tega potrebno posvetovati z izvajalcem in dobaviteljem varnostnega sistema in opreme (sistemske ključavnice, način zapiranja in zaklepanja, varnostni ključi, centralni sistem in podobno).</t>
  </si>
  <si>
    <t>1.3.4.1.5</t>
  </si>
  <si>
    <t>Pri izdelavi stavbnega pohištva in pri montaži oken je potrebno upoštevati detajle in sheme PZI projekta, posamezne tehnične kosovnice projekta ter proizvajalca/ponudnika, katere potrdi arhitekt. Detajli in posamezni izračuni so za izvajalca obvezni; kakršna koli odstopanja od projekta so dovoljena le v soglasju in po predhodni pisni odobritvi odgovornega projektanta in investitorja. Izvajalec je dolžan pred montažo stavbnega pohištva/vrat le te predati v pregled nadzoru in od njega pridobiti pisno soglasje.</t>
  </si>
  <si>
    <t>1.3.4.1.6</t>
  </si>
  <si>
    <t>Pred naročilom in jemanjem izmer morajo dobavitelji ali proizvajalci stavbnega pohištva na gradbišču uskladiti vse detajle, ki so povezani z montažo stavbnega pohištva; velikosti odprtin, pozicijo montaže v špaletah, detajle spajanja z zunanjimi in notranjimi policami, eventualnimi dodatnimi oblaganji posameznih špalet ter tesnenjem in zaključkom ob zidovih in ometih. Pred izdelavo v času jemanja predizmer na delovšču se je potrebno dogovoriti glede eventualne izvedbe in namestitve senčil.</t>
  </si>
  <si>
    <t>1.3.4.1.7</t>
  </si>
  <si>
    <t>Pred izdelavo projektant ali nadzor pismeno obvezno potrdi način izvedbe in detajle!  Celotno stavbno pohištvo mora biti izdelano iz tipiziranih  sistemov  v smislu kvalitete, ki mora ustrezati evropskim predpisom, standardom in v nadaljevanju opisanim sistemom izdelave.
Stavbno pohištvo izdelano po shemi arhitekta in detajlu ter delovnem načrtu izvajalca, ki jih potrdi arhitekt. Sistem odpiranja po shemi arhitekta.</t>
  </si>
  <si>
    <t>1.3.4.1.8</t>
  </si>
  <si>
    <t>Tesnilo proti gradbeni konstrukciji: Tesnila med slepim podbojem in gradbeno kostrukcijo ter okvirjem in slepim podbojem morajo ustrezati gradbeno fizikalnim zahtevam. Zahteve toplotne, protivlažne, zvočne, požarne zaščite in premikanje fug je potrebno upoštevati pri izbiri tesnila. Pri tesnenju priključnih fug z elastičnimi tesnilnimi sredstvi je potrebno upoštevati navodila proizvajalcev. Tesnila se lahko vgrajujejo le pri ustreznih vremenskih pogojih. Pri določitvi širine fug je odločilna celotna deformacija tesnilnega sredstva.</t>
  </si>
  <si>
    <t>1.3.4.1.9</t>
  </si>
  <si>
    <t>Tesnilne folije (parne zapore): Priključke gradbene konstrukcije je potrebno zatesniti z ustrezno dimenzioniranimi, obstojnimi tesnilnimi folijami iz butilkaučuka oz. EPDM=ethylen-propylen-terpolymeri. Stike tesnilnih folij in razporeditve na različne nivoje je potrebno izvesti z zadostnim preklopom. Pri lepljenju preklopov je nujno, da so mesta lepljenja brez nečistoč. Potrebno se je izogniti zračnim mehurjem na mestih lepljenja. Folije je potrebno zlepiti po od prizvajalca navedeni minimalni širini, ter dodatno neprekinjeno mehansko zavarovati.</t>
  </si>
  <si>
    <t>1.3.4.1.10</t>
  </si>
  <si>
    <t>Zaščita proti dežju in rosi: Za preprečitev nastajanja rose na steklenih površinah, profilih in panelih je potrebno vse priključke na gradbeno kostrukcijo potrebno izvesti: znotraj tesno proti vodni pari, zunaj netesno proti vodni pari. Paziti je potrebno na pravilno vgradnjo. Utori, v katere lahko vdre deževnica ali v katerih obstaja možnost nastanka kondenza, morajo imeti kontroliran odtok preko konstrukcije navzven.</t>
  </si>
  <si>
    <t>1.3.4.1.11</t>
  </si>
  <si>
    <t>Navzven odprte utore za odvajanje vode je potrebno zaščititi s pokrivnimi kapicami.
Pločevine: Tudi, če v popisu del ni posebej navedeno, morajo za funkcionalno izvedbo potrebni priključki in zaključki, pritrditvena sidra, podkonstrukcije, pomožni, izolativni in tesnilni materiali biti vsebovani. Priključki in zaključki morajo biti izdelani iz vsaj 2 mm debele alu pločevine.</t>
  </si>
  <si>
    <t>1.3.4.1.12</t>
  </si>
  <si>
    <t>Kjer je označeno morajo vrata izpolnjevati naslednje požarne zahteve:
- vrata med požarnimi sektorji vsaj 30 minutno požarno odpornost opremljena s samozapiralom in izolativna:  EI1 30 C1 (običajno odprta vrata) in EI1 30 C4 (vrata za osebni prehod)
- vrata na meji požarnega sektorje proti obstoječi osnovni šoli vsaj 30 minutno požarno odpornost opremljena s samozapiralom in izolativna: EI1 30 C1 (običajno odprta vrata) in EI1 30 C4 (vrata za osebni prehod)
- vrata na poti evakaucije (evakuacijska vrata) vsaj 30 minutno požarno odpornost opremljena s samozapiralom in izolativna: EI1 30 C3</t>
  </si>
  <si>
    <t>1.3.4.1.13</t>
  </si>
  <si>
    <t xml:space="preserve">Vsa požarna vrata morajo biti opremljena s samozaipralom.
Upoštevati je potrebno: 
 - SIST EN 14351-1  Okna in zunanja vrata 
 - STS  Notranja in požarna vrata 
 - SIST EN 13659  Senčila – žaluzije, polkna 
 - SIST EN 13561  Zunanja senčila </t>
  </si>
  <si>
    <t>1.3.4.1.14</t>
  </si>
  <si>
    <t xml:space="preserve"> - SIST EN 1279-5  Izolacijska stekla 
 - SIST EN 13830  Obešene fasade 
 - ETA po ETAG 002 ali STS  Strukturne fasade 
 - SIST EN 572-9  Osnovno steklo 
 - SIST EN 12150-2  Toplotno kaljeno varnostno steklo 
 - SIST EN 14179-2  Toplotno kaljeno varnostno steklo s </t>
  </si>
  <si>
    <t>1.3.4.1.15</t>
  </si>
  <si>
    <t>HS obdelavo 
 - SIST EN 14449  Varnostno lepljeno steklo 
 - SIST EN 1863-2  Toplotno utrjeno steklo 
 - SIST EN 438 Dekorativni visokotlačni laminati (HPL)
 - SIST EN 13241-1 Garažna vrata 
 - SIST EN 13501-2 Požarna klasifikacija gradbenih proizvodov in elementov stavb 
 - SIST EN 14600 Vrata in okna z določenimi lastnostmi požarne odpornosti in/ali dimotesnosti</t>
  </si>
  <si>
    <t>1.3.4.1.16</t>
  </si>
  <si>
    <t xml:space="preserve"> - SIST EN 1125 Ključavnice in stavbno okovje - Zapore z vodoravnim potisnim drogom za izhod ob paniki
 - SIST EN 179 Stavbno okovje - Naprave za zasilne izhode z vzvodno ročico ali pritisnim pedalom za evakuacijske poti
V enotni ceni morajo biti zajeta vsa potrebna dela, transporti, prenosi,...</t>
  </si>
  <si>
    <t>1.3.4.1.17</t>
  </si>
  <si>
    <t>Vsa vrata opremljena z zaščitenim sistemskim ključem. Enoten sistemski ključ s štirimi podsistemi, vsak osnovni cilinder opremljen s tremi cilindri. Vsak podsistem z 20 kosov ključev.</t>
  </si>
  <si>
    <t>1.3.4.1.18</t>
  </si>
  <si>
    <t>OPOMBA: Proizvod mora biti skladen z zahtevami Uredbe o zelenem javnem naročanju Uradni list RS, št. 51/17 in 64/19)</t>
  </si>
  <si>
    <t>1.3.4.2</t>
  </si>
  <si>
    <t>OKNA</t>
  </si>
  <si>
    <t>1.3.4.2.1</t>
  </si>
  <si>
    <t xml:space="preserve">Nabava, dobava in montaža lesenega okna z zunanjo Alu masko. Okno z debelino okenskega okvirja 92mm (vgradna debelina), vidne širine 122mm, toplotne prehodnosti Uf=1,3W/m², b=127mm.
Okenski okvir iz smrekovega / jelka lesa z zunanjo Alu masko. Zasteklitev okna s troslojnim termopanom 6/16Ar/6/16Ar/6, Ug=0,5W/m²K. Zasteklitve, ki segajo do tal in spodnji pas oken morajo biti s strani dostopnosti zasteklene z varnostnim steklom - lepljeno varnostno steklo VSG na obeh straneh.
Specifične toplotne izgube na distančniku ᴪ=0,045W/mK. 
Toplotna prevodnost okna Uw=0,85W/m²K.
Okno opremljeno z notranjo leseno okensko polico v barvi in materialu kot okenski okvir, zunanjo Alu okensko polico in z zunanjimi žaluzijami na eletro pogon. Zunanja okenska polica in žaluzije v RAL barvi po izboru projektanta (svetlo siv odtenek). Okenske police z zaobljenimi robovi.
Pri vratih na balkone in pri požarnih izhodih je potrebno uporabiti talni profil, pri katerem višina praga ne bo višja kot 20mm.
Vso okovje in kljuke izbrano na podlagi vzorcev po potrditvi projektanta ali naročnika.
Zaključki na gradbene elemente, morajo biti znotraj paronepropustni, zunaj pa paropropustni in vodotesni (izvedeni po sistemu RAL montaže).
Okno opremljeno z zunanjimi lamelnimi žaluzijami (krpanke), s fiksnimi obojestranskimi nevidnimi "utopnimi" vodili v RAL barvi po izboru projektanta; žaluzije na elektro pogon - motorno upravljanje s stikalom; omarica podometna vgrajena v izolacijsko fasado. Žaluzije z visoko protivetrno zaščito, razred 6; 92km/h po EN 13659. </t>
  </si>
  <si>
    <t>1.3.4.2.2</t>
  </si>
  <si>
    <t>O1</t>
  </si>
  <si>
    <t>120/150cm
Opomba: Nabava, dobava in montaža lesenega okna z zunanjo Alu masko. Okno z debelino okenskega okvirja 92mm (vgradna debelina), vidne širine 122mm, toplotne prehodnosti Uf=1,3W/m², b=127mm. V sestavi, kot navedeno zgoraj.</t>
  </si>
  <si>
    <t>1.3.4.2.3</t>
  </si>
  <si>
    <t>O2</t>
  </si>
  <si>
    <t>180/60cm
Opomba: Nabava, dobava in montaža lesenega okna z zunanjo Alu masko. Okno z debelino okenskega okvirja 92mm (vgradna debelina), vidne širine 122mm, toplotne prehodnosti Uf=1,3W/m², b=127mm. V sestavi, kot navedeno zgoraj.</t>
  </si>
  <si>
    <t>1.3.4.2.4</t>
  </si>
  <si>
    <t>O4</t>
  </si>
  <si>
    <t>180/180cm
Opomba: Nabava, dobava in montaža lesenega okna z zunanjo Alu masko. Okno z debelino okenskega okvirja 92mm (vgradna debelina), vidne širine 122mm, toplotne prehodnosti Uf=1,3W/m², b=127mm. V sestavi, kot navedeno zgoraj.</t>
  </si>
  <si>
    <t>1.3.4.2.5</t>
  </si>
  <si>
    <t>O5</t>
  </si>
  <si>
    <t>1.3.4.2.6</t>
  </si>
  <si>
    <t>O3</t>
  </si>
  <si>
    <t>180/240cm (dvokrilna balkonska vrata)
Opomba: Nabava, dobava in montaža lesenega okna z zunanjo Alu masko. Okno z debelino okenskega okvirja 92mm (vgradna debelina), vidne širine 122mm, toplotne prehodnosti Uf=1,3W/m², b=127mm. V sestavi, kot navedeno zgoraj.</t>
  </si>
  <si>
    <t>1.3.4.2.7</t>
  </si>
  <si>
    <t>O6</t>
  </si>
  <si>
    <t>210/350cm
Opomba: Nabava, dobava in montaža lesenega okna z zunanjo Alu masko. Okno z debelino okenskega okvirja 92mm (vgradna debelina), vidne širine 122mm, toplotne prehodnosti Uf=1,3W/m², b=127mm. V sestavi, kot navedeno zgoraj.</t>
  </si>
  <si>
    <t>1.3.4.2.8</t>
  </si>
  <si>
    <t>O7</t>
  </si>
  <si>
    <t>210/350cm z evakuacijskimi vrati; vrata opremljena s samozapiralom z drsno letvijo za enokrilna vrata do širine 1400mm, z možnostjo nastavitve hitrosti, moči zapahovanja od 2-6 po EN 1154 (vizualni prikaz nastavitve moči zapahovanja na samozapiralu), končnega zapahovanja ter termo stabilnimi ventili.
Samozapiralo kot npr. GEZE TS 5000L ali enakovredno. Možnost pridržanaj v odprtem položaju, montaža na nasprotni strani tečajev. Sistem za pridržanje vrat v odprtem položaju za drsno tirnico kot npr. GEZE ali enakovredno. 
Drsna tirnica kot npr. GEZE TS BG 3000/5000 ali enakovredno. Evakuacijska zapora kot npr. GEZE FTV 320, 24 V DC ali enakovredno, visoka sila zadrževanja min 5kN, sigurno in trenutno odpustitev pod preobremenitvijo min 3 kN, vključen tudi okrivni del. 
Na notranji strani vrata s vodoravnim potisnim drogom za izhod v sili v skladu s SIST EN 1125:2008 in panik ključavnico, vezano na požarno centralo.
Na vratnem krilu vgrajem zatemnitvenini rolo na ročni pogon.
Opomba: Nabava, dobava in montaža lesenega okna z zunanjo Alu masko. Okno z debelino okenskega okvirja 92mm (vgradna debelina), vidne širine 122mm, toplotne prehodnosti Uf=1,3W/m², b=127mm. V sestavi, kot navedeno zgoraj.</t>
  </si>
  <si>
    <t>1.3.4.2.9</t>
  </si>
  <si>
    <t>Nabava, dobava in montaža notranjega fiksnega lesenega okna. Okno z debelino okenskega okvirja 92mm (vgradna debelina), vidne širine 122mm, toplotne prehodnosti Uf=1,3W/m², b=127mm.
Okenski okvir iz smrekovega / jelka lesa z zunanjo Alu masko. Zasteklitev okna s troslojnim termopanom 6/16Ar/6/16Ar/6, Ug=0,5W/m²K. Zasteklitve, ki segajo do tal in spodnji pas oken morajo biti s strani dostopnosti zasteklene z varnostnim steklom - lepljeno varnostno steklo VSG na obeh straneh.
Specifične toplotne izgube na distančniku ᴪ=0,045W/mK. 
Toplotna prevodnost okna Uw=0,85W/m²K.</t>
  </si>
  <si>
    <t>1.3.4.2.10</t>
  </si>
  <si>
    <t>180/180
Opomba: Nabava, dobava in montaža notranjega fiksnega lesenega okna. Okno z debelino okenskega okvirja 92mm (vgradna debelina), vidne širine 122mm, toplotne prehodnosti Uf=1,3W/m², b=127mm. V sestavi, kot navedeno zgoraj.</t>
  </si>
  <si>
    <t>1.3.4.3</t>
  </si>
  <si>
    <t>VHODNA VRATA</t>
  </si>
  <si>
    <t>1.3.4.3.1</t>
  </si>
  <si>
    <t>Nabava, dobava in montaža lesenih vhodnih vrat (hrast) z zunanjo Alu masko in zaščitno Alu masko na notranji strani v spodnjem delu. Vrata z s stranskimi zastekljenimi elementi, delno zasteklena.
Vratno krilo izdelano iz posebne večslojne plošče, ojačane z okvirjem iz masivnega lesa in integriranimi stabilizatorji, ki preprečujejo krivljenje.
Zunanja Alu plošča in profili na krilu in podboju. Toplotna prevodnost plošče UP = 0,93W/m2K. Toplotna izolativnost Ud = 0,8 - max 0,9 W/m2K, zasteklitev s stroslojnim izolacijskim steklom Ug = 0,7 W/m2K (varnostno steklo VSG). 
Trojno tesnenje in termoizolacijski pohodni prag TB90, panik ključavnica s 3-točkovnim zaklepanjem in močna 3D nastavljiva skrita nasadila.
Vratno krilo opremljeno s samozapiralom ; drsna letev za enokrilna vrata širine do 140cm, z možnostjo nastavitve moči zapiranja 2-6 po SIST EN 1154 (vizualni prikaz nastavitve moči zapahovanja pri samozapiralu), končnega zapahovanja ter termo stabilnimi ventili.
Samozapiralo kot npr. GEZE TS 5000L ali enakovredno. Sistem za pridržanje vrat v odprtem položaju za drsno tirnico kot npr. GEZE TS 3000/5000 ali enakovredno.
Vrata opremljena s Panik terminalom  kot npr. GEZE TZ 300 SN UP ali enakovredno (podometna izvedba) sestavljen iz komponent:
Krmilne enote s tipko zaizhod v sili
Znakom: IZHOD V SILI
24V DV napajalni paket, 600 mA
Vhodna napetost: 230 V
Delovna napetost: 24 V DC
Izvedba okvirjev: kot npr. GIRA E3 ali enakovredno
Barva okvirjev : bela mat 
Brez razdelilnih doz .
Evakuacijska zapora kot npr. GEZE FTV 320, 24 V DC ali enakovredno, visoka sila zadrževanja min 5kN, sigurno in trenutno odpustitev pod preobremenitvijo min 3 kN, vključen tudi okrivni del.
Stikalo z ključem kot npr. GEZE SCT 221 ali enakovredno, cilinder 40mm za stikalo SCT 221 kot npr. GEZE Euro ali enakovredno.
Vrata vezana na UPS rezervno napajanje in vezava na CNS ali timer.
Vrata opremljena z zaščito proti priprtju prstov; rolo zaščita za prste kot npr. Athmer ali enakovredno. Debelina vratnega krila 74mm, debelina podboja 83mm. Vratno krilo in podboj v isti ravnini, poravnana izvedba.
Na zunanji strani vrata opremljena z navpičnim ročajem iz brušene nerjaveče RF kovine v dolžnini cca 70cm, montiran pod kotom 45°. 
Na notraji strani v smera bega vrata opremljena z vodoravnim potisnim drogom za izhod v sili (evakuacijska vrata) v skladu s SIST EN 1125:2008 vezano na požarno centralo - vrata na magnet s sprostitvijo v primeru požara.
Vso okovje in kljuke izbrano na podlagi vzorcev po potrditvi projektanta ali naročnika.
Na zasteklitvah varnostne oznake iz samolepilnih delno prosojnih, satiniranih nalepk v barvi po izboru projektanta. Oznake iz PVC folije, debeline 0,8mm, črta širine 12,0 cm na višini 88,0 -100,0 cm in na višini 148,0 -160,0 cm; SIST ISO 21542.
Zaključki na gradbene elemente, morajo biti znotraj paronepropustni, zunaj pa paropropustni in vodotesni (izvedeni po sistemu RAL montaže).</t>
  </si>
  <si>
    <t>1.3.4.3.2</t>
  </si>
  <si>
    <t>SS1</t>
  </si>
  <si>
    <t>200/240cm (evakuacijska vrata)
Opomba: Nabava, dobava in montaža lesenih vhodnih vrat (hrast) z zunanjo Alu masko in zaščitno Alu masko na notranji strani v spodnjem delu. Vrata z s stranskimi zastekljenimi elementi, delno zasteklena. V sestavi, kot navedeno zgoraj.</t>
  </si>
  <si>
    <t>1.3.4.3.3</t>
  </si>
  <si>
    <t>Nabava, dobava in montaža lesenih vhodnih vrat (hrast) z zunanjo Alu masko in zaščitno Alu masko na notranji strani v spodnjem delu. Vrata z s stranskimi zastekljenimi elementi, delno zasteklena.
Vratno krilo izdelano iz posebne večslojne plošče, ojačane z okvirjem iz masivnega lesa in integriranimi stabilizatorji, ki preprečujejo krivljenje.
Zunanja Alu plošča in profili na krilu in podboju. Toplotna prevodnost plošče UP = 0,93W/m2K. Toplotna izolativnost Ud = 0,8 - max 0,9 W/m2K, zasteklitev s stroslojnim izolacijskim steklom Ug = 0,7 W/m2K (varnostno steklo VSG). 
Trojno tesnenje in termoizolacijski pohodni prag TB90, panik ključavnica s 3-točkovnim zaklepanjem in močna 3D nastavljiva skrita nasadila.
Vratno krilo opremljeno s samozapiralom z drsno letvijo za enokrilna vrata širine do 1100mm kot npr. GEZE TS 3000 ali enakovredno. Samozapiralo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možna tako na strani tečajev, kot tudi na nasprotno stran tečajev. Sistem za pridržanje vrat v odprtem položaju za drsno tirnico kot npr. GEZE ali enakovredno. Drsna tirnica kot npr. GEZE TS 3000/5000.
Vrata opremljena z zaščito proti priprtju prstov; rolo zaščita za prste kot npr. Athmer ali enakovredno. Debelina vratnega krila 74mm, debelina podboja 83mm. Vratno krilo in podboj v isti ravnini, poravnana izvedba.
Na zunanji strani vrata opremljena z navpičnim ročajem iz brušene nerjaveče RF kovine v dolžnini cca 70cm, montiran pod kotom 45°. 
Na notraji strani v smera bega vrata opremljena z vodoravnim potisnim drogom za izhod v sili (evakuacijska vrata) v skladu s SIST EN 1125:2008 vezano na požarno centralo.
Vso okovje in kljuke izbrano na podlagi vzorcev po potrditvi projektanta ali naročnika.
Na zasteklitvah varnostne oznake iz samolepilnih delno prosojnih, satiniranih nalepk v barvi po izboru projektanta. Oznake iz PVC folije, debeline 0,8mm, črta širine 12,0 cm na višini 88,0 -100,0 cm in na višini 148,0 -160,0 cm; SIST ISO 21542.
Zaključki na gradbene elemente, morajo biti znotraj paronepropustni, zunaj pa paropropustni in vodotesni (izvedeni po sistemu RAL montaže).</t>
  </si>
  <si>
    <t>1.3.4.3.4</t>
  </si>
  <si>
    <t>SS2</t>
  </si>
  <si>
    <t>200/230cm (evakuacijska vrata)
Opomba: Nabava, dobava in montaža lesenih vhodnih vrat (hrast) z zunanjo Alu masko in zaščitno Alu masko na notranji strani v spodnjem delu. Vrata z s stranskimi zastekljenimi elementi, delno zasteklena. V sestavi, kot navedeno zgoraj.</t>
  </si>
  <si>
    <t>1.3.4.3.5</t>
  </si>
  <si>
    <t>Nabava, dobava in montaža lesenih vhodnih vrat (hrast) z zunanjo Alu masko in zaščitno Alu masko na notranji strani v spodnjem delu.
Vratno krilo izdelano iz posebne večslojne plošče, ojačane z okvirjem iz masivnega lesa in integriranimi stabilizatorji, ki preprečujejo krivljenje.
Zunanja Alu plošča in profili na krilu in podboju. Toplotna prevodnost plošče UP = 0,93W/m2K. Toplotna izolativnost Ud = 0,8 - max 0,9 W/m2K.
Trojno tesnenje in termoizolacijski pohodni prag TB90, ključavnica s 3-točkovnim zaklepanjem, močna 3D nastavljiva skrita nasadila in samozapiralo z drsnimi vodili kot npr. Geze ali enakovredno. 
Vrata opremljena z zaščito proti priprtju prstov; rolo zaščita za prste kot npr. Athmer ali enakovredno. Debelina vratnega krila 74mm, debelina podboja 83mm. Vratno krilo in podboj v isti ravnini, poravnana izvedba.
Na zunanji strani vrata opremljena kljuko iz brušene nerjaveče RF kovine.
Vso okovje in kljuke izbrano na podlagi vzorcev po potrditvi projektanta ali naročnika.
Zaključki na gradbene elemente, morajo biti znotraj paronepropustni, zunaj pa paropropustni in vodotesni (izvedeni po sistemu RAL montaže).</t>
  </si>
  <si>
    <t>1.3.4.3.6</t>
  </si>
  <si>
    <t>VV2</t>
  </si>
  <si>
    <t>120/240cm
Opomba: Nabava, dobava in montaža lesenih vhodnih vrat (hrast) z zunanjo Alu masko in zaščitno Alu masko na notranji strani v spodnjem delu. V sestavi, kot navedeno zgoraj.</t>
  </si>
  <si>
    <t>1.3.4.3.7</t>
  </si>
  <si>
    <t>120/240cm (evakuacijska vrata)
Opomba: Nabava, dobava in montaža lesenih vhodnih vrat (hrast) z zunanjo Alu masko in zaščitno Alu masko na notranji strani v spodnjem delu. V sestavi, kot navedeno zgoraj.</t>
  </si>
  <si>
    <t>1.3.4.3.8</t>
  </si>
  <si>
    <t>VV1</t>
  </si>
  <si>
    <t>150/240cm (asimetrična dvokrilna vrata)
Opomba: Nabava, dobava in montaža lesenih vhodnih vrat (hrast) z zunanjo Alu masko in zaščitno Alu masko na notranji strani v spodnjem delu. V sestavi, kot navedeno zgoraj.</t>
  </si>
  <si>
    <t>1.3.4.4</t>
  </si>
  <si>
    <t>NOTRANJA VRATA</t>
  </si>
  <si>
    <t>1.3.4.4.1</t>
  </si>
  <si>
    <t>Nabava, dobava in montaža notranjih vrat upravnih prostorov in kuhinje.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Vzorec in barva zaključne plasti po izboru projektanta.
Vratno krilo obešeno na 3 tečajih iz nerjaveče kovine, opremljeno s cilindrično ključavnico iz nerjaveče kovine z inox rozeto, enotočkovno zaklepanje, sistemski ključ, kljuka iz brušene nerjaveče kovine. Vratno krilo opremljeno s samozapiralom, talnim oz stenskim štoperjem in z zaščito proti priprtju prstov; rolo zaščita za prste kot npr. Athmer ali enakovredno.</t>
  </si>
  <si>
    <t>1.3.4.4.2</t>
  </si>
  <si>
    <t>V2</t>
  </si>
  <si>
    <t>81/228,5cm
Opomba: Nabava, dobava in montaža notranjih vrat upravnih prostorov in kuhinje. Notranja suhomontažna vrata z jeklenim podbojem, predhodno prašno barvan v RAL barvi po izboru projektanta. V sestavi, kot navedeno zgoraj.</t>
  </si>
  <si>
    <t>1.3.4.4.3</t>
  </si>
  <si>
    <t>V3</t>
  </si>
  <si>
    <t>91/228,5cm
Opomba: Nabava, dobava in montaža notranjih vrat upravnih prostorov in kuhinje. Notranja suhomontažna vrata z jeklenim podbojem, predhodno prašno barvan v RAL barvi po izboru projektanta. V sestavi, kot navedeno zgoraj.</t>
  </si>
  <si>
    <t>1.3.4.4.4</t>
  </si>
  <si>
    <t>Nabava, dobava in montaža notranjih evakuacijskih vrat igralnic in telovadnice.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Zvočna izolativnost vrat SSK2. Vzorec in barva zaključne plasti po izboru projektanta.
Vratno krilo obešeno na 3 tečajih iz nerjaveče kovine, opremljeno s cilindrično panik ključavnico iz nerjaveče kovine z inox rozeto, enotočkovno zaklepanje, sistemski ključ, kljuka panik (SIST EN 179:2008) oz potisni drog (SIST EN 1125:2008) iz brušene nerjaveče kovine. 
Vratno krilo opremljeno s samozapiralom ; drsna letev za enokrilna vrata širine do 110cm, z možnostjo nastavitve moči zapiranja 1-4 po SIST EN 1154 ter hitrosti zapiranja in moči zapahovanja. Ventili za nastavitve so termostabilni.
Opcijsko z vstavkom v letev je možno doseči pridržanje vrat v odprtem položaju med 80° in 130° ter omejevanje kota odpiranja vrat. Montaža možna tako na strani tečajev, kot tudi na nasprotno stran tečajev. 
Samozapiralo kot npr. GEZE TS 3000 ali enakovredno. Sistem za pridržanje vrat v odprtem položaju za drsno tirnico kot npr. GEZE TS 3000/5000 ali enakovredno.
Vrata opremljena s Panik terminalom  kot npr. GEZE TZ 300 SN UP ali enakovredno (podometna izvedba) sestavljen iz komponent:
Krmilne enote s tipko zaizhod v sili z Znakom: IZHOD V SILI
24V DV napajalni paket, 600 mA; Vhodna napetost: 230 V;Delovna napetost: 24 V DC
Izvedba okvirjev: kot npr. GIRA E3 ali enakovredno
Barva okvirjev : bela mat ; Brez razdelilnih doz .
Evakuacijska zapora kot npr. GEZE FTV 320, 24 V DC ali enakovredno, visoka sila zadrževanja min 5kN, sigurno in trenutno odpustitev pod preobremenitvijo min 3 kN, vključen tudi okrivni del.; Stikalo z ključem kot npr. GEZE SCT 221 ali enakovredno, cilinder 40mm za stikalo SCT 221 kot npr. GEZE Euro ali enakovredno.
Vrata vezana na UPS rezervno napajanje in vezava na CNS ali timer.
Vratno krilo delno zastekljeno, opremljeno s talnim oz stenskim štoperjem in z zaščito proti priprtju prstov; rolo zaščita za prste kot npr. Athmer ali enakovredno.
Zasteklitev z izolacijskim varnostnim steklom VSG, dvoslojni termopan U=0,9W/m2K.
Na večjih zasteklitvah varnostne oznake iz samolepilnih delno prosojnih, satiniranih nalepk v barvi limete Oznake iz PVC folije, debeline 0,8mm, črta širine 12,0 cm na višini 88,0 -100,0 cm in na višini 148,0 -160,0 cm; SIST ISO 21542.</t>
  </si>
  <si>
    <t>1.3.4.4.5</t>
  </si>
  <si>
    <t>V5</t>
  </si>
  <si>
    <t>91/228,5cm (evakuacijska vrata)
Opomba: Nabava, dobava in montaža notranjih evakuacijskih vrat igralnic in telovadnice. Notranja suhomontažna vrata z jeklenim podbojem, predhodno prašno barvan v RAL barvi po izboru projektanta. V sestavi, kot navedeno zgoraj.</t>
  </si>
  <si>
    <t>1.3.4.4.6</t>
  </si>
  <si>
    <t>V6</t>
  </si>
  <si>
    <t>101/228,5cm (evakuacijska vrata)
Opomba: Nabava, dobava in montaža notranjih evakuacijskih vrat igralnic in telovadnice. Notranja suhomontažna vrata z jeklenim podbojem, predhodno prašno barvan v RAL barvi po izboru projektanta. V sestavi, kot navedeno zgoraj.</t>
  </si>
  <si>
    <t>1.3.4.4.7</t>
  </si>
  <si>
    <t>Nabava, dobava in montaža notranjih vrat sanitarnih prostorov.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Vzorec in barva zaključne plasti po izboru projektanta.
Vratno krilo obešeno na 3 tečajih iz nerjaveče kovine, opremljeno z Alu prezračevalno rešetko v barvi vratnega krila, cilindrično ključavnico iz nerjaveče kovine z inox rozeto, enotočkovno zaklepanje, sistemski ključ, kljuka iz brušene nerjaveče kovine. 
Vratno krilo opremljeno s samozapiralom, talnim oz stenskim štoperjem in z zaščito proti priprtju prstov; rolo zaščita za prste kot npr. Athmer ali enakovredno.</t>
  </si>
  <si>
    <t>1.3.4.4.8</t>
  </si>
  <si>
    <t>V1r</t>
  </si>
  <si>
    <t>71/228,5cm
Opomba: Nabava, dobava in montaža notranjih vrat sanitarnih prostorov. Notranja suhomontažna vrata z jeklenim podbojem, predhodno prašno barvan v RAL barvi po izboru projektanta. V sestavi, kot navedeno zgoraj.</t>
  </si>
  <si>
    <t>1.3.4.4.9</t>
  </si>
  <si>
    <t>V3r</t>
  </si>
  <si>
    <t>91/228,5cm
Opomba: Nabava, dobava in montaža notranjih vrat sanitarnih prostorov. Notranja suhomontažna vrata z jeklenim podbojem, predhodno prašno barvan v RAL barvi po izboru projektanta. V sestavi, kot navedeno zgoraj.</t>
  </si>
  <si>
    <t>1.3.4.4.10</t>
  </si>
  <si>
    <t>Nabava, dobava in montaža notranjih drsnih vrat sanitarnih prostorov. Notranja suhomontažna vrata z jeklenim podbojem, predhodno prašno barvan v RAL barvi po izboru projektanta.
Podboj iz pocinkane pločevine, debeline 1,5mm oz 2,0mm; pločevina elektrogrundirana z visokokakovostno temeljno barvo na bazi cinka pri temperaturi 180°C. Podboj z visokoelastičnim večkomornim tesnilom.
Vratno krilo leseno iz kombinacije mediapana, masivnega in vezanega lesa, na robovih nalepljene masivne nalepke debeline 5mm, rahlo zaokrožene R2. Vratno krilo zaključeno z UV odporno plastjo PVC laminata, odporno na mehanske poškodbe. 
Vzorec in barva zaključne plasti po izboru projektanta.
Vratno krilo obešeno na zgornje vodilo in vpeto v talno vodilo, opremljeno z Alu prezračevalno rešetko v barvi vratnega krila, vtopljenim "ročajem" v krilo iz nerjaveče brušene kovine. 
Vratno krilo delno zastekljeno, opremljeno z zaščito proti priprtju prstov; rolo zaščita za prste kot npr. Athmer ali enakovredno.
Zasteklitev z izolacijskim varnostnim steklom VSG, dvoslojni termopan U=0,9W/m2K.
Na večjih zasteklitvah varnostne oznake iz samolepilnih delno prosojnih, satiniranih nalepk v barvi limete Oznake iz PVC folije, debeline 0,8mm, črta širine 12,0 cm na višini 88,0 -100,0 cm in na višini 148,0 -160,0 cm; SIST ISO 21542.</t>
  </si>
  <si>
    <t>1.3.4.4.11</t>
  </si>
  <si>
    <t>V4d</t>
  </si>
  <si>
    <t>91/228,5cm
Opomba: Nabava, dobava in montaža notranjih drsnih vrat sanitarnih prostorov. Notranja suhomontažna vrata z jeklenim podbojem, predhodno prašno barvan v RAL barvi po izboru projektanta. V sestavi, kot navedeno zgoraj.</t>
  </si>
  <si>
    <t>1.3.4.5</t>
  </si>
  <si>
    <t>SANITARNE PREDELNE STENE</t>
  </si>
  <si>
    <t>1.3.4.5.1</t>
  </si>
  <si>
    <t xml:space="preserve">Nabava, izdelava, dobava in montaža suhomontažnih pregradnih sten v sanitarijah; predelne stene višine 1200 mm, za 150 mm dvignjenih od finalnega tlaka, z vgrajenimi vrati. </t>
  </si>
  <si>
    <t>1.3.4.5.2</t>
  </si>
  <si>
    <t xml:space="preserve">Stene in vrata izdelani iz visokotlačnih laminatnih plošč (premium dekorativne plošče kot npr. Compact ali enakovredno), debeline 13 mm, barva po izboru projektanta, opremljene z Rf standardnim okovjem, inox nogicami, zgornjim profilom in veznimi elementi.
Opomba: Nabava, izdelava, dobava in montaža suhomontažnih pregradnih sten v sanitarijah; predelne stene višine 1200 mm, za 150 mm dvignjenih od finalnega tlaka, z vgrajenimi vrati. </t>
  </si>
  <si>
    <t>1.3.4.5.3</t>
  </si>
  <si>
    <t>Vrata:
- 2 x Rf nasadilo
- kljuka "bunka" Rf in magnet za zaprtje vrat
Opomba: Stene in vrata izdelani iz visokotlačnih laminatnih plošč (premium dekorativne plošče kot npr. Compact ali enakovredno), debeline 13 mm, barva po izboru projektanta, opremljene z Rf standardnim okovjem, inox nogicami, zgornjim profilom in veznimi elementi.</t>
  </si>
  <si>
    <t>1.3.4.5.4</t>
  </si>
  <si>
    <t>PS1</t>
  </si>
  <si>
    <t xml:space="preserve">60/120cm
Opomba: Nabava, izdelava, dobava in montaža suhomontažnih pregradnih sten v sanitarijah; predelne stene višine 1200 mm, za 150 mm dvignjenih od finalnega tlaka, z vgrajenimi vrati. </t>
  </si>
  <si>
    <t>1.3.4.5.5</t>
  </si>
  <si>
    <t>PS2</t>
  </si>
  <si>
    <t xml:space="preserve">80/120cm
Opomba: Nabava, izdelava, dobava in montaža suhomontažnih pregradnih sten v sanitarijah; predelne stene višine 1200 mm, za 150 mm dvignjenih od finalnega tlaka, z vgrajenimi vrati. </t>
  </si>
  <si>
    <t>1.3.4.6</t>
  </si>
  <si>
    <t>PREDELNA STENA SHRAMBE REKVIZITOV</t>
  </si>
  <si>
    <t>1.3.4.6.1</t>
  </si>
  <si>
    <t>4.11.</t>
  </si>
  <si>
    <t xml:space="preserve">Nabava, izdelava, dobava in montaža suhomontažnih pregradnih sten v telovadnici; predelne stene višine 2800 mm z vgrajenimi dvokrilnimi drsnimi vrati. </t>
  </si>
  <si>
    <t>1.3.4.6.2</t>
  </si>
  <si>
    <t>4.11.1.</t>
  </si>
  <si>
    <t xml:space="preserve">Stene in vrata izdelani iz visokotlačnih laminatnih plošč (premium dekorativne plošče kot npr. Compact ali enakovredno), debeline 20 mm, delno perforirane v vzorcu po izboru projektanta, barva po izboru projektanta, opremljene z Rf standardnim okovjem in veznimi elementi. V ceni potrebno upoštevati pritrdilni ojačitveni material.
Opomba: Nabava, izdelava, dobava in montaža suhomontažnih pregradnih sten v telovadnici; predelne stene višine 2800 mm z vgrajenimi dvokrilnimi drsnimi vrati. </t>
  </si>
  <si>
    <t>1.3.4.6.3</t>
  </si>
  <si>
    <t>Vrata:
- vpeta v zgornje in spodnje vodilo
- kljuka "bunka" Rf
Opomba: Stene in vrata izdelani iz visokotlačnih laminatnih plošč (premium dekorativne plošče kot npr. Compact ali enakovredno), debeline 20 mm, delno perforirane v vzorcu po izboru projektanta, barva po izboru projektanta, opremljene z Rf standardnim okovjem in veznimi elementi. V ceni potrebno upoštevati pritrdilni ojačitveni material.</t>
  </si>
  <si>
    <t>1.3.4.6.4</t>
  </si>
  <si>
    <t>PS5</t>
  </si>
  <si>
    <t>181/228,5cm
Opomba: Vrata:
- vpeta v zgornje in spodnje vodilo
- kljuka "bunka" Rf
Opomba: Stene in vrata izdelani iz visokotlačnih laminatnih plošč (premium dekorativne plošče kot npr. Compact ali enakovredno), debeline 20 mm, delno perforirane v vzorcu po izboru projektanta, barva po izboru projektanta, opremljene z Rf standardnim okovjem in veznimi elementi. V ceni potrebno upoštevati pritrdilni ojačitveni material.</t>
  </si>
  <si>
    <t>1.3.4.7</t>
  </si>
  <si>
    <t>STROPNA LINA</t>
  </si>
  <si>
    <t>1.3.4.7.1</t>
  </si>
  <si>
    <t>4.12.</t>
  </si>
  <si>
    <t>Nabava, dobava in montaža stropne line z zložljivim stopniščem za dostop na podstrešje, dimenzije 70/120cm za višino stropa 280cm. Zložljive stopnice kot npr. Fakro loft ladder LWT ali enakovredno. Stropna lina s trojnim tesnilom, s pokrovom debeline 8cm s poliestersko izolacijo.
Stropna lina z zložljivim stopniščem z dovoljeno obremenitvijo 160kg, koeficientom toplotne prehodnosti U=0,51W/m², debelina toplotne izolacije 8,4cm, debelina lopute 8cm. Komplet z vsemi potrebnimi dodatnimi deli in materiali.</t>
  </si>
  <si>
    <t>1.3.4.8</t>
  </si>
  <si>
    <t>NOTRANJA SENČILA</t>
  </si>
  <si>
    <t>1.3.4.8.1</t>
  </si>
  <si>
    <t>4.13.</t>
  </si>
  <si>
    <t>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</si>
  <si>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1.3.4.8.2</t>
  </si>
  <si>
    <t>4.13.1.</t>
  </si>
  <si>
    <t>180/180cm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</si>
  <si>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1.3.4.8.3</t>
  </si>
  <si>
    <t>4.13.2.</t>
  </si>
  <si>
    <t>105/237cm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</si>
  <si>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1.3.4.8.4</t>
  </si>
  <si>
    <t>4.13.3.</t>
  </si>
  <si>
    <t>210/100cm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</si>
  <si>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1.3.4.8.5</t>
  </si>
  <si>
    <t>4.13.4.</t>
  </si>
  <si>
    <t>210/350cm
Opomba: Nabava, dobava in montaža notranjih senčil za popolno zatemnitev; tekstilno senčilo kot npr. Screen ali enakovredno. Senčilo z Alu konstrukcijo in vpeto tkanino - Alu konstrukcija navojna cev, ohišje, vertikalna vodila z gumirano oblogo, montirano v okenski špaleti. Senčilo na elektro pogon - motorno upravljanje s stikalom. Tkanina za popolno zatemnitev prostora v barvi po izboru projektanta. Komplet z vsemi potrebnimi dodatnimi deli in materiali.</t>
  </si>
  <si>
    <t>1.3.4.8.6</t>
  </si>
  <si>
    <t>4.14.</t>
  </si>
  <si>
    <t>Nabava, dobava in montaža notranjih senčil za popolno zatemnitev; tekstilno senčilo kot npr. Screen ali enakovredno. Senčilo z Alu konstrukcijo in vpeto tkanino - Alu konstrukcija navojna cev, ohišje, vertikalna vodila z gumirano oblogo, montirano na okenski/vratni okvir. Senčilo na ročni pogon - vrvica. Tkanina za popolno zatemnitev prostora v barvi po izboru projektanta. Komplet z vsemi potrebnimi dodatnimi deli in materiali.</t>
  </si>
  <si>
    <t>1.3.4.8.7</t>
  </si>
  <si>
    <t>4.14.1.</t>
  </si>
  <si>
    <t>90/240cm
Opomba: Nabava, dobava in montaža notranjih senčil za popolno zatemnitev; tekstilno senčilo kot npr. Screen ali enakovredno. Senčilo z Alu konstrukcijo in vpeto tkanino - Alu konstrukcija navojna cev, ohišje, vertikalna vodila z gumirano oblogo, montirano na okenski/vratni okvir. Senčilo na ročni pogon - vrvica. Tkanina za popolno zatemnitev prostora v barvi po izboru projektanta. Komplet z vsemi potrebnimi dodatnimi deli in materiali.</t>
  </si>
  <si>
    <t>1.3.4.8.8</t>
  </si>
  <si>
    <t>4.14.2.</t>
  </si>
  <si>
    <t>105/237cm
Opomba: Nabava, dobava in montaža notranjih senčil za popolno zatemnitev; tekstilno senčilo kot npr. Screen ali enakovredno. Senčilo z Alu konstrukcijo in vpeto tkanino - Alu konstrukcija navojna cev, ohišje, vertikalna vodila z gumirano oblogo, montirano na okenski/vratni okvir. Senčilo na ročni pogon - vrvica. Tkanina za popolno zatemnitev prostora v barvi po izboru projektanta. Komplet z vsemi potrebnimi dodatnimi deli in materiali.</t>
  </si>
  <si>
    <t>1.3.5</t>
  </si>
  <si>
    <t>1.3.5.1</t>
  </si>
  <si>
    <t>1.3.5.2</t>
  </si>
  <si>
    <t>Pred polaganjem  keramike na stene  je predhodno pregledati stene in izvesti potrebna preddela; betonske stene  očistiti  emulzij  od premazov opažev, pregledati vertikalnost sten. Pred polaganjem talne keramike v cementno  malto je preveriti stanje talne hidroizolacije, pri polaganju pa dela izvajati tako, da se le-ta ne poškoduje.
Polaganje keramike ob vodovodnih  in elektro priključkih izvesti , tako da so stiki pokriti s rozetami.</t>
  </si>
  <si>
    <t>1.3.5.3</t>
  </si>
  <si>
    <t>Pred polaganjem obloge izvajalec obvezno z nadzorom in projektantom določi način, smer in vzorec polaganja. Fuge med posameznimi ploščicami se obdelajo: s hitrovezočo cementno fugirno maso proizvedeno po SIST  EN 1388 - širina fug 3 mm. Vse izbrane formate pred polaganjem pisno potrdi odgovorni projektant.</t>
  </si>
  <si>
    <t>1.3.5.4</t>
  </si>
  <si>
    <t>Na mestu mokrih prostorov se keramika po izboru proj. arhitekture lepi na tesnilno maso vodne emulzije na osnovi kavčuk/bitumna ali kavčuk butila  (3 x nanos), za podlogo se uporabijo vlagoodporne plošče. Kakovostna stopnja fugiranja v mokrih prostorih je Q2.
Površine obložene s keramičnimi ploščicami morajo biti izvedene tako, da ustrezajo mehanskim in estetskim zahtevam, ki jih je potrebno predhodno uskladiti z arhitektom. Vse mere kontrolirati na licu mesta.</t>
  </si>
  <si>
    <t>1.3.5.5</t>
  </si>
  <si>
    <t>Izveden tlak mora biti raven, sprijetost s podlago mora biti dobra po vsej površini plošč.
Keramične ploščice morajo ustrezati 1. kakovostnemu razredu.
Za zunanje pogoje je treba izbrati keramične ploščice z dokazilom, da so odporne proti zmrzovanju.
Vrste lepil za ploščice in zahteve za lepila so predpisane v standardu SIST EN 12004.</t>
  </si>
  <si>
    <t>1.3.5.6</t>
  </si>
  <si>
    <t>Vrste lepil za ploščice in zahteve za lepila so predpisane v standardu SIST EN 12004.
Upoštevati je potrebno: 
 - SIST EN 14411  Keramične ploščice 
 - SIST EN 12004  Lepila za ploščice 
 - SIST EN 13888  Fugirne mase 
 - SIST EN ISO 11600  Dodatni elementi – tesnilne mase 
 - SIST EN 14891  Dodatni elementi – vodoneprepustni materiali 
 - DIN 51130 Testiranje talnih oblog - proizdrsnost po metodi nagnjene ploščadi.</t>
  </si>
  <si>
    <t>1.3.5.7</t>
  </si>
  <si>
    <t xml:space="preserve">Pri polaganju keramičnih ali gres oblog je obvezno potrebno upoštevati sledeče splošne pogoje:
- Minimalni izvedbeni pogoji za vgradnjo keramičarskih oblog:
- Izvedeni tlak iz keramike se lahko mehansko obremeni po ca. 3 do 4 dneh.
- Temperatura podlage min. 10°C oz. 3°C nad temperaturo rosišča, temperatura zraka v prostoru min. 10°C.
- V primeru izvedbe emulzijskih epoksidnih sistemov: </t>
  </si>
  <si>
    <t>1.3.5.8</t>
  </si>
  <si>
    <t>Temperatura podlage min. 15°C oz. 3°C nad temperaturo rosišča, temperatura zraka v prostoru min.15°C.
- Relativna vlaga zraka v prostoru max. 75%.
- Vsebnost vlage v cementni podlagi do 4,5% CM.
- Oprijemna trdnost podlage ³ 1,5 N/mm2.
- Tlačna trdnost AB podlage ³ 25 N/mm2.
- Tlačna trdnost cementnega estriha ³ 30 N/mm2.
- Ravnost osnovne podlage v skladu z DIN EN 18202 (tabela 3).</t>
  </si>
  <si>
    <t>1.3.5.9</t>
  </si>
  <si>
    <t xml:space="preserve"> Upoštevati je potrebno navodila iz tehničnih listov o produktih in priložena priporočila v zadnji izdaji izbranega proizvajalca. Izgled in stopnjo protidrsnosti je potrebno na  osnovi vzorca predhodno pisno potrditi s strani nadzora in projektanta.
- Obvezna ustreznost materialov za uporabo v prehrambeni industriji.
- Obvezna ustreznost materialov za uporabo v bivalnih prostorih.
- Obvezna je izvedba opisanega sistema, vendar poljubnega proizvajalca.</t>
  </si>
  <si>
    <t>1.3.5.10</t>
  </si>
  <si>
    <t>Izvajalec je dolžan pred pričetkom del na objektu preveriti pravilnost podloge, mere in količine. Za morebitne pomisleke glede pravilnosti izvedbe je opozoriti vodstvo gradbišča. Barvo in kvaliteto ploščic določi odgovorni projektant objekta, v kolikor ista izvedba ni navedena pod posamezno postavko popisa del.
V enotni ceni morajo biti zajeta vsa potrebna dela, transporti, prenosi,...</t>
  </si>
  <si>
    <t>1.3.5.11</t>
  </si>
  <si>
    <t>Nabava, dobava in izvedba tlaka iz granitogres ploščic v prostoru zunanje opreme, energetskem prostoru, vetrolovu in prostoru vozičkov. Izvedba tlaka iz granitogres ploščic lepljenih s cementnim lepilom na estrih.
V ceni zajeti tudi nizkostensko oblogo iz granitogres ploščic višine 10cm, stenski inox profil (zaokrožnico) med talno keramiko in nizkostensko oblogo ter zaključni inox stenski profil nizkostenske obloge.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dimenzije npr. 60 x 60 cm, deb. 9 mm, drsnost R 10 (nabavna cena 20€/m²).
Barva in način polaganja po izboru projektanta.</t>
  </si>
  <si>
    <t>1.3.5.12</t>
  </si>
  <si>
    <t>5.1.1.</t>
  </si>
  <si>
    <t>Stenska obroba.
Opomba: Nabava, dobava in izvedba tlaka iz granitogres ploščic v prostoru zunanje opreme, energetskem prostoru, vetrolovu in prostoru vozičkov. Izvedba tlaka iz granitogres ploščic lepljenih s cementnim lepilom na estrih.</t>
  </si>
  <si>
    <t>1.3.5.13</t>
  </si>
  <si>
    <t>Nabava, dobava in izvedba tlaka iz granitogres ploščic v prostoru bio odpadkov, čistil, garderobe kuhinje in zunanjih sanitarnih prostorih. Izvedba tlaka iz granitogres ploščic lepljenih s cementnim lepilom na estrih.
V ceni zajeti tudi nizkostensko oblogo iz granitogres ploščic višine 10cm, stenski inox profil (zaokrožnico) med talno keramiko in nizkostensko oblogo ter zaključni inox stenski profil nizkostenske obloge.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dimenzije npr. 60 x 60 cm, deb. 9 mm, drsnost R 11 (nabavna cena 20€/m²).
Barva in način polaganja po izboru projektanta.</t>
  </si>
  <si>
    <t>1.3.5.14</t>
  </si>
  <si>
    <t>Nabava, dobava in izvedba tlaka iz granitogres ploščic v razdelilni kuhinji. Izvedba tlaka iz granitogres ploščic lepljenih s cementnim lepilom na estrih.
V ceni zajeti tudi nizkostensko oblogo iz granitogres ploščic višine 10cm, stenski inox profil (zaokrožnico) med talno keramiko in nizkostensko oblogo ter zaključni inox stenski profil nizkostenske obloge. Delovni stiki in način polaganja se predvidijo po načrtu polaganja. 
Vsa dela in preddela vključno z izravnavo tal, fugiranjem in silikoniziranjem zadnje vogalne fuge s silikonsko fugirno maso v barvi fugirne mase in z vsem potrebnim materialom.
Ploščice v dveh različnih barvah (siva in bež po izboru projektanta), dimenzije npr. 60 x 60 cm, deb. 9 mm, drsnost R 12 (nabavna cena 20€/m²).
Barva in način polaganja po izboru projektanta.</t>
  </si>
  <si>
    <t>1.3.5.15</t>
  </si>
  <si>
    <t>Nabava, dobava in izvedba tlaka iz sanitarnih keramičnih ploščic v sanitarnih prostorih, srednji cenovni razred, dimenzije npr. 60/60cm, protizdrsnost R10 (nabavna cena 20€/m²).
Izvedba tlaka iz keramičnih ploščic lepljenih s cementnim lepilom na estrih. V ceni zajeti tudi zaokrožnice med tlakom in stenami izdelane iz tipskih keramičnih zaokrožnic.
Vsa dela in preddela vključno z izravnavo tal, fugiranjem in silikoniziranjem zadnje vogalne fuge s silikonsko fugirno maso v barvi fugirne mase. Komplet z vsemi potrebnimi dodatnimi deli in materiali. Barva in način polaganja po izboru projektanta.</t>
  </si>
  <si>
    <t>1.3.5.16</t>
  </si>
  <si>
    <t>5.4.1.</t>
  </si>
  <si>
    <t>Zaokrožnica.
Opomba: Nabava, dobava in izvedba tlaka iz sanitarnih keramičnih ploščic v sanitarnih prostorih, srednji cenovni razred, dimenzije npr. 60/60cm, protizdrsnost R10 (nabavna cena 20€/m²).
Izvedba tlaka iz keramičnih ploščic lepljenih s cementnim lepilom na estrih. V ceni zajeti tudi zaokrožnice med tlakom in stenami izdelane iz tipskih keramičnih zaokrožnic.</t>
  </si>
  <si>
    <t>1.3.5.17</t>
  </si>
  <si>
    <t>Nabava, dobava in izvedba obloge sten iz sanitarnih stenskih keramičnih ploščic, dimenzije npr. 60/20 ali 30cm, v dveh barvah in z dekorjem (cca 1 dekor na 2m²), srednji cenovni razred (nabavna cena 20€/m²).
Izvedba obloge iz keramičnih ploščic lepljenih s cementnim lepilom na podlago do višine 270cm. 
Barva in način polaganja po izboru projektanta. Stenska keramika zaključena z Alu stenskim polkrožnim profilom na vogalih in Alu stenskim profilom - zaokrožnico v kotih.
Vsa dela in preddela vključno z izravnavo, fugiranjem in silikoniziranjem vogalnih fug s silikonsko fugirno maso v barvi fugirne mase in z vsem potrebnim materialom. Komplet z vsemi potrebnimi dodatnimi deli in materiali.</t>
  </si>
  <si>
    <t>1.3.5.18</t>
  </si>
  <si>
    <t xml:space="preserve">Stenski profili.
Opomba: Nabava, dobava in izvedba obloge sten iz sanitarnih stenskih keramičnih ploščic, dimenzije npr. 60/20 ali 30cm, v dveh barvah in z dekorjem (cca 1 dekor na 2m²), srednji cenovni razred (nabavna cena 20€/m²).
Izvedba obloge iz keramičnih ploščic lepljenih s cementnim lepilom na podlago do višine 270cm. </t>
  </si>
  <si>
    <t>1.3.5.19</t>
  </si>
  <si>
    <t>Nabava, dobava in izvedba obloge sten iz stenskih keramičnih ploščic v prostorih kuhinje in pri čajni kuhinji, keramika dimenzije npr. 60/20 ali 30cm v dveh barvah, srednji cenovni razred (nabavna cena 20€/m²).
Izvedba obloge iz keramičnih ploščic lepljenih s cementnim lepilom na podlago do višine do 250cm.
Barva in način polaganja po izboru projektanta. Stenska keramika zaključena z Alu stenskim profilom (na vrhu in na vogalih) in Alu stenskim profilom - zaokrožnico v kotih.
Vsa dela in preddela vključno z izravnavo, fugiranjem in silikoniziranjem vogalnih fug s silikonsko fugirno maso v barvi fugirne mase in z vsem potrebnim materialom. Komplet z vsemi potrebnimi dodatnimi deli in materiali.</t>
  </si>
  <si>
    <t>1.3.5.20</t>
  </si>
  <si>
    <t>Stenski profili.
Opomba: Nabava, dobava in izvedba obloge sten iz stenskih keramičnih ploščic v prostorih kuhinje in pri čajni kuhinji, keramika dimenzije npr. 60/20 ali 30cm v dveh barvah, srednji cenovni razred (nabavna cena 20€/m²).</t>
  </si>
  <si>
    <t>1.3.6</t>
  </si>
  <si>
    <t>PVC TLAK</t>
  </si>
  <si>
    <t>1.3.6.1</t>
  </si>
  <si>
    <t>1.3.6.2</t>
  </si>
  <si>
    <t>Pri izvajanju tlakarskih del je upoštevati vsa pripravljalna dela, pomožna dela zaključna dela. Pri posameznih postavkah keramičarskih del iz tega poglavja mora ponudnik v cenah za enoto mere obvezno zajeti, upoštevati in vkalkulirati še:</t>
  </si>
  <si>
    <t>1.3.6.3</t>
  </si>
  <si>
    <t>Pred polaganjem talne obloge je predhodno pregledati delovno površino in izvesti potrebna preddela; površine očistiti od emulzij, premazov opažev in mastnih deležev, pregledati niveleto tlaka in pomeriti stopnjo vlage. Pred polaganjem je preveriti stanje talne hidroizolacije, pri polaganju pa dela izvajati tako, da se le-ta ne poškoduje. Vse našteto mora biti zajeto v E.M. posamezne postavke.
Pred polaganjem izvajalec skupaj z nadzorom pregleda površine oblaganja določi lokacije, način in smer oblaganja tlaka in polaganja talnih oblog.</t>
  </si>
  <si>
    <t>1.3.6.4</t>
  </si>
  <si>
    <t>Upoštevati je potrebno: 
 - SIST EN 14342 Lesene talne obloge 
 - SIST EN 14041 Netekstilne, tekstilne in laminirane (plastene) talne obloge 
 - SIST EN 14259 Lepila za talne obloge 
 - SIST EN ISO 3673-1 Epoksidne smole 
V enotni ceni morajo biti zajeta vsa potrebna dela, transporti, prenosi,...</t>
  </si>
  <si>
    <t>1.3.6.5</t>
  </si>
  <si>
    <t>Nabava, dobava in polaganje visokokvalitetne organske talne obloge brez vsebnosti nitrazaminov, vinilkloridov, plastifikatorjev, termo plastičnih kloridov kot npr. Wineo 1500 FCS ali enakovredno.
Talna obloga skupne debeline (minimalno) 2,5mm EN 428, skupne teže 3600 gr/m² EN 430, klasifikacija A 34-43 EN 16776, ognjevarnost Cfl-s1 EN 14041, razred T, zvočna izolativnost 4 dB EN ISO 10140, primerna za zelo prehodna območja. Zagotavljati mora ekološke standarde dokazljive s certificiranji Blue Angel, Cradl to cradle, Green guard, A+.
Pred polaganje tlaka predprirava podlage; brušenje in sesanje estriha oz tlaka (zahteve: ravnost podlage po EN 18202 tabela 3, vlažnost estriha max. 2,0% po CM metodi, če je talno gretje vlažnost estriha max. 1,8%, temperatura podlage 15-20oC,
temperatura zraka 18-25oC, relativna zračna vlaga pod 70%), nanos disperzijskega predpremaza kot npr. Schonox HG, izravnava podlage z cement polimerno izravnalno maso kot npr. Schonox ZM (zahteva DIN EN 13813 C30/F6; tlačna trdnost min. 30N/mm2, upogibna trdnost min. 6N/mm2) povprečne debeline 3,0mm.
Brušenje in sesanje položene izravnalne mase, montaža organske talne obloge z lepljenjem na podlago po celotni površini s kvalitetnim vodno disperzijskim lepilom kot npr. Schonox Emiclassic, vroče varjenje spojev za doseganje vodne neprepustnosti.
Tlak v različnih barvah z izrezanimi različnimi elementi v različnih barvah po barvni študiji.
Finalno čiščenje talne obloge in izdelava končnega premaza talne obloge. Finalni premaz se izvede z 2-komponentnim PU premazom kot npr. Elevate RES proizvajalca UVElite ali enakovredno.</t>
  </si>
  <si>
    <t>1.3.6.6</t>
  </si>
  <si>
    <t>6.1.1.</t>
  </si>
  <si>
    <t>Obloga komplet z vsemi potrebnimi dodatnimi deli in materiali, kot navedeno zgoraj.
Opomba: Nabava, dobava in polaganje visokokvalitetne organske talne obloge brez vsebnosti nitrazaminov, vinilkloridov, plastifikatorjev, termo plastičnih kloridov kot npr. Wineo 1500 FCS ali enakovredno.</t>
  </si>
  <si>
    <t>1.3.6.7</t>
  </si>
  <si>
    <t>6.1.2.</t>
  </si>
  <si>
    <t>Izdelava stenskih zaokrožnic iz enakega materiala kot osnovni tlak, vključno s podložnim profilom radij 20mm, višine 10cm.
Opomba: Nabava, dobava in polaganje visokokvalitetne organske talne obloge brez vsebnosti nitrazaminov, vinilkloridov, plastifikatorjev, termo plastičnih kloridov kot npr. Wineo 1500 FCS ali enakovredno.</t>
  </si>
  <si>
    <t>1.3.6.8</t>
  </si>
  <si>
    <t>Nabava, dobava in polaganje visokokvalitetne PVC heterogene športne talne obloge v prostoru telovadnice; visokokvalitetni PVC heterogeni športni pod kot npr. Gerflor Taraflex SPORT M ali enakovredno; obdelava površine Triple Action Protecsol (optimalno razmerje blokada - zdrs noge, površina, ki ne ožge kože pri podrsu,
minimalni stroški vzdrževanja v eksploataciji), D - Max sistem površinskih slojev (zagotovitev max. elastičnosti in odpornosti površine, hkrati zagotavljanje velike odpornosti proti vtisovanju in ustrezne absorbcije udarcev), dvojno penasto hrbtišče CXP (trajno zagotavljanje comforta in varnosti),
površina permanentno antibakteriološko in antifungicidno obdelana - Sanosol, skupna debelina 7,0mm, EN 428, debelina obrabljenega sloja 2mm, skupna teža EN 430, 4,6kg/m2, dolžina rol poljubna, širina rol EN 426, 1,5m,
absorbcija udarcev EN 14808, 32% (DIN 18032 35%), vertikalna deformacija EN 14809, 1,1mm, koeficient drsnosti EN 13036-4 100 do 110 (DIN 18032, 0,4-0,6), odboj žoge ≥ 98%, abrazija EN ISO 5470-1, ≤ 300, odbojna odpornost ≥ 8, odpornost na vtisovanje EN 1516 ≤ 0,05, ognjevarnost EN 13501-1 Cfl-s1.
Brušenje in sesanje estriha oz tlaka (ravnost podlage po EN 18202 tabela 3, vlažnost estriha max 2,0% po CM meodi, če je talno gretje, vlažnost estriha max 1,8%), nanos disperzijskega predpremaza, izravnava podlage z izravnalno maso (tlačna trdnost min. 30N/mm2, upogibna trdnost min. 6N/mm2) povprečne debeline 2,5mm.
Brušenje in sesanje položene izravnalne mase. 
Polaganje športne PVC talne obloge z lepljenem na podlago po celotni površini s kvalitetnim vodno disperzijskim lepilom kot npr. UZIN KE 2000S, vroče varjenje spojev za doseganje vodne neprepustnosti in PVC mehkega stenskega traku višine cca 5cm v ustrezni barvi, tip SL 50.
Finalno čiščenje talne obloge in izdelava končnega premaza talne obloge. Finalni premaz se izvede z 2-komponentnim PU premazom kot npr. Elevate RES proizvajalca UV Elite ali enakovredno.
Tlak v različnih barvah z izrezanimi različnimi elementi v različnih barvah po barvni študiji.</t>
  </si>
  <si>
    <t>1.3.6.9</t>
  </si>
  <si>
    <t>6.2.1.</t>
  </si>
  <si>
    <t>Obloga komplet kot je navedeno zgoraj z vsemi potrebnimi dodatnimi deli in materiali.
Opomba: Nabava, dobava in polaganje visokokvalitetne PVC heterogene športne talne obloge v prostoru telovadnice; visokokvalitetni PVC heterogeni športni pod kot npr. Gerflor Taraflex SPORT M ali enakovredno; obdelava površine Triple Action Protecsol (optimalno razmerje blokada - zdrs noge, površina, ki ne ožge kože pri podrsu,</t>
  </si>
  <si>
    <t>1.3.6.10</t>
  </si>
  <si>
    <t>6.2.2.</t>
  </si>
  <si>
    <t>PVC zaključna letev v barvi po izboru projektanta.
Opomba: Nabava, dobava in polaganje visokokvalitetne PVC heterogene športne talne obloge v prostoru telovadnice; visokokvalitetni PVC heterogeni športni pod kot npr. Gerflor Taraflex SPORT M ali enakovredno; obdelava površine Triple Action Protecsol (optimalno razmerje blokada - zdrs noge, površina, ki ne ožge kože pri podrsu,</t>
  </si>
  <si>
    <t>1.3.6.11</t>
  </si>
  <si>
    <t>Nabava, dobava in izvedba tlaka zunanjih teras vrtca  - podloga proti poškodbam oz mehke varnostne plošče (kot npr. HVSUN ali enakovredno). Plošče iz 100% visokokakovostnih zrn SBR- netoksičen material, protizdrsen v dveh dimenzijah, 100 x 50 cm in 50 x 50 cm, debeline 4 cm, položene na AB ploščo.</t>
  </si>
  <si>
    <t>1.3.6.12</t>
  </si>
  <si>
    <t>Rob plošč zaključen z robniki iz polimer betona z gumeno kapo. Robniki dimenzije 5/20cm, postavljeni na rob AB talne plošče in obetonirani.
Opomba: Nabava, dobava in izvedba tlaka zunanjih teras vrtca  - podloga proti poškodbam oz mehke varnostne plošče (kot npr. HVSUN ali enakovredno). Plošče iz 100% visokokakovostnih zrn SBR- netoksičen material, protizdrsen v dveh dimenzijah, 100 x 50 cm in 50 x 50 cm, debeline 4 cm, položene na AB ploščo.</t>
  </si>
  <si>
    <t>1.3.6.13</t>
  </si>
  <si>
    <t>Plošče v treh barvah z narisanimi vzorci v različnih barvah (liki, številke); "okvir" v sivi barvi, osnovne plošče v zeleni barvi in ristanc v rdeči barvi. Plošče med seboj sestavljene s stranskimi klini. Podlaga certificirana za višino padca 1,2 m. Komplet z vsemi potrebnimi dodatnimi deli in materiali.
Opomba: Nabava, dobava in izvedba tlaka zunanjih teras vrtca  - podloga proti poškodbam oz mehke varnostne plošče (kot npr. HVSUN ali enakovredno). Plošče iz 100% visokokakovostnih zrn SBR- netoksičen material, protizdrsen v dveh dimenzijah, 100 x 50 cm in 50 x 50 cm, debeline 4 cm, položene na AB ploščo.</t>
  </si>
  <si>
    <t>1.3.7</t>
  </si>
  <si>
    <t>SUHOMONTAŽNA DELA</t>
  </si>
  <si>
    <t>1.3.7.1</t>
  </si>
  <si>
    <t>1.3.7.1.1</t>
  </si>
  <si>
    <t>V vseh mavčnih stenah so vogali zaščiteni s tipskimi pocinkanimi pločevinastimi vogalniki sistema proizvajalca predelnih mavčnih sten!
V sanitarnih stenah je upoštevati vgradnjo elementov za pritrjevanje sanitarnih elementov - glej projekt arhitekture in strojnih instalacij - sanitarna oprema! Prav tako je potrebno všteti vsa bandažiranja in kitanja stikov!</t>
  </si>
  <si>
    <t>1.3.7.1.2</t>
  </si>
  <si>
    <t xml:space="preserve">Pri izvajanju montažnih del je upoštevati vsa pripravljalna, pomožna in zaključna dela ter vsa navodila in parametre za pravilno vgradnjo izbranega sistema. Pri posameznih postavkah montažnih sten in stropov iz tega poglavja mora ponudnik v cenah za enoto mere obvezno zajeti, upoštevati in vkalkulirati še: </t>
  </si>
  <si>
    <t>1.3.7.1.3</t>
  </si>
  <si>
    <t>Stroške  za morebitne statične presoje stabilnosti, sidranja in razpone posameznih plošč je potrebno vkalkulirati v cene po enoti posameznih postavk. Stikovanje  med posameznimi ploščami mora biti ravno  in  gladko, medsebojni stiki rezani pod kotom in bandažirani v skladu s pravili stroke: pred polaganjem mrežice in po polaganju mrežice. Prehodi med  vrstami materiala morajo biti ostri in pod pravim kotom, razen če ni s projektom drugače določeno. Pri izdelavi oblog, sten in stropov se uporablja enovit in originalen material samo enega proizvajalca v skladu s predpisano garancijo in navodili poljubnega proizvajalca. V osnovni ceni je potrebno vkalkulirati delovni oder.</t>
  </si>
  <si>
    <t>1.3.7.1.4</t>
  </si>
  <si>
    <t>Pri postavkah montažnih pregradnih sten in stropov iz mavčnih plošč se upoštevajo vsi stiki, lomi, kaskade, preboji, izrezi in zaključki - glej projekt arhitekture, ki je sestavni del razpisne dokumentacije!
Upoštevati je potrebno vse zaključke na stene in ostale konzole, po načrtih stropov!
Obloge sten in stropov v prostoru telovadnice morajo biti iz materialov z odzivom na ogenj razred A2-s1,d0.</t>
  </si>
  <si>
    <t>1.3.7.1.5</t>
  </si>
  <si>
    <t>Dogovorjeni standard: avstrijski standard ÖNORM B 2206 (stene) in SIST EN 13964 (stropovi), v kolikor pri izrezih in izdelavi odprtin ni drugače določeno.
Razred požarne upornosti: Dokazilo o zahtevanem razredu požarne upornosti za stensko konstrukcijo mora dokazati izvajalec naročila s potrdilom o preizkusu ali mnenjem izvedenca avtorizirane institucije za preizkušanje, če razred požarne upornosti ni razviden iz avstrijskih standardov ÖNORM B 3800 in ÖNORM B 3358-6 oz. iz priloge 1 nemškega standarda DIN 4109.</t>
  </si>
  <si>
    <t>1.3.7.1.6</t>
  </si>
  <si>
    <t>Izvedba: Za izvedbo veljajo ustrezni avstrijski standardi ÖNORM in zatem smernice za izvedbo proizvajalca.
Površina: Fugiranje stikov med ploščami in pritrdilnih sredstev se izvede v skladu z avstrijskim standardom oziroma smernicami za izvedbo proizvajalca. V enotni ceni je vkalkulirana površina brez posebnih zahtev, v skladu z avstrijskim standardom ÖNORM B 3415.</t>
  </si>
  <si>
    <t>1.3.7.1.7</t>
  </si>
  <si>
    <t>Izdelava površin s posebnimi zahtevami se zaračuna posebej. Vodoravno, navpično, poševno: Odstopanja po projektu od vodoravne ali navpične ravnine do 5 odstotkov veljajo kot vodoravne ali navpične, nad 5 odstotki pa kot poševne. Odstotek se izračuna iz razmerja med sosednjima pravokotnima stranema (tangens). Poševnine se od dejanske površine odštejejo. Navpične stropne površine se priračunajo k stropni površini.</t>
  </si>
  <si>
    <t>1.3.7.1.8</t>
  </si>
  <si>
    <t>Izbrane stenske in stropne obloge v mokrigh prostorih ali v prostorih kjer se pojavlja vlaga morajo biti 100 %-no odporne proti vodi (brez nabrekanja ali razpadanja), odporne na plesen in negorljive! 
V enotni ceni morajo biti zajeta vsa potrebna dela, transporti, prenosi,...</t>
  </si>
  <si>
    <t>1.3.7.2</t>
  </si>
  <si>
    <t>PREDELNE STENE</t>
  </si>
  <si>
    <t>1.3.7.2.1</t>
  </si>
  <si>
    <t>Nabava, dobava in izdelava mavčnokartonske predelne stene, višine do 3,30m; predelna stena z enojno podkonstrukcijo z vmesnimi ojačitvami za montažo notranje opreme in stavbnega pohištva in obojestransko dvoslojna mavčnokartonska obloga, v sestavi: 
2x mavčnokartonska plošča debeline 1,25cm, profil 5cm z vmesno zvočno izolacijo iz kamene volne in 2x mavčnokartonska plošča debeline 1,25cm, skupne debeline 10cm.
Toplotna izolacija v ploščah iz kamene volne  kot npr. Knauf Insulation DP-8 ali enakovredno. Izolacija toplotne prevodnosti 0,034W/mK, negorljiva požarnega razreda A1 SIST EN 13501.
Stena 2x kitana, bandažirana in brušena, kvalitete K2, pripravljena na oplesk. V ceni potrebno upoštevati stik stene s stropom. Komplet z vsemi potrebnimi dodatnimi deli in materiali.</t>
  </si>
  <si>
    <t>1.3.7.2.2</t>
  </si>
  <si>
    <t>Nabava, dobava in izdelava mavčnokartonske predelne stene, višine do 3,30m; predelna stena z enojno podkonstrukcijo z vmesnimi ojačitvami za montažo notranje opreme in stavbnega pohištva in obojestransko dvoslojna mavčnokartonska obloga, v sestavi: 
2x mavčnokartonska plošča debeline 1,25cm, profil 7,5cm z vmesno zvočno izolacijo iz kamene volne in 2x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kvalitete K2, pripravljena na oplesk. V ceni potrebno upoštevati stik stene s stropom. Komplet z vsemi potrebnimi dodatnimi deli in materiali.</t>
  </si>
  <si>
    <t>1.3.7.2.3</t>
  </si>
  <si>
    <t>Nabava, dobava in izdelava mavčnokartonske predelne stene, 57dB, višine do 3,30m; predelna stena z dvojno podkonstrukcijo z vmesnimi ojačitvami za montažo notranje opreme in stavbnega pohištva in obojestransko dvoslojna mavčnokartonska obloga, v sestavi: 
2x mavčnokartonska plošča debeline 1,25cm, profil 2x 5cm z vmesno zvočno izolacijo iz kamene volne in 2x mavčnokartonska plošča debeline 1,25cm, skupne debeline 15,5cm.
Toplotna izolacija v ploščah iz kamene volne  kot npr. Knauf Insulation DP-8 ali enakovredno. Izolacija toplotne prevodnosti 0,034W/mK, negorljiva požarnega razreda A1 SIST EN 13501.
Stena 2x kitana, bandažirana in brušena, kvalitete K2, pripravljena na oplesk. V ceni potrebno upoštevati stik stene s stropom. Komplet z vsemi potrebnimi dodatnimi deli in materiali.</t>
  </si>
  <si>
    <t>1.3.7.2.4</t>
  </si>
  <si>
    <t>Nabava, dobava in izdelava mavčnokartonske predelne stene delno vlagoodporne, 57dB, višine do 3,30m; predelna stena z dvojno podkonstrukcijo z vmesnimi ojačitvami za montažo notranje opreme, stavbnega pohištva in obojestransko dvoslojna mavčnokartonska obloga, v sestavi: 
2x vlagoodporna mavčnokartonska plošča debeline 1,25cm, profil 2x 5cm z vmesno zvočno izolacijo iz kamene volne in 2x mavčnokartonska plošča debeline 1,25cm, skupne debeline 15,5cm.
Toplotna izolacija v ploščah iz kamene volne  kot npr. Knauf Insulation DP-8 ali enakovredno. Izolacija toplotne prevodnosti 0,034W/mK, negorljiva požarnega razreda A1 SIST EN 13501.
Stena 2x kitana, bandažirana in brušena, vkvaliteti K2, pripravljena na oplesk. V ceni potrebno upoštevati stik stene s stropom. Komplet z vsemi potrebnimi dodatnimi deli in materiali.</t>
  </si>
  <si>
    <t>1.3.7.2.5</t>
  </si>
  <si>
    <t>Nabava, dobava in izdelava vlagoodporne mavčnokartonske predelne stene, višine do 3,30m; predelna stena z enojno podkonstrukcijo z vmesnimi ojačitvami za montažo notranje opreme in stavbnega pohištva in obojestransko dvoslojna mavčnokartonska obloga, v sestavi: 
2x vlagoodporna mavčnokartonska plošča debeline 1,25cm, profil 5cm z vmesno zvočno izolacijo iz kamene volne in 2x vlagoodporna mavčnokartonska plošča debeline 1,25cm, skupne debeline 10cm.
Toplotna izolacija v ploščah iz kamene volne  kot npr. Knauf Insulation DP-8 ali enakovredno. Izolacija toplotne prevodnosti 0,034W/mK, negorljiva požarnega razreda A1 SIST EN 13501.
Stena 2x kitana, bandažirana in brušena, vkvaliteti K2, pripravljena na oplesk. V ceni potrebno upoštevati stik stene s stropom. Komplet z vsemi potrebnimi dodatnimi deli in materiali.</t>
  </si>
  <si>
    <t>1.3.7.2.6</t>
  </si>
  <si>
    <t>Nabava, dobava in izdelava vlagoodporne mavčnokartonske predelne stene, višine do 3,30m; predelna stena z enojno podkonstrukcijo z vmesnimi ojačitvami za montažo notranje opreme in stavbnega pohištva in obojestransko dvoslojna mavčnokartonska obloga, v sestavi: 
2x vlagoodporna mavčnokartonska plošča debeline 1,25cm, profil 7,5cm z vmesno zvočno izolacijo iz kamene volne in 2x vlagoodporna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vkvaliteti K2, pripravljena na oplesk. V ceni potrebno upoštevati stik stene s stropom. Komplet z vsemi potrebnimi dodatnimi deli in materiali.</t>
  </si>
  <si>
    <t>1.3.7.2.7</t>
  </si>
  <si>
    <t>Nabava, dobava in izdelava mavčnokartonske predelne stene, delno vlagoodporne, višine do 3,30m; predelna stena z enojno podkonstrukcijo z vmesnimi ojačitvami za montažo notranje opreme in stavbnega pohištva in obojestransko dvoslojna mavčnokartonska obloga, v sestavi: 
2x mavčnokartonska plošča debeline 1,25cm, profil 5cm z vmesno zvočno izolacijo iz kamene volne in 2x vlagoodporna mavčnokartonska plošča debeline 1,25cm, skupne debeline 10cm.
Toplotna izolacija v ploščah iz kamene volne  kot npr. Knauf Insulation DP-8 ali enakovredno. Izolacija toplotne prevodnosti 0,034W/mK, negorljiva požarnega razreda A1 SIST EN 13501.
Stena 2x kitana, bandažirana in brušena, v kvaliteti K2, pripravljena na oplesk. V ceni potrebno upoštevati stik stene s stropom. Komplet z vsemi potrebnimi dodatnimi deli in materiali.</t>
  </si>
  <si>
    <t>1.3.7.2.8</t>
  </si>
  <si>
    <t>Nabava, dobava in izdelava mavčnokartonske predelne stene, delno vlagoodporne, višine do 3,30m; predelna stena z enojno podkonstrukcijo z vmesnimi ojačitvami za montažo notranje opreme in stavbnega pohištva in obojestransko dvoslojna mavčnokartonska obloga, v sestavi: 
2x mavčnokartonska plošča debeline 1,25cm, profil 7,5cm z vmesno zvočno izolacijo iz kamene volne in 2x vlagoodporna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v kvaliteti K2, pripravljena na oplesk. V ceni potrebno upoštevati stik stene s stropom. Komplet z vsemi potrebnimi dodatnimi deli in materiali.</t>
  </si>
  <si>
    <t>1.3.7.2.9</t>
  </si>
  <si>
    <t>Nabava, dobava in izdelava požarnoodporne mavčnokartonske predelne stene, višine do 3,30m; predelna stena z enojno podkonstrukcijo z vmesnimi ojačitvami za montažo notranje opreme in stavbnega pohištva in obojestransko dvoslojna mavčnokartonska obloga, v sestavi: 
2x ognjevarna mavčnokartonska plošča debeline 1,25cm, profil 7,5cm z vmesno zvočno izolacijo iz kamene volne in 2x ognjevarna mavčnokartonska plošča debeline 1,25cm, skupne debeline 12,5cm.
Toplotna izolacija v ploščah iz kamene volne  kot npr. Knauf Insulation DP-8 ali enakovredno. Izolacija toplotne prevodnosti 0,034W/mK, negorljiva požarnega razreda A1 SIST EN 13501.
Stena 2x kitana, bandažirana in brušena, v kvaliteti K2, pripravljena na oplesk. V ceni potrebno upoštevati stik stene s stropom. Komplet z vsemi potrebnimi dodatnimi deli in materiali.</t>
  </si>
  <si>
    <t>1.3.7.3</t>
  </si>
  <si>
    <t>OBLOGE</t>
  </si>
  <si>
    <t>1.3.7.3.1</t>
  </si>
  <si>
    <t>Nabava, dobava in izdelava mavčnokartonske obloge stebrov nosilne konstrukcije, višine do 3,80m; obloga na nosilno konstrukcijo z vmesno toplotno izolacijo z zaključno dvoslojno mavčnokartonsko oblogo, v sestavi: 
2x vlagoodporna mavčnokartonska plošča debeline 1,25cm in toplotna izolacija iz mineralne volne debeline 2cm, skupne  globine 4,5cm.
Stena 2x kitana, bandažirana in brušena, v kvaliteti K2, pripravljena na oplesk. V ceni potrebno upoštevati stik stene s stropom. Komplet z vsemi potrebnimi dodatnimi dlei in materiali.</t>
  </si>
  <si>
    <t>1.3.7.3.2</t>
  </si>
  <si>
    <t>Nabava, dobava in izdelava mavčnokartonske obloge stene - inštalacijska obloga, višine do 3,30m; obloga z enojno podkonstrukcijo z vmesnimi ojačitvami za montažo notranje opreme in inštalacije, z dvoslojno vlagoodporno mavčnokartonsko oblogo, v sestavi: 
2x vlagoodporna mavčnokartonska plošča debeline 1,25cm, profil 7,5cm skupne globine 10cm.
Stena 2x kitana, bandažirana in brušena, v kvaliteti K2, pripravljena na oplesk. V ceni potrebno upoštevati stik stene s stropom. Komplet z vsemi potrebnimi dodatnimi dlei in materiali.</t>
  </si>
  <si>
    <t>1.3.7.3.3</t>
  </si>
  <si>
    <t>7.12.</t>
  </si>
  <si>
    <t>Nabava, dobava in izdelava mavčnokartonske obloge stene - inštalacijska obloga, višine do 3,30m; obloga z dvojno podkonstrukcijo z vmesnimi ojačitvami za montažo inštalacije, z dvoslojno vlagoodporno mavčnokartonsko oblogo, v sestavi: 
2x vlagoodporna mavčnokartonska plošča debeline 1,25cm, profil 7,5cm skupne globine do 15cm.
Stena 2x kitana, bandažirana in brušena, vkvaliteti K2, pripravljena na oplesk. V ceni potrebno upoštevati stik stene s stropom. Komplet z vsemi potrebnimi dodatnimi dlei in materiali.</t>
  </si>
  <si>
    <t>1.3.7.3.4</t>
  </si>
  <si>
    <t>7.13.</t>
  </si>
  <si>
    <t>Nabava, dobava in izdelava mavčnokartonske obloge stene - inštalacijska obloga, višine do 1,20m; obloga z dvojno podkonstrukcijo z vmesnimi ojačitvami za montažo inštalacije, z dvoslojno vlagoodporno mavčnokartonsko oblogo, v sestavi: 
2x vlagoodporna mavčnokartonska plošča debeline 1,25cm, profil 7,5cm skupne globine do 21cm.
Stena 2x kitana, bandažirana in brušena, v kvaliteti K2, pripravljena na oplesk. V ceni potrebno upoštevati stik stene s stropom. Komplet z vsemi potrebnimi dodatnimi dlei in materiali.</t>
  </si>
  <si>
    <t>1.3.7.3.5</t>
  </si>
  <si>
    <t>7.14.</t>
  </si>
  <si>
    <t>Bandažiranje in kitanje notranje finalne obloge "modularnih" sten.
Stena 2x kitana, bandažirana in brušena, v kvaliteti K2, pripravljena na oplesk. V ceni potrebno upoštevati stik stene s stropom. Komplet z vsemi potrebnimi dodatnimi deli in materiali.</t>
  </si>
  <si>
    <t>1.3.7.3.6</t>
  </si>
  <si>
    <t>7.15.</t>
  </si>
  <si>
    <t>Nabava, dobava in montaža stenske obloge iz akustičnih perforiranih plošč; lesena akustična stenska obloga z zarezami na vidni strani in perforacijo na zadnji strani. Plošče debeline 17mm, osnovna plošča je MDF, na površini je melaminska folija v dekorju lesa po izboru projektanta, na zadnji strani je kaširan akustični voal soundtex.
Plošče kot npr. Patt Topakustik 28/4 ali enakovredno.
- koeficient absorpcije vsaj 0,7,
- stopnja perforacije 7,5%. 
- odziv na ogenj razred B-S2,d0.
Obloga se montira na tipsko omega pocinkano podkonstrukcijo s sponkami za pritrjevanje. Vključno z izvedbo vseh zaključkov, pripravo za vgradnjo opreme in ostalih instalacijskih elementov. Komplet z vsemi potrebnimi dodatnimi deli in materiali.</t>
  </si>
  <si>
    <t>1.3.7.3.7</t>
  </si>
  <si>
    <t>7.16.</t>
  </si>
  <si>
    <t>Nabava, dobava in montaža dimniškega jaška; dimniški jašek izdelan iz lahke požarne plošče narejene na silikatni osnovi s cementnim vezivom. Plošče neobčutljive na vlago in difuzijsko stabilne kot npr. PROMATECT ali enakovredno.
Dimniški jašek dimenzije 40/40cm. Komplet z vsemi potrebnimi dodatnimi deli in materiali.</t>
  </si>
  <si>
    <t>1.3.7.4</t>
  </si>
  <si>
    <t>SPUŠČENI STROP</t>
  </si>
  <si>
    <t>1.3.7.4.1</t>
  </si>
  <si>
    <t>7.17.</t>
  </si>
  <si>
    <t>Nabava, dobava in izdelava spuščenega stropa; akustični strop z obrobo iz mavčnokartonskih plošč v ravnini.
V ceni potrebno upoštevati ojačitve v podkonstrukciji za potrebe montaže inštalacij.
Spodnja površina obeh tipov stropov mora biti poravnana. Komplet z vsemi potrebnimi dodatnimi deli in materiali.</t>
  </si>
  <si>
    <t>1.3.7.4.2</t>
  </si>
  <si>
    <t>7.17.1.</t>
  </si>
  <si>
    <t>~ Akustični strop iz akustičnih mavčnih plošč  s perforacijo z učinkom čiščenjem zraka po DIN EN 14190 z odpornostjo proti udarcem z žogo po DIN 18032-3. Plošče različnih dimenzij, debeline 12,5mm. Perforacija neprekinjena - brez vidnih fug kot npr Knauf Cleaneo akustic 8-12-50 R ali enakovredno.
Perforacija z zamaknjeno okroglo perforacijo. Hrbtna stran je kaširana s standardno tkanino črne barve. Plošče z obliko robov FF za neviden stik med ploščami, komplet s fugiranjem.
Spuščeni strop na podkonstrukciji iz pocinkanih profiloviz jeklene pločevine DIN 18182-1, kot osnovni in nosilni profili, obešanje z direktnim obešalom. Strop obešen na globini do 50cm (spodnja linija končne plošče).
Opomba: Nabava, dobava in izdelava spuščenega stropa; akustični strop z obrobo iz mavčnokartonskih plošč v ravnini.</t>
  </si>
  <si>
    <t>1.3.7.4.3</t>
  </si>
  <si>
    <t>7.17.2.</t>
  </si>
  <si>
    <t>~ Spuščena stropna obloga iz mavčnokartonskih plošč z vodoravno spodnjo ploskvijo brez fug s pokrito podkonstrukcijo, sestavljeno iz profilov iz pocinkane jeklene pločevine, z obešali, pritrjeno na nosilni strop.
Strop obešen na globini do 50cm (spodnja linija končne plošče). Spodnja vidna ploskev iz masivnih mavčnih plošč. Debelina obloge: 12,5mm (kot npr. sistem Knauf stropni sistem D 112 ali enakovredno). 
Mavčnokartonske plošče zaključene z bandažiranjem ter 2x kitanjem, v kvaliteti K2 in brušenjem, izvedena priprava za slikanje. Vključno z izvedbo vseh zaključkov, reg, kitanj, pripravo za vgradnjo svetil in ostalih instalacijskih elementov v stropu.
Opomba: Nabava, dobava in izdelava spuščenega stropa; akustični strop z obrobo iz mavčnokartonskih plošč v ravnini.</t>
  </si>
  <si>
    <t>1.3.7.4.4</t>
  </si>
  <si>
    <t>7.18.</t>
  </si>
  <si>
    <t>Nabava, dobava in izdelava spuščenega stropa; akustični strop z obrobo iz mavčnokartonskih plošč in kaskado.
V ceni potrebno upoštevati ojačitve v podkonstrukciji za potrebe montaže inštalacij.
Spodnja površina obeh tipov stropov mora biti poravnana. Komplet z vsemi potrebnimi dodatnimi deli in materiali.</t>
  </si>
  <si>
    <t>1.3.7.4.5</t>
  </si>
  <si>
    <t>7.18.1.</t>
  </si>
  <si>
    <t>~ Akustični strop iz akustičnih mavčnih plošč  s perforacijo z učinkom čiščenjem zraka po DIN EN 14190 z odpornostjo proti udarcem z žogo po DIN 18032-3. Plošče različnih dimenzij, debeline 12,5mm. Perforacija neprekinjena - brez vidnih fug kot npr Knauf Cleaneo akustic 8-12-50 R ali enakovredno.
Perforacija z zamaknjeno okroglo perforacijo. Hrbtna stran je kaširana s standardno tkanino črne barve. Plošče z obliko robov FF za neviden stik med ploščami, komplet s fugiranjem.
Spuščeni strop na podkonstrukciji iz pocinkanih profiloviz jeklene pločevine DIN 18182-1, kot osnovni in nosilni profili, obešanje z direktnim obešalom. Strop obešen na globini 20cm (spodnja linija končne plošče).
Opomba: Nabava, dobava in izdelava spuščenega stropa; akustični strop z obrobo iz mavčnokartonskih plošč in kaskado.</t>
  </si>
  <si>
    <t>1.3.7.4.6</t>
  </si>
  <si>
    <t>7.18.2.</t>
  </si>
  <si>
    <t>~ Spuščena stropna obloga iz mavčnokartonskih plošč z vodoravno spodnjo ploskvijo brez fug s pokrito podkonstrukcijo, sestavljeno iz profilov iz pocinkane jeklene pločevine, z obešali, pritrjeno na nosilni strop.
Strop obešen na globini 20cm (spodnja linija končne plošče). Spodnja vidna ploskev iz masivnih mavčnih plošč. Debelina obloge: 12,5mm (kot npr. sistem Knauf stropni sistem D 112 ali enakovredno). 
Mavčnokartonske plošče zaključene z bandažiranjem ter 2x kitanjem, v kvaliteti K2 in brušenjem, izvedena priprava za slikanje. Vključno z izvedbo vseh zaključkov, reg, kitanj, pripravo za vgradnjo svetil in ostalih instalacijskih elementov v stropu.
Opomba: Nabava, dobava in izdelava spuščenega stropa; akustični strop z obrobo iz mavčnokartonskih plošč in kaskado.</t>
  </si>
  <si>
    <t>1.3.7.4.7</t>
  </si>
  <si>
    <t>7.18.3.</t>
  </si>
  <si>
    <t>~ Kaskada, globine 20cm z zaključnim vogalnim profilom.
Opomba: Nabava, dobava in izdelava spuščenega stropa; akustični strop z obrobo iz mavčnokartonskih plošč in kaskado.</t>
  </si>
  <si>
    <t>1.3.7.4.8</t>
  </si>
  <si>
    <t>7.18.4.</t>
  </si>
  <si>
    <t>~ Kaskada, globine 50cm z zaključnim vogalnim profilom.
Opomba: Nabava, dobava in izdelava spuščenega stropa; akustični strop z obrobo iz mavčnokartonskih plošč in kaskado.</t>
  </si>
  <si>
    <t>1.3.7.4.9</t>
  </si>
  <si>
    <t>7.19.</t>
  </si>
  <si>
    <t>Nabava, dobava in izdelava spuščenega stropa iz vodoodpornih mavčnokartonskih plošč v ravnini. Strop spuščen na globini do 50cm.</t>
  </si>
  <si>
    <t>1.3.7.4.10</t>
  </si>
  <si>
    <t>~ Spuščena stropna obloga iz vodoodpornih mavčnokartonskih plošč z vodoravno spodnjo ploskvijo brez fug s pokrito podkonstrukcijo, sestavljeno iz profilov iz pocinkane jeklene pločevine, z obešali, pritrjeno na nosilni strop. Spodnja vidna ploskev iz masivnih mavčnih plošč. Debelina obloge: 12,5 mm (kot npr. sistem Knauf stropni sistem D 112 ali enakovredno). 
Vodoodporne mavčnokartonske plošče zaključene z bandažiranjem ter 2x kitanjem, v kvaliteti K2 in brušenjem, izvedena priprava za slikanje. Vključno z izvedbo vseh zaključkov, reg, kitanj, pripravo za vgradnjo svetil in ostalih instalacijskih elementov v stropu.
V ceni potrebno upoštevati ojačitve v podkonstrukciji za potrebe montaže inštalacij.
Spodnja površina stropa mora biti poravnana. Komplet z vsemi potrebnimi dodatnimi deli in materiali.
Opomba: Nabava, dobava in izdelava spuščenega stropa iz vodoodpornih mavčnokartonskih plošč v ravnini. Strop spuščen na globini do 50cm.</t>
  </si>
  <si>
    <t>1.3.7.4.11</t>
  </si>
  <si>
    <t>7.20.</t>
  </si>
  <si>
    <t>Nabava, dobava in izdelava spuščenega stropa iz ognjevarnih mavčnokartonskih plošč v ravnini. Strop spuščen na globini do 5cm.</t>
  </si>
  <si>
    <t>1.3.7.4.12</t>
  </si>
  <si>
    <t>~ Spuščena stropna obloga iz impregniranih ognjevarnih mavčnokartonskih plošč z vodoravno spodnjo ploskvijo brez fug s pokrito podkonstrukcijo, sestavljeno iz profilov iz pocinkane jeklene pločevine, z obešali, pritrjeno na nosilni strop. Spodnja vidna ploskev iz masivnih mavčnih plošč. Debelina obloge: 12,5 mm (kot npr. sistem Knauf stropni sistem D 112 ali enakovredno). 
Ognjevarne mavčnokartonske plošče zaključene z bandažiranjem ter 2x kitanjem, v kvaliteti K2 in brušenjem, izvedena priprava za slikanje. Vključno z izvedbo vseh zaključkov, reg, kitanj, pripravo za vgradnjo svetil in ostalih instalacijskih elementov v stropu.
V ceni potrebno upoštevati ojačitve v podkonstrukciji za potrebe montaže inštalacij.
Spodnja površina stropa mora biti poravnana. Komplet z vsemi potrebnimi dodatnimi deli in materiali.
Opomba: Nabava, dobava in izdelava spuščenega stropa iz ognjevarnih mavčnokartonskih plošč v ravnini. Strop spuščen na globini do 5cm.</t>
  </si>
  <si>
    <t>1.3.7.4.13</t>
  </si>
  <si>
    <t>7.21.</t>
  </si>
  <si>
    <t>Nabava, dobava in izdelava spuščenega stropa oz maske za inštalacije; maska iz vlagoodporne mavčnokartonskih plošč.</t>
  </si>
  <si>
    <t>1.3.7.4.14</t>
  </si>
  <si>
    <t>Kaskadna maska za inštalacije, dimenzije 120/70cm iz vlagoodpornih mavčnokartonskih plošč debeline 1,25cm, zaključene z bandažiranjem ter kitanjem stikov v kvaliteti K2 in brušenjem, izvedena priprava za slikanje. Vključno z izvedbo vseh zaključkov, reg, kitanj.
Spuščeni strop na podkonstrukciji iz pocinkanih profilov iz jeklene pločevine DIN 18182-1, kot osnovni in nosilni profili, obešanje z direktnim obešalom. Strop obešen na globini 70cm (spodnja linija končne plošče).
Stropna obloga iz vlagoodpornih mavčnokartonskih plošč z vodoravno spodnjo ploskvijo brez fug.
Mavčnokartonske plošče zaključene z bandažiranjem ter 2x kitanjem, v kvaliteti K2 in brušenjem, izvedena priprava za slikanje.
V ceni potrebno upoštevati ojačitve v podkonstrukciji za potrebe montaže inštalacij.
Spodnja površina obeh tipov stropov mora biti poravnana. Komplet z vsemi potrebnimi dodatnimi deli in materiali.
Opomba: Nabava, dobava in izdelava spuščenega stropa oz maske za inštalacije; maska iz vlagoodporne mavčnokartonskih plošč.</t>
  </si>
  <si>
    <t>1.3.7.5</t>
  </si>
  <si>
    <t>REVIZIJSKE LOPUTE</t>
  </si>
  <si>
    <t>1.3.7.5.1</t>
  </si>
  <si>
    <t>7.22.</t>
  </si>
  <si>
    <t>Nabava, dobava in montaža revizijskih loput v spuščenem stropu. Revizijska loputa z jekleno pocinkano podkonstrukcijo dimenzije 50/50cm, debeline 1,25cm.
Zeviziska loputa vgrajena v spuščeni strop, pripravljena na plesk. Komplet z vsemi potrebnimi dodatnimi deli in materiali.</t>
  </si>
  <si>
    <t>1.3.7.5.2</t>
  </si>
  <si>
    <t>7.23.</t>
  </si>
  <si>
    <t>Nabava, dobava in montaža požarnih revizijskih loput v požarnoodpornem spuščenem stropu. Revizijska lopute z jekleno pocinkano podkonstrukcijo dimenzije 50/50cm, debeline 1,25cm.
Zeviziska loputa vgrajena v spuščeni strop, pripravljena na plesk. Komplet z vsemi potrebnimi dodatnimi deli in materiali.</t>
  </si>
  <si>
    <t>1.3.7.5.3</t>
  </si>
  <si>
    <t>7.24.</t>
  </si>
  <si>
    <t>Nabava, dobava in montaža revizijskih loput v stenski oblogi. Revizijska loputa z jekleno pocinkano podkonstrukcijo dimenzije 50/50cm, debeline 1,25cm.
Zeviziska loputa vgrajena v stensko oblogo, pripravljena na plesk. Komplet z vsemi potrebnimi dodatnimi deli in materiali.</t>
  </si>
  <si>
    <t>1.3.7.6</t>
  </si>
  <si>
    <t>TOPLOTNA IZOLACIJA</t>
  </si>
  <si>
    <t>1.3.7.6.1</t>
  </si>
  <si>
    <t>7.25.</t>
  </si>
  <si>
    <t xml:space="preserve">Nabava, dobava in polaganje toplotne izolacije na medetažno konstrukcijo - strop (podstrešje). Toplotna izolacija v kombinaciji pohodne in nepohodne površine v sestavi:
 - parna ovira,
 - pohodna izolacija - toplotna izolacija iz trde pohodne plošče iz kamene volne, debeline 12,0 cm, toplotne prevodnosti 0,037W/mK, negorljiva (razred A1), tlačne trdnosti 30kPa,
 - pohodni sloj - OSB plošča debeline 18mm,
 - nepohodna izolacija - toplotna izolacija iz večnamenskega filca iz steklene volne, debeline 12cm, toplotne prevodnosti 0,040W/mK, negoljiva (razred A1).
Komplet z vsemi potrebnimi spremljevalnimi, zaključnimi in pomoćnimi deli. </t>
  </si>
  <si>
    <t>1.3.7.6.2</t>
  </si>
  <si>
    <t>7.25.1.</t>
  </si>
  <si>
    <t xml:space="preserve">Pohodna toplotna izolacija (servisna pot).
Opomba: Nabava, dobava in polaganje toplotne izolacije na medetažno konstrukcijo - strop (podstrešje). Toplotna izolacija v kombinaciji pohodne in nepohodne površine v sestavi:
 - parna ovira,
 - pohodna izolacija - toplotna izolacija iz trde pohodne plošče iz kamene volne, debeline 12,0 cm, toplotne prevodnosti 0,037W/mK, negorljiva (razred A1), tlačne trdnosti 30kPa,
 - pohodni sloj - OSB plošča debeline 18mm,
 - nepohodna izolacija - toplotna izolacija iz večnamenskega filca iz steklene volne, debeline 12cm, toplotne prevodnosti 0,040W/mK, negoljiva (razred A1).
Komplet z vsemi potrebnimi spremljevalnimi, zaključnimi in pomoćnimi deli. </t>
  </si>
  <si>
    <t>1.3.7.6.3</t>
  </si>
  <si>
    <t>7.25.2.</t>
  </si>
  <si>
    <t xml:space="preserve">Nepohodna toplotna izolacija.
Opomba: Nabava, dobava in polaganje toplotne izolacije na medetažno konstrukcijo - strop (podstrešje). Toplotna izolacija v kombinaciji pohodne in nepohodne površine v sestavi:
 - parna ovira,
 - pohodna izolacija - toplotna izolacija iz trde pohodne plošče iz kamene volne, debeline 12,0 cm, toplotne prevodnosti 0,037W/mK, negorljiva (razred A1), tlačne trdnosti 30kPa,
 - pohodni sloj - OSB plošča debeline 18mm,
 - nepohodna izolacija - toplotna izolacija iz večnamenskega filca iz steklene volne, debeline 12cm, toplotne prevodnosti 0,040W/mK, negoljiva (razred A1).
Komplet z vsemi potrebnimi spremljevalnimi, zaključnimi in pomoćnimi deli. </t>
  </si>
  <si>
    <t>1.3.7.7</t>
  </si>
  <si>
    <t>VOGALNA ZAŠČITA</t>
  </si>
  <si>
    <t>1.3.7.7.1</t>
  </si>
  <si>
    <t>7.26.</t>
  </si>
  <si>
    <t>Nabava, dobava in montaža mehke zaščite za vogale in robe. Zaščita požarno varna, primerno za notranjo in zunanjo uporabo, odporna na atmosferije (-20°C do 80°C), enostavna montaža s silikonskim lepilom na osnovi MS- polimera.
Zaščita dimenzije 100x7x7cm iz poliuretanske-integral pene, v različnih barvah po izboru projektanta. Komplet z vsemi potrebnimi dodatnimi deli in materiali.</t>
  </si>
  <si>
    <t>1.3.8</t>
  </si>
  <si>
    <t>8.</t>
  </si>
  <si>
    <t>SLIKOPLESKARSKA DELA</t>
  </si>
  <si>
    <t>1.3.8.1</t>
  </si>
  <si>
    <t>1.3.8.2</t>
  </si>
  <si>
    <t xml:space="preserve">Pri izvajanju slikopleskarskih del je potrebno upoštevati vsa pripravljalna dela, pomožna in zaključna dela, ter nabavo in dobavo materiala z vsemi potrebnimi transporti. Pri posameznih postavkah tega poglavja mora ponudnik v cenah za enoto mere obvezno zajeti, upoštevati in vkalkulirati še: 
~ Delovni odri, ki služijo varovanju življenja, izvajalcev ter ostalih na gradbišču in niso posebej navedenea v tem popisu se za čas izvajanja ne obračunavajo posebej, ampak jih je potrebno upoštevati v cenah za enoto posameznih postavk, v kolikor to ni v popisu posebej opisano in označeno. </t>
  </si>
  <si>
    <t>1.3.8.3</t>
  </si>
  <si>
    <t>~ Delavci, ki delajo na višini, morajo biti zavarovani v skladu z predpisi in zakonom o Varstvo pri delu (vsa varovala, ki služijo za uporabo osebne zaščitne opreme v skladu z SIST EN 354, SIST EN 355, SIST EN 360, SIST EN 362 in Zakonom o varstvu in zdravju pri delu). Upoštevati je splošna navodila in predpise iz varstva pri gradbenih in slikopleskarskih delih, varovanje dihal z zaščitno masko in zaščita oči z zaščitnimi očali ali ščitnikom za obraz je potrebno le pri ročnem ali strojnem brušenju vgrajene mase.</t>
  </si>
  <si>
    <t>1.3.8.4</t>
  </si>
  <si>
    <t>Na opleskanih površinah se ne smejo poznati sledovi od slikopleskarskega orodja  in ton mora biti enoten. 
Pred pričetkom je potrebno predhodno pregledati delovno površino in izvesti potrebna preddela; površine očistiti od emulzij, premazov opažev in mastnih deležev, pregledati niveleto površin in pomeriti stopnjo vlage. Vse našteto mora biti zajeto v E.M. posamezne postavke.</t>
  </si>
  <si>
    <t>1.3.8.5</t>
  </si>
  <si>
    <t>V ceno je upoštevati vse zaščite pri slikanju ali pleskanju med posameznimi različnimi nanosi barv: bandažni trak, začasno odstranjevanje in ponovno nameščanje, zaščito lesenih ograj, zidnih površin, ipd…
Pleskarski izdelki (kit, barve in ostali premazi) morajo ustrezato sledečim parametrom in zahtevam: paroprepustnost izravnalnih mas po EN ISO 7783-2; koeficient μ&lt;40;  vrednost Sd (d = 3 mm) &lt;0,12; (m) razred I (visoka paroprepustnost). Paroprepustnost končnih zidnih premazov po EN ISO 7783-2; koeficient μ&lt;100;  vrednost Sd (d = 3 mm) &lt;0,01; (m) razred I (visoka paroprepustnost).</t>
  </si>
  <si>
    <t>1.3.8.6</t>
  </si>
  <si>
    <t>PRIPRAVA PODLAGE; Podlaga pred nanoson izravnalne mase mora biti trdna, suha in čista, brez slabo vezanih delcev, prahu, v vodi lahko topnih soli, mastnih oblog in druge  umazanije. Prah in drugo neoprijeto umazanijo posesamo ali odstranimo z  ometanjem, nerazgrajene ostanke opažnih olj z betonskih površin pa operemo s curkom vroče vode ali pare. Z zidnimi plesnimi okužene površine pred nanosom izravnalne mase obvezno dezinficiramo.</t>
  </si>
  <si>
    <t>1.3.8.7</t>
  </si>
  <si>
    <t>Novovgrajene omete pred vgradnjo izravnalne mase sušimo oziroma zorimo za vsak cm debeline vsaj 7 do 10 dni, na nove betonske podlage pa izravnalne mase ne nanašamo prej kot mesec dni po betoniranju (navedeni časi sušenja podlage veljajo za normalne pogoje: T = +20 ºC, rel. zr. vl. = 65 %). Podlaga naj bo trdna suha in čista – brez slabo vezanih delcev, prahu, ostankov opažnih olj, masti in druge umazanije.</t>
  </si>
  <si>
    <t>1.3.8.8</t>
  </si>
  <si>
    <t>Novo vgrajene omete in izravnalne mase v normalnih pogojih (T = +20 ºC, rel. vl. zraka = 65 %) sušimo oziroma zorimo najmanj 1 dan za vsak mm debeline, za betonske podlage pa je čas sušenja minimalno en mesec. Z že prebarvanih površin odstranimo vse v vodi lahko in hitro razmočljive barvne nanose ter opleske z oljnimi barvami, laki ali emajli.</t>
  </si>
  <si>
    <t>1.3.8.9</t>
  </si>
  <si>
    <t>Z zidnimi plesnimi okužene površine pred barvanjem obvezno dezinficiramo. Pred prvim barvanjem na vse površine je obvezen osnovni premaz z ustrezno emulzijo. Osnovni premaz nanesemo s čistim orodjem; ročno s čopiči in valjčki ali strojno z brizganjem. Z barvanjem lahko v normalnih pogojih (T = +20 ºC, rel. vl. zraka = 65 %) pričnemo 6 -12 ur po nanosu osnovnega premaza.</t>
  </si>
  <si>
    <t>1.3.8.10</t>
  </si>
  <si>
    <t xml:space="preserve">VGRADNJA IZRAVNALNIH MAS; Maso običajno vgrajujemo v dveh slojih, pri čemer naj debelina posameznega sloja ne presega 1 do 2 mm, skupna debelina dvoslojnega nanosa pa 3 mm. Maso nanašamo ročno – z nerjavečo jekleno gladilko – in jo po obdelovani ploskvi razvlečemo. Pri tem skušamo površino čim bolj zgladiti. Če je potrebno, odvečni material z gladilko odvzamemo in odstranimo. Prvi sloj pred nanosom drugega, enako pa tudi drugi oziroma zaključni sloj, obrusimo s finim brusnim papirjem. </t>
  </si>
  <si>
    <t>1.3.8.11</t>
  </si>
  <si>
    <t xml:space="preserve">Brušenje je lahko ročno ali strojno. Če površine pripravljamo za zahtevnejše dekorativne obdelave, uporabimo brusni papir štev. 150, v drugih primerih pa izbiramo med brusnimi papirji štev. 80 in 120. Vgradnja izravnalne mase je možna le v primernih mikroklimatskih pogojih: temperatura zraka in zidne podlage naj ne bo nižja od +5 ºC in ne višja od +35 ºC, relativna vlažnost zraka pa ne višja od 80 %. </t>
  </si>
  <si>
    <t>1.3.8.12</t>
  </si>
  <si>
    <t>NANAŠANJE BARVE; Barvo nanašamo v dveh slojih v razmaku 4 – 6 ur (T = +20 ºC, rel. vl. zraka = 65 %), s čistim, ustreznim in s tehničnim listom predpisanim orodjem za poldisperzijsko ali disperzijsko barvo. Posamezno zidno ploskev barvamo brez prekinitev od enega do drugega skrajnega robu. Nedostopne površine (koti, vogali, žlebovi, ozke špalete, ipd.) vedno obdelamo najprej. Barvanje je možno le v primernih razmerah oziroma v primernih mikroklimatskih pogojih: temperatura zraka in zidne podlage naj bo od +5 ºC do +35 ºC, relativna vlažnost zraka pa ne višja od 80 %.</t>
  </si>
  <si>
    <t>1.3.8.13</t>
  </si>
  <si>
    <t>Upoštevati je potrebno: 
-  SIST EN 13300  Barve in premazna sredstva ter sistemi za zidove in stropove v notranjih prostorih 
 - SIST EN 1062-1  Barve in premazna sredstva ter sistemi za zunanje zidove (fasade) 
 - SIST EN 1504-2  Funkcijska premazna sredstva in sistemi za zaščito betonskih površin 
 - SIST EN 15824 Zunanji in notranji ometi na osnovi organskih veziv 
 - SIST EN 927 Barve in laki - Premazi in premazni sistemi za zunanjo zaščito lesa
V enotni ceni morajo biti zajeta vsa potrebna dela, transporti, prenosi,...</t>
  </si>
  <si>
    <t>1.3.8.14</t>
  </si>
  <si>
    <t>8.1.</t>
  </si>
  <si>
    <t>Nabava, dobava in dvakratno slikanje mavčnokartonskih sten s kakovostno disperzijsko barvo v več barvnih odtenkih za bolj obremenjene notranje površine, dobro pokrivno, z vsemi preddeli, predhodno pleskanje z emulzijo obdelava fug in stikov; kitanje posameznih fug med različnimi gradbenimi materiali z belim akrilnim kitom; obelava po navodilih proizvajalca, transporti in potrebnim materialom. Barva po izboru projektanta.
Komplet z vsemi potrebnimi dodatnimi deli in materiali.</t>
  </si>
  <si>
    <t>1.3.8.15</t>
  </si>
  <si>
    <t>8.2.</t>
  </si>
  <si>
    <t>Nabava, dobava in slikanje mavčnokartonskih stropov s kakovostno poldisperzijsko barvo v več barvnih odtenkih. Barva dobro pokrivna, z vsemi preddeli, predhodno pleskanje z emulzijo, obdelava fug in stikov; kitanje posameznih fug med različnimi gradbenimi materiali z belim akrilnim kitom; obelava po navodilih proizvajalca, transporti in potrebnim materialom. Barva po izboru projektanta.
Komplet z vsemi potrebnimi dodatnimi deli in materiali.</t>
  </si>
  <si>
    <t>1.3.8.16</t>
  </si>
  <si>
    <t>8.3.</t>
  </si>
  <si>
    <t>Nabava, dobava in slikanje sten z notranjo visoko kakovostno pralno zidno barvo (Latex), do višine 1,80m; barva za zelo obremenjene notranje stenske površine v več barvnih tonih, pralno po EN 1300, dobro pokrivno z vsemi preddeli, transporti in potrebnim materialom. Barva po izboru projektanta.</t>
  </si>
  <si>
    <t>1.3.9</t>
  </si>
  <si>
    <t>9.</t>
  </si>
  <si>
    <t>FASADERSKA DELA</t>
  </si>
  <si>
    <t>1.3.9.1</t>
  </si>
  <si>
    <t>1.3.9.2</t>
  </si>
  <si>
    <t>V ceni vseh postavk, morajo biti zajeta vsa dela, dobava in montaža, osnovni material, pritrdilni in tesnilni material, ter material za vse zaključke. Izvajalec mora vse mere preveriti na licu mesta in izdelati ustrezno tehnično dokumentacijo in delavniške risbe, ki jih mora potrditi projektant.</t>
  </si>
  <si>
    <t>1.3.9.3</t>
  </si>
  <si>
    <t>Pri izvedbi, opremi in finalizaciji vseh izdelkov je potrebno upoštevati vse načrte, sheme in tehnične specifikacije. Pred izvedbo in montažo izdelkov je preveriti mere na objektu in v projektu. Vsa eventualna neskladja oz odstopanja je potrebno predhodno razjasniti s projektantom!
Podkonstrukcija prezračevane fasade mora biti dimenzionirana na mehanske obremenitve za konkretno mesto vgradnje.</t>
  </si>
  <si>
    <t>1.3.9.4</t>
  </si>
  <si>
    <t>Upoštevati je potrebno: 
 - SIST EN 12467  Vlakno-cementne ravne plošče
 - STS ali ETA  Fasadna sidra 
 - STS ali ETA  Betonska sidra 
 - STS  Prezračevani mehansko pritrjeni in lepljeni fasadni sistemi 
V enotni ceni morajo biti zajeta vsa potrebna dela, transporti, prenosi,...</t>
  </si>
  <si>
    <t>1.3.9.5</t>
  </si>
  <si>
    <t>9.1.</t>
  </si>
  <si>
    <t>Nabava, dobava in izdelava klasične kontaktne fasade z zaključnim tankoslojnim ometom v sestavi:
~ lepilo; oplemeniteno mineralno lepilo v visoko močjo sprijemanja
~ toplotna izolacija; plošče iz kamene volne (kot npr. Knauf Insulation FKD-S Thermal ali enakovredno), debeline 16cm; toplotna prevodnost 0,035 W/mK (SIST EN 12667), odziv na ogenj razred A1 (SIST EN 13501-1)
~ malta; visoko oplemenitena malta, elastična in s polimernimi vezivi oplemenitena mineralna malta, paropropustna, odporna na zunanje vplive
~ armirna mrežica iz plastificirani, alkalno obstojnih steklenih niti
~ PVC vogalniki z mrežico za utrjevanje vogalov in zidnih odprtin
~ zaključni profili z mrežico za izdelavo odkapnih robov
~ okenski profil s 3D tesnilnim trakom; za izdelavo stikov med okni in vrat s fasado
~ malta; visoko oplemenitena malta, elastična in s polimernimi vezivi oplemenitena mineralna malta, paropropustna, odporna na zunanje vplive
~ prednamaz za impregnacijo armirnega sloja za boljšo sprijemanje z zaključnim slojem
~ zaključni omet; disperzni dekorativni omet v več različnih barvnih odtenkih po barvni študiji; omet za največje temperaturne obremenitve v barvi po izboru projektanta.
Komplet z vsemi potrebnimi dodatnimi deli in materiali.</t>
  </si>
  <si>
    <t>1.3.9.6</t>
  </si>
  <si>
    <t>9.2.</t>
  </si>
  <si>
    <t>Nabava, dobava in montaža lesene prezračevane fasade v sestavi:
- toplotna izolacija iz mineralne steklene volne; toplotnoizolacijske plošče v dveh slojih med leseno podkonstrukcijo - 2x8cm: plošče iz mineralne steklene volne (kot npr. Knauf Insulation Mineral plus EX 035 ali enakovredno),
skupne debeline 16cm; toplotna prevodnost 0,035 W/mK (SIST EN 12667), odziv na ogenj razred A1 (SIST EN 13501-1)
- UV obstojna folija
- vertikalne lesene letve 20/40mm
- horizontalne lesene letve 40/60mm 
- lesena fasadna obloga, deske 150/20mm - termo smreka, vidno vijačena.</t>
  </si>
  <si>
    <t>1.3.9.7</t>
  </si>
  <si>
    <t>9.2.1.</t>
  </si>
  <si>
    <t>Nabava, dobava in montaža lesenih špalet širine 35cm. Komplet z vsemi potrebnimi dodatnimi deli in materiali.</t>
  </si>
  <si>
    <t>1.3.9.8</t>
  </si>
  <si>
    <t>9.3.</t>
  </si>
  <si>
    <t>Nabava, dobava in izdelava obloge strešnega napušča v sestavi:
~ mavčno vlaknena plošča na tipski pocinkani podkonstrukciji. Obloga z vodoravno spodnjo ploskvijo brez fug s pokrito podkonstrukcijo
~ malta; visoko oplemenitena malta, elastična in s polimernimi vezivi oplemenitena mineralna malta, paropropustna, odporna na zunanje vplive
- armirna mrežica iz plastificirani, alkalno obstojnih steklenih niti
~ PVC vogalniki z mrežico za utrjevanje vogalov in zidnih odprtin
~ zaključni profili z mrežico za izdelavo odkapnih robov
~ malta; visoko oplemenitena malta, elastična in s polimernimi vezivi oplemenitena mineralna malta, paropropustna, odporna na zunanje vplive
~ prednamaz za impregnacijo armirnega sloja za boljšo sprijemanje z zalkjučnim slojem
~ zaključni omet; disperzni dekorativni omet; omet za največje temperaturne obremenitve v barvi po izboru naročnika.</t>
  </si>
  <si>
    <t>1.3.10</t>
  </si>
  <si>
    <t>10.</t>
  </si>
  <si>
    <t>PREPRAŽNIK</t>
  </si>
  <si>
    <t>1.3.10.1</t>
  </si>
  <si>
    <t>10.1.</t>
  </si>
  <si>
    <t>Nabava, dobava in vgradnja zunanjega talnega prepražnika pred vhodom v objekt; vgradni talni predpražnik v kovinskem Rf kotniku. 
Nosilni profil - ojačani nosilni profil iz vremensko odpornega Alu s spodnjo protihrupno izolacijo, višine cca 17mm. Nastopna ploskev - vgradni, odporni, vremensko odporni, profilirani guminasti vložki kombinirani s kasetnimi profili z vzporedno razporejenimi čopki ščetk.
Predpražnik z dekor T profili (tipski element proizvajalca predpražnika). Višina vložka 1-2mm.
Med profili 5mm razmik, distančniki iz gume. Protizdrsna lastnost R11 po DIN 51130. Prepražnik kot npr. emco Marschall tip 517 SGCB oz 522/4R ali enakovredno v barvi po izboru projektanta. Komplet z vgradnjo okvirja in pripravo podlage ter vsemi potrebnimi deli in elementi.
230/120cm</t>
  </si>
  <si>
    <t>1.3.11</t>
  </si>
  <si>
    <t>11.</t>
  </si>
  <si>
    <t>GASILSKA OPREMA</t>
  </si>
  <si>
    <t>1.3.11.1</t>
  </si>
  <si>
    <t>1.3.11.2</t>
  </si>
  <si>
    <t>V ceni vseh postavk, morajo biti zajeta vsa dela, dobava in montaža, osnovni material, pritrdilni material.
Gasilska oprema in tesnjenje prehodov instalacij skozi stene in plošče morajo biti izvedeni po navodilih študije požarne varnosti.</t>
  </si>
  <si>
    <t>1.3.11.3</t>
  </si>
  <si>
    <t>11.1.</t>
  </si>
  <si>
    <t>Nabava, dobava in montaža gasilnih aparatov, vključno z montažo nosilcev za aparate in označitvijo. Lokacije montaže po požarnem elaboratu. Komplet z vsemi potrebnimi dodatnimi deli in materiali.</t>
  </si>
  <si>
    <t>1.3.11.4</t>
  </si>
  <si>
    <t>11.1.1.</t>
  </si>
  <si>
    <t>Gasilni aparat tip CO2; 5 EG
Opomba: Nabava, dobava in montaža gasilnih aparatov, vključno z montažo nosilcev za aparate in označitvijo. Lokacije montaže po požarnem elaboratu. Komplet z vsemi potrebnimi dodatnimi deli in materiali.</t>
  </si>
  <si>
    <t>1.3.11.5</t>
  </si>
  <si>
    <t>11.1.2.</t>
  </si>
  <si>
    <t>Gasilni aparat tip S6; 6 EG
Opomba: Nabava, dobava in montaža gasilnih aparatov, vključno z montažo nosilcev za aparate in označitvijo. Lokacije montaže po požarnem elaboratu. Komplet z vsemi potrebnimi dodatnimi deli in materiali.</t>
  </si>
  <si>
    <t>1.3.11.6</t>
  </si>
  <si>
    <t>11.2.</t>
  </si>
  <si>
    <t>Nabava, dobava in izvedba protipožarnega tesnenja prehodov inštalacij skozi stene med požarnimi sektorji. Izvedba v skladu s požarnim elaboratom. Komplet z vsemi potrebnimi dodatnimi deli in materiali.</t>
  </si>
  <si>
    <t>1.3.11.7</t>
  </si>
  <si>
    <t>11.3.</t>
  </si>
  <si>
    <t>Nabava, dobava in izdelava - ognjevarno tesnenje prebojev obojestransko tesnenje izvrtanih odprtin v opečni, betonski ali armiranobetonski konstrukciji po položitvi opreme: 
tesnenje z polelastičnim ognjevarnim  (Ei-90) materialom poljubnega proizvajalca, polaganje bandažne armirane rozete in kitanje. Komplet z vsemi potrebnimi dodatnimi deli in materiali.</t>
  </si>
  <si>
    <t>1.4</t>
  </si>
  <si>
    <t>C.</t>
  </si>
  <si>
    <t>ELEKTROINŠTALACIJSKA DELA</t>
  </si>
  <si>
    <t>1.4.1</t>
  </si>
  <si>
    <t>NN PRIKLJUČEK</t>
  </si>
  <si>
    <t>1.4.1.1</t>
  </si>
  <si>
    <t>1..1</t>
  </si>
  <si>
    <t>Priklop kabla v PMO omari</t>
  </si>
  <si>
    <t>1.4.1.2</t>
  </si>
  <si>
    <t>optika dovod - TK distributer: kabel 4x9/125-4-4E9/W(2NG)Y-G85 uvlečen v prosto cev TK kabelske kanalizacije - varjenje optičnih vlaken, instalacija v optične kasete 2x skupaj z pigtail-i 2x</t>
  </si>
  <si>
    <t>1.4.1.3</t>
  </si>
  <si>
    <t>Izdelava povezovalnih betonskih jaškov (uvodni TK jašek) BC fi50 z kovinskim pokrovom nosilnosti D400kN in napisom "ELEKTRIKA - TELEFON"</t>
  </si>
  <si>
    <t>1.4.1.4</t>
  </si>
  <si>
    <t>Dobava in montaža PVC prehodnega jaška dimenzij 40x40 - priklop toplotne črpalke</t>
  </si>
  <si>
    <t>1.4.1.5</t>
  </si>
  <si>
    <t>Dobava in montaža križnih sponk za galvansko povezavo ozemljitev med seboj in ščitenimi predmeti omarica, potencialne ozemljitve TP, temeljno ozemljilo</t>
  </si>
  <si>
    <t>1.4.1.6</t>
  </si>
  <si>
    <t>Vodnik P/F-Y HO7V-U 1X70 mm2 za povezavo na GIP zbiralko v PMO in R-G omari s kabel čeveljčki in križno sponko</t>
  </si>
  <si>
    <t>1.4.1.7</t>
  </si>
  <si>
    <t xml:space="preserve">Priključno merilna omara PMO prostostoječa razdelilna omara  na betonskem podstavku - izdelava podstavka 1,2x0,4x0,5 z temeljem ter izdelava odprtine v podstavku za položitev cevi 4xSF fi110 kpl. 1
Omara tip: zapiranje tritočkovno, 2 vrata, IP65, dovod in odvod kablov do 240 mm2 odporna na UV žarke - material Rf pločevina skupaj z vrstnimi sponkami, kanali ožičenjem, 3 okenci, opremljena  s sledecimi elementi (glej načrt PMO omare): kpl. 1
NV varovalčni ločilnik HVL00 160A 3P z talilnimi vložki 3x100A gG/gl - zbiralčni sistem kpl. 1
PEN zbiralka Cu 30x5 kpl. 1
zbiralčni sistem Cu 35x4 za montažo varovalčnih ločilnikov in priklop faznih vodnikov kpl. 1
NV varovalčni ločilnik HVL1 250A 3P z talilnimi vložki (soglasje) gG/gl - zbiralčni sistem kpl. 1
elektronski števec Iskra Emeco MT851-T1A42R52 kos 1
Komunikacijski modul Iskra Emeco P2CBT-K527-07 + antena, + sim kartica za govor in prenos podatkov kpl. 1
merilni tokovni transformator 0,4kV, 150/5A, CL=0,5, Fv=5 kos 3
merilna garnitura spončne letve Strojkoplast z vgrajenim avtomatskim odklopnikom C6A/3P in vgrajenimi katodnimi odvodniki 3 X Weidmüller  DK 4 U  S 14 K 130 Un max. 130Vac/+-170Vdc kpl. 1
odvodnik prenapetosti PROTEC B 70kA/230V kos 3
ključavnica za zaklepanje PMO omare - dostavi elektrodistributer kos 1
sponka za dvižne vode 4P do 150 mm2 kos 1
drobni vezni in montažni material kpl. 1
Komplet.
</t>
  </si>
  <si>
    <t>1.4.1.8</t>
  </si>
  <si>
    <t>Izvedba zaščite pri križanju elektro kabelske kanalizacije z ostalo podzemno infrastrukturo v skladu s tehničnimi navodili in zahtevami upravljalcev posamezne infrastrukture.</t>
  </si>
  <si>
    <t>1.4.2</t>
  </si>
  <si>
    <t>JAKI TOK</t>
  </si>
  <si>
    <t>1.4.2.1</t>
  </si>
  <si>
    <t>SVETILA</t>
  </si>
  <si>
    <t>1.4.2.1.1</t>
  </si>
  <si>
    <t>Dobava in montaža vgradna okrogla svetilka, LED PCB max 42W, min4150 Lm, 3000°K, optika softlight mikroprizmatika PMMA, Dali, ohišje pločevina, barva bela, IP43, d 600 x 120 mm Lona RV 600
h120 DPR 4200 lm 41 W 830 DALI IP43 white Skladno z Uredbo o zelenem javnem naročanju.</t>
  </si>
  <si>
    <t>1.4.2.1.2</t>
  </si>
  <si>
    <t>Dobava in montaža vgradna okrogla svetilka, LED PCB max 25W, min 2500 Lm, 3000°K, optika softlight mikroprizmatika PMMA, ohišje aluminij, bela barva, IP43, cca d 300 x 100 mm. Intra Lona RV 400 h100 DPR 2600 lm 25 W 830 DALI IP43 white Skladno z Uredbo o zelenem javnem naročanju.</t>
  </si>
  <si>
    <t>1.4.2.1.3</t>
  </si>
  <si>
    <t>Dobava in montaža vgradna okrogla svetilka, LED COB, 6 - 20 W, 1050 - 2350 Lm, 3000°K, optika delno poglobljena mikroprizmatika, barva bela, d 240 x 90 mm,  moč se določa z izbiro napajalnika-nastavitvijo an njem: Nitor RV Flat
DPR 1050-2350 lm 9-25 W 350-900 mA 28 V 830 IP44 white/white Skladno z Uredbo o zelenem javnem naročanju.</t>
  </si>
  <si>
    <t>1.4.2.1.4</t>
  </si>
  <si>
    <t>**</t>
  </si>
  <si>
    <t>Dobava in priklop driver U20 20W 250-700mA2-54V FO-nastavitev na 500 mA</t>
  </si>
  <si>
    <t>1.4.2.1.5</t>
  </si>
  <si>
    <t>Dobava in montaža vgradna okrogla svetilka, LED PCB max 42W, min4150 Lm, 3000°K, optika softlight mikroprizmatika PMMA, Dali, ohišje pločevina, barva bela, IP43, d 600 x 120 mm. Lona RV 900
h120 DPR 6400 lm 61 W 830 DALI IP43 white Skladno z Uredbo o zelenem javnem naročanju.</t>
  </si>
  <si>
    <t>1.4.2.1.6</t>
  </si>
  <si>
    <t>WAVE
fiksna nastavitev nivoja osvetlitev sprogramirana pri montaži na 250 Lx</t>
  </si>
  <si>
    <t>1.4.2.1.7</t>
  </si>
  <si>
    <t>2.5.1.</t>
  </si>
  <si>
    <t>Dobava in montaža Wave C/S
90° SOP 1550 lm 16 W 830 R875mm DALI IP20 cream beage-LG Skladno z Uredbo o zelenem javnem naročanju.
Opomba: WAVE
fiksna nastavitev nivoja osvetlitev sprogramirana pri montaži na 250 Lx</t>
  </si>
  <si>
    <t>1.4.2.1.8</t>
  </si>
  <si>
    <t>2.5.2.</t>
  </si>
  <si>
    <t>Dobava in montaža Wave C/S
90° SOP 2000 lm 19 W 830 R1125mm FO IP20 cream beage-LG Skladno z Uredbo o zelenem javnem naročanju.
Opomba: WAVE
fiksna nastavitev nivoja osvetlitev sprogramirana pri montaži na 250 Lx</t>
  </si>
  <si>
    <t>1.4.2.1.9</t>
  </si>
  <si>
    <t>2.5.3.</t>
  </si>
  <si>
    <t>Dobava in montaža Wave C/S
90° SOP 3100 lm 30 W 830 R1750mm FO IP20 cream beage-LG Skladno z Uredbo o zelenem javnem naročanju.
Opomba: WAVE
fiksna nastavitev nivoja osvetlitev sprogramirana pri montaži na 250 Lx</t>
  </si>
  <si>
    <t>1.4.2.1.10</t>
  </si>
  <si>
    <t>Dobava in priklop ročni krmilnik Dali-Osram MCU Dali
Opomba: WAVE
fiksna nastavitev nivoja osvetlitev sprogramirana pri montaži na 250 Lx</t>
  </si>
  <si>
    <t>1.4.2.1.11</t>
  </si>
  <si>
    <t>Dobava in montaža Nola RV RG
DPR 700-1300 lm 6-13 W 250-500 mA 26 V 840 IP44 white/white Skladno z Uredbo o zelenem javnem naročanju.</t>
  </si>
  <si>
    <t>1.4.2.1.12</t>
  </si>
  <si>
    <t>Dobava in priklop driver U20 20W 250-700mA2-54V FO-nastavitev na 350 mA</t>
  </si>
  <si>
    <t>1.4.2.1.13</t>
  </si>
  <si>
    <t>Dobava in montaža vgradna svetilka, LED PCB, max 32 W, min 3550Lm, 4000°K, optika dark aluminijska parabolična optika, 99,99°posrebrena polmat, UGR max 19, min. 115 Lm/W, pravokotna, ohšje pločevina, dvojna optika, vmes pločevina, bela, cca 1200 x 300 x 100 mm. Intra Demi RV
HMP 3600 lm 31 W 840  297x1197mm IP20 white-LG Skladno z Uredbo o zelenem javnem naročanju.</t>
  </si>
  <si>
    <t>1.4.2.1.14</t>
  </si>
  <si>
    <t>Dobava in montaža vgradna okrogla svetilka, LED COB, 8-33 W, 1200-6950 Lm, 3000°K, optika globoka Dark, barva bela, d 240 x 110 mm,  moč se določa z izbiro napajalnika-nastavitvijo na 250mA Nitor RV HE IP20
3900 lm 8-33 W 250-900 mA 37 V 830 IP20 white Skladno z Uredbo o zelenem javnem naročanju.</t>
  </si>
  <si>
    <t>1.4.2.1.15</t>
  </si>
  <si>
    <t>Dobava in priklop Driver U20 20W 250-700mA2-54V FO-nastavitev na 250 mA</t>
  </si>
  <si>
    <t>1.4.2.1.16</t>
  </si>
  <si>
    <t>Dobava in montaža nadgradna svetilka, LED PCB, max 32 W, min 3550Lm, 4000°K, optika prizmatika PMMA, min 105 Lm/W, ohšje pločevina, bela, cca 600 x 600 x 85 mm Intra 216
PR 3600 lm 30 W 840 FO 600x600mm IP43 white Skladno z Uredbo o zelenem javnem naročanju.</t>
  </si>
  <si>
    <t>1.4.2.1.17</t>
  </si>
  <si>
    <t>Dobava in montaža nadometna industrijska svetilka, LED PCB max 48W, min 4500 Lm, 4000°K, optika polprosojna PC, ohišje PC, IP45, cca 150 x 100x85 mm. 5700
5900 lm 47 W 840 FO L1573mm IP66  Skladno z Uredbo o zelenem javnem naročanju.</t>
  </si>
  <si>
    <t>1.4.2.1.18</t>
  </si>
  <si>
    <t>Dobava in montaža nadometna okrogla svetilka, LED PCB, max 14 W , min 1550 Lm, min. 115 Lm/W, 4000°K, ohišje polikabonat, optika PC polopal, bela, IP65, cca d 290 x 100 mm Intra Etea DI
1550 lm 13 W 840 FO IP65 white Skladno z Uredbo o zelenem javnem naročanju.</t>
  </si>
  <si>
    <t>1.4.2.1.19</t>
  </si>
  <si>
    <t>Dobava in montaža Nola RV RG
DPR 700-1300 lm 6-13 W 250-500 mA 26 V 840 IP44 white/white + Driver U20 20W 250-700mA2-54V FO-nastavitev na 350 mA Skladno z Uredbo o zelenem javnem naročanju.</t>
  </si>
  <si>
    <t>1.4.2.1.20</t>
  </si>
  <si>
    <t>Dobava in montaža stenska svetilka,PCB LED, max 12 W, min 500 Lm, 3000°K, optika opalna navzdol, ohišje aluminij, IP66, IK10, antracit, cca 220 x 100 x 115 mm. MIDNA Ares 12W  Skladno z Uredbo o zelenem javnem naročanju.</t>
  </si>
  <si>
    <t>1.4.2.1.21</t>
  </si>
  <si>
    <t>Dobava in montaža - LED Zunanja stenska/stropna svetilka Globo 32109S z vgrajenim senzorjem gibanja, IP65, 1x24W, 1700lm, 3000K (vhod) Skladno z Uredbo o zelenem javnem naročanju.</t>
  </si>
  <si>
    <t>1.4.2.1.22</t>
  </si>
  <si>
    <t>Nadgradne varnostne svetilke v stiku pripravljenosti (LPC), z enourno avtonomijo, z ohišjem iz bele umetne mase in transparentno kapo, komplet z akumulatorjem in odgovarjajočimi piktogrami v  skladu s tlorisnim načrtom.
Zaščita je IP 55 po IEC 529, v kolikor pri svetilki ni drugače napisano.
Svetilke so sledečih tipov:Eaton: NXL150/11W + NEXI-IP + NEXI-FC + piktogram (dobava in montaža) Skladno z Uredbo o zelenem javnem naročanju.</t>
  </si>
  <si>
    <t>1.4.2.1.23</t>
  </si>
  <si>
    <t>Nadgradne varnostne svetilke v stiku pripravljenosti (LPC), z enourno avtonomijo, z ohišjem iz bele umetne mase in transparentno kapo, komplet z akumulatorjem in odgovarjajočimi piktogrami v  skladu s tlorisnim načrtom.
Zaščita je IP 55 po IEC 529, v kolikor pri svetilki ni drugače napisano.
Svetilke so sledečih tipov:Eaton: NXL100/8W + NEXI-IP + NEXI-FC + piktogram (dobava in montaža) Skladno z Uredbo o zelenem javnem naročanju.</t>
  </si>
  <si>
    <t>1.4.2.1.24</t>
  </si>
  <si>
    <t>2.17.</t>
  </si>
  <si>
    <t>Nadometna/podometna PVC razvodna doza 80x80 z pokrovčkom in uvodnicami - zmontirana</t>
  </si>
  <si>
    <t>1.4.2.2</t>
  </si>
  <si>
    <t>INŠTALACIJSKI MATERIAL</t>
  </si>
  <si>
    <t>1.4.2.2.1</t>
  </si>
  <si>
    <t>KABLI (dobava in polaganje):</t>
  </si>
  <si>
    <t>1.4.2.2.2</t>
  </si>
  <si>
    <t>Kabel E-AY2Y-J 4x70SM+2,5RE mm2 uvlečen v instalacijsko cev in položen na kabelsko polico
Opomba: KABLI (dobava in polaganje):</t>
  </si>
  <si>
    <t>1.4.2.2.3</t>
  </si>
  <si>
    <t>Kabel NYM-J 5x6 uvlečen v instalacijsko cev in položen na kabelsko polico
Opomba: KABLI (dobava in polaganje):</t>
  </si>
  <si>
    <t>1.4.2.2.4</t>
  </si>
  <si>
    <t>Kabel NYM-J 5x1,5 uvlečen v instalacijsko cev in položen na kabelsko polico
Opomba: KABLI (dobava in polaganje):</t>
  </si>
  <si>
    <t>1.4.2.2.5</t>
  </si>
  <si>
    <t>Kabel NYM-J 4x1,5 uvlečen v instalacijsko cev in položen na kabelsko polico
Opomba: KABLI (dobava in polaganje):</t>
  </si>
  <si>
    <t>1.4.2.2.6</t>
  </si>
  <si>
    <t>Kabel NYM-J 3x2,5 uvlečen v instalacijsko cev  in položen na kabelsko polico
Opomba: KABLI (dobava in polaganje):</t>
  </si>
  <si>
    <t>1.4.2.2.7</t>
  </si>
  <si>
    <t>Kabel NYM-J 3x1,5 uvlečen v instalacijsko cev in položen na kabelsko polico
Opomba: KABLI (dobava in polaganje):</t>
  </si>
  <si>
    <t>1.4.2.2.8</t>
  </si>
  <si>
    <t>KABLI ZA RAZVODE V KUHINJI (dobava in polaganje):</t>
  </si>
  <si>
    <t>1.4.2.2.9</t>
  </si>
  <si>
    <t>OLFLEX100 5G1,5 uvlečen v zaščitno cev in položen na kabelsko polico
Opomba: KABLI ZA RAZVODE V KUHINJI (dobava in polaganje):</t>
  </si>
  <si>
    <t>1.4.2.2.10</t>
  </si>
  <si>
    <t>OLFLEX100 3G1,5 uvlečen v zaščitno cev in položen na kabelsko polico
Opomba: KABLI ZA RAZVODE V KUHINJI (dobava in polaganje):</t>
  </si>
  <si>
    <t>1.4.2.2.11</t>
  </si>
  <si>
    <t>OLFLEX100 3G2,5 uvlečen v zaščitno cev in položen na kabelsko polico
Opomba: KABLI ZA RAZVODE V KUHINJI (dobava in polaganje):</t>
  </si>
  <si>
    <t>1.4.2.2.12</t>
  </si>
  <si>
    <t>OLFLEX100 5G4 uvlečen v zaščitno cev in položen na kabelsko polico
Opomba: KABLI ZA RAZVODE V KUHINJI (dobava in polaganje):</t>
  </si>
  <si>
    <t>1.4.2.2.13</t>
  </si>
  <si>
    <t>OLFLEX100 5G2,5 uvlečen v zaščitno cev in položen na kabelsko polico
Opomba: KABLI ZA RAZVODE V KUHINJI (dobava in polaganje):</t>
  </si>
  <si>
    <t>1.4.2.2.14</t>
  </si>
  <si>
    <t>P/F-Y  6 (HO7V-U) - izenačitev potencialov vseh kovinskih delov - pritrditev vodnika na kovinski del kuhinjske opreme skupaj s kabel čeveljčkom in vijakom
Opomba: KABLI ZA RAZVODE V KUHINJI (dobava in polaganje):</t>
  </si>
  <si>
    <t>1.4.2.2.15</t>
  </si>
  <si>
    <t>OPREMA V KUHINJI (dobava in montaža):</t>
  </si>
  <si>
    <t>1.4.2.2.16</t>
  </si>
  <si>
    <t>Podometna vticnica,komplet z ustrezno dozo, montažnim in koncnim okvirjem  - montirana
Proizvajalec: kot npr. TEM program Ekonomik P/O 
Tip: 250V, 16A, 1P+N+PE + zaščitni pokrovček (IP45) 
Opomba: OPREMA V KUHINJI (dobava in montaža):</t>
  </si>
  <si>
    <t>1.4.2.2.17</t>
  </si>
  <si>
    <t>Industrijska vtičnica, zidna, poševni izpust, 16A, 400V, 3P+N+PE, IP44
Opomba: OPREMA V KUHINJI (dobava in montaža):</t>
  </si>
  <si>
    <t>1.4.2.2.18</t>
  </si>
  <si>
    <t>Varnostno ločilno stikalo z ohišjem 40A, 4P, IP65 tip TSS-40/4T65S
Opomba: OPREMA V KUHINJI (dobava in montaža):</t>
  </si>
  <si>
    <t>1.4.2.2.19</t>
  </si>
  <si>
    <t>Podometno stikalo kot npr. TEM program Ekonomik P/O , 250 V, 10A,komplet z ustrezno dozo, montažnim in končnim okvirjem bele barve za montazo do treh stikal - montirano IP45
Opomba: OPREMA V KUHINJI (dobava in montaža):</t>
  </si>
  <si>
    <t>1.4.2.2.20</t>
  </si>
  <si>
    <t>IP izenačitev potencialov - zbiralka montirana v podometni dozi skupaj z podometno dozo, pokrovom priključena
Opomba: OPREMA V KUHINJI (dobava in montaža):</t>
  </si>
  <si>
    <t>1.4.2.2.21</t>
  </si>
  <si>
    <t>Gibljiva zašcitna plasticna cev, ojačena - položena v strop ali steno</t>
  </si>
  <si>
    <t>1.4.2.2.22</t>
  </si>
  <si>
    <t>RBC fi16 
Opomba: Gibljiva zašcitna plasticna cev, ojačena - položena v strop ali steno</t>
  </si>
  <si>
    <t>1.4.2.2.23</t>
  </si>
  <si>
    <t>RBC fi25 
Opomba: Gibljiva zašcitna plasticna cev, ojačena - položena v strop ali steno</t>
  </si>
  <si>
    <t>1.4.2.2.24</t>
  </si>
  <si>
    <t>SF fi110
Opomba: Gibljiva zašcitna plasticna cev, ojačena - položena v strop ali steno</t>
  </si>
  <si>
    <t>1.4.2.2.25</t>
  </si>
  <si>
    <t>SF fi60
Opomba: Gibljiva zašcitna plasticna cev, ojačena - položena v strop ali steno</t>
  </si>
  <si>
    <t>1.4.2.2.26</t>
  </si>
  <si>
    <t xml:space="preserve">Podometno stikalo, 250 V, 10A,komplet z ustrezno dozo, montažnim in končnim okvirjem bele barve za montazo do treh stikal - montirano
</t>
  </si>
  <si>
    <t>1.4.2.2.27</t>
  </si>
  <si>
    <t xml:space="preserve">modulno enopolno stikalo kot npr. TEM program Ekonomik P/O Skladno z Uredbo o zelenem javnem naročanju.
Opomba: Podometno stikalo, 250 V, 10A,komplet z ustrezno dozo, montažnim in končnim okvirjem bele barve za montazo do treh stikal - montirano
</t>
  </si>
  <si>
    <t>1.4.2.2.28</t>
  </si>
  <si>
    <t xml:space="preserve">modulno izmenično kot npr. TEM program Ekonomik P/O Skladno z Uredbo o zelenem javnem naročanju.
Opomba: Podometno stikalo, 250 V, 10A,komplet z ustrezno dozo, montažnim in končnim okvirjem bele barve za montazo do treh stikal - montirano
</t>
  </si>
  <si>
    <t>1.4.2.2.29</t>
  </si>
  <si>
    <t xml:space="preserve">tipkalo tip kot npr. TEM program Ekonomik P/O Skladno z Uredbo o zelenem javnem naročanju.
Opomba: Podometno stikalo, 250 V, 10A,komplet z ustrezno dozo, montažnim in končnim okvirjem bele barve za montazo do treh stikal - montirano
</t>
  </si>
  <si>
    <t>1.4.2.2.30</t>
  </si>
  <si>
    <t xml:space="preserve">enopolno zatemnilno stikalo z vgrajeno LED lučko tip kot npr. TEM Skladno z Uredbo o zelenem javnem naročanju.
Opomba: Podometno stikalo, 250 V, 10A,komplet z ustrezno dozo, montažnim in končnim okvirjem bele barve za montazo do treh stikal - montirano
</t>
  </si>
  <si>
    <t>1.4.2.2.31</t>
  </si>
  <si>
    <t xml:space="preserve">dvopolno stikalo za žaluzije tip gor/dol tip kot npr. TEM program Ekonomik P/O Skladno z Uredbo o zelenem javnem naročanju.
Opomba: Podometno stikalo, 250 V, 10A,komplet z ustrezno dozo, montažnim in končnim okvirjem bele barve za montazo do treh stikal - montirano
</t>
  </si>
  <si>
    <t>1.4.2.2.32</t>
  </si>
  <si>
    <t xml:space="preserve">Podometna vticnica,komplet z ustrezno dozo, montažnim in koncnim okvirjem  bele barve - montirana
Proizvajalec:  kot npr. TEM program Ekonomik P/O 
Tip: 250V, 16A, 1P+N+PE  </t>
  </si>
  <si>
    <t>1.4.2.2.33</t>
  </si>
  <si>
    <t>3.5.1.</t>
  </si>
  <si>
    <t xml:space="preserve">Kabelska polica PK200/52 in 100/52 montirana; pocinkana z stropnimi ali stenskimi nosilci </t>
  </si>
  <si>
    <t>1.4.2.2.34</t>
  </si>
  <si>
    <t>3.5.2.</t>
  </si>
  <si>
    <t>Dobava in vgradnja revizijska vrata AKIFIX AluStar (300 x 300 x 12,5 mm) vgrajenih v mavčne stropove</t>
  </si>
  <si>
    <t>1.4.2.2.35</t>
  </si>
  <si>
    <t>NIK instalacijski kanal s pritrdilnim materialom montiran na strop ali steno</t>
  </si>
  <si>
    <t>1.4.2.2.36</t>
  </si>
  <si>
    <t>Podometna/Nadometna razvodna doza montirana 150x100 ali podobnih dimenzij</t>
  </si>
  <si>
    <t>1.4.2.2.37</t>
  </si>
  <si>
    <t>Vodnik P-Y za izenacevanje potencialov in povezavo kovinskih mas, položen na kabelsko polico ali uvlečen v predhodno položene instalacijske cevi skupaj z kabel čeveljčki priključen na kovinsko maso (rumena/zelena)</t>
  </si>
  <si>
    <t>1.4.2.2.38</t>
  </si>
  <si>
    <t>P/F-Y  16 (HO7V-U)
Opomba: Vodnik P-Y za izenacevanje potencialov in povezavo kovinskih mas, položen na kabelsko polico ali uvlečen v predhodno položene instalacijske cevi skupaj z kabel čeveljčki priključen na kovinsko maso (rumena/zelena)</t>
  </si>
  <si>
    <t>1.4.2.2.39</t>
  </si>
  <si>
    <t>P/F-Y  6 (HO7V-U)
Opomba: Vodnik P-Y za izenacevanje potencialov in povezavo kovinskih mas, položen na kabelsko polico ali uvlečen v predhodno položene instalacijske cevi skupaj z kabel čeveljčki priključen na kovinsko maso (rumena/zelena)</t>
  </si>
  <si>
    <t>1.4.2.2.40</t>
  </si>
  <si>
    <t>GIP- glavna izenacitev potenciala, 1 x zbiralka Cu 30 x 5  mm, dolzine 500mm, skupaj z vijaki 16xM8,   3xM12, izolatorji s plasticno omarico in prozornim pokrovom ter pritrdilnim materialom</t>
  </si>
  <si>
    <t>1.4.2.2.41</t>
  </si>
  <si>
    <t>Prikljucek kabla s tremi ali štirimi vodniki na kontakt, priključki, žaluzije, skrini … 1.5 in 2.5 mm - priključnica 3P+N+PE</t>
  </si>
  <si>
    <t>1.4.2.3</t>
  </si>
  <si>
    <t>RAZDELILNIKI</t>
  </si>
  <si>
    <t>1.4.2.3.1</t>
  </si>
  <si>
    <t xml:space="preserve">Razdelilec R-G (glavni) izveden v energetiki v prostostoječi omari KS201040 dim 2000x400x1000 IP66, RAL7035  
komplet z zbiralkami, ključ.,enojna vrata, vrstnimi sponkami, kanali ožičen s sledecimi elementi: kos 1
glavno bremensko ločilno stikalo z ročico za blokado vrat, ki preprečuje odprtje vrat ko so deli pod napetostjo LA3/D250A 3P kos 1
svetilka z vtičnico v razdelilcu kos 1
mikro stikalo (prižiganje lučke v razdelilcu) kos 1
Analizator omrežja Socomec DIRIS A-20 kos 1
katodni odvodnik PROTEC "C" 40/320 3xKO kpl 1
inštalacijski odklopnik C10A kos 34
inštalacijski odklopnik B16A kos 12
inštalacijski odklopnik C16A kos 23
inštalacijski odklopnik C6A/3P kos 1
inštalacijski odklopnik C10A/3P kos 6
inštalacijski odklopnik C16A/3P kos 2
inštalacijski odklopnik C20A/3P kos 1
inštalacijski odklopnik C32A/3P kos 2
tedenska stikalna ura Schrack BZT26440 kos 1
impulzni rele ETI MR-41 kos 1
RCD EFI4 tip "A" 63/0,03A kos 3
zbiralka N/PE kpl 1
vrstne sponke po enopolni shemi kpl 1
Komplet.
</t>
  </si>
  <si>
    <t>1.4.2.3.2</t>
  </si>
  <si>
    <t xml:space="preserve">Stikalni tablo TELOVADNICA izveden v nadometni PVC omarici GW 40 045 IP65  
12 modulna omarica dimenzij 280*290*100  
enopolno zatemnilno stikalo z vgrajeno LED lučko tip TEM kos 4
dvopolno stikalo za žaluzije tip gor/dol tip TEM kos 4
PVC nosilec stikala - montaža na DIN letev kos 8
zbiralka N/PE kpl 1
Komplet.
</t>
  </si>
  <si>
    <t>1.4.3</t>
  </si>
  <si>
    <t>ŠIBKI TOK</t>
  </si>
  <si>
    <t>1.4.3.1</t>
  </si>
  <si>
    <t>INSTALACIJA ZA TELEKOMUNIKACIJE</t>
  </si>
  <si>
    <t>1.4.3.1.1</t>
  </si>
  <si>
    <t>KABLI</t>
  </si>
  <si>
    <t>1.4.3.1.2</t>
  </si>
  <si>
    <t>UTP cat6 4x2x24x AWG položen na kabelsko polico ali uvlečen v instalacijsko cev
Opomba: KABLI</t>
  </si>
  <si>
    <t>1.4.3.1.3</t>
  </si>
  <si>
    <t>Tasker c 118 položen na kabelsko polico ali uvlečen v instalacijsko cev
Opomba: KABLI</t>
  </si>
  <si>
    <t>1.4.3.1.4</t>
  </si>
  <si>
    <t>Tasker c181 položen na kabelsko polico ali uvlečen v instalacijsko cev
Opomba: KABLI</t>
  </si>
  <si>
    <t>1.4.3.1.5</t>
  </si>
  <si>
    <t>Olflex clasic 2X2,5mm2 položen na kabelsko polico ali uvlečen v instalacijsko cev
Opomba: KABLI</t>
  </si>
  <si>
    <t>1.4.3.1.6</t>
  </si>
  <si>
    <t>Olflex clasic 3X2,5mm2 položen na kabelsko polico ali uvlečen v instalacijsko cev
Opomba: KABLI</t>
  </si>
  <si>
    <t>1.4.3.1.7</t>
  </si>
  <si>
    <t>VTIČNICE/KORITA - dobava in montaža</t>
  </si>
  <si>
    <t>1.4.3.1.8</t>
  </si>
  <si>
    <t>Podometna vtičnica dvojna RJ45 - kat. 6e, za podometno montažo, poševnim izpustom, protiprašnim pokrovčkom in nalepko z oznako v kompletu z podometno dozo, nosilcem in okrasnim okvirčkom bele barve Proizvajalec: kot npr. TEM program Ekonomik P/O 
Opomba: VTIČNICE/KORITA - dobava in montaža</t>
  </si>
  <si>
    <t>1.4.3.1.9</t>
  </si>
  <si>
    <t>VTIČNICE z montažo v parapetna korita in zaključitev kablov OPREMA ENEGA DELOVNEGA MESTA (PARAPET):4X RJ45 cat6 VTIČNICA, 6X 230V VTIČNICA (2xTROJNA)</t>
  </si>
  <si>
    <t>1.4.3.1.10</t>
  </si>
  <si>
    <t>Podometna vtičnica dvojna RJ45 - kat. 6e, za podometno montažo, poševnim izpustom, protiprašnim pokrovčkom in nalepko z oznako v kompletu z podometno dozo, nosilcem in okrasnim okvirčkom za montažo v dvoprekatno korito, stebriček ali talno dozo kot npr. Legrand galea life (R)
Opomba: VTIČNICE z montažo v parapetna korita in zaključitev kablov OPREMA ENEGA DELOVNEGA MESTA (PARAPET):4X RJ45 cat6 VTIČNICA, 6X 230V VTIČNICA (2xTROJNA)</t>
  </si>
  <si>
    <t>1.4.3.1.11</t>
  </si>
  <si>
    <t>Trojna 230V vtičnica bele barve 2P+E z otroško zaščito za montažo v dvoprekatno parapetno korito, stebriček ali talno dozo skupaj z nosilcem in okrasnim pokrovčkom - kot npr. Legrand galea life
Opomba: VTIČNICE z montažo v parapetna korita in zaključitev kablov OPREMA ENEGA DELOVNEGA MESTA (PARAPET):4X RJ45 cat6 VTIČNICA, 6X 230V VTIČNICA (2xTROJNA)</t>
  </si>
  <si>
    <t>1.4.3.1.12</t>
  </si>
  <si>
    <t>PVC parapetni kanali, položeni zmontirani priključeni</t>
  </si>
  <si>
    <t>1.4.3.1.13</t>
  </si>
  <si>
    <t>Dvoprekatno PVC korito kot npr. Legrand DLP 65*150/2*65 s pritrdilnim materialom, okrasnimi pokrovi ter zaključki - montaža v pisarniško mizo
Opomba: PVC parapetni kanali, položeni zmontirani priključeni</t>
  </si>
  <si>
    <t>1.4.3.1.14</t>
  </si>
  <si>
    <t>ZAKLJUČITVE - dobava in montaža</t>
  </si>
  <si>
    <t>1.4.3.1.15</t>
  </si>
  <si>
    <t>KOM omara SERVER 19" 80100 42HE dim. šgv 800x1000x2073 zmontirana z naslednjimi elementi, proizvajalec kot npr. ODM:
Opomba: ZAKLJUČITVE - dobava in montaža</t>
  </si>
  <si>
    <t>1.4.3.1.16</t>
  </si>
  <si>
    <t>24 delni "snap in" patch panel vgradnja v KOM omaro ter priključitev s zapirali dobavljen skupaj z "snap in" cat6 konektorji št. konektorjev je 24 - proizvajalec kot npr. Nexans
Opomba: ZAKLJUČITVE - dobava in montaža</t>
  </si>
  <si>
    <t>1.4.3.1.17</t>
  </si>
  <si>
    <t>19" polica z nosilnostjo 20 Kg za montažo v KOM omaro
Opomba: ZAKLJUČITVE - dobava in montaža</t>
  </si>
  <si>
    <t>1.4.3.1.18</t>
  </si>
  <si>
    <t>organizator ožičenja 19" - proizvajalec kot npr. Nexans
Opomba: ZAKLJUČITVE - dobava in montaža</t>
  </si>
  <si>
    <t>1.4.3.1.19</t>
  </si>
  <si>
    <t>AC distribucija za montažo v KOM omaro - 19 palčni razdelilec 8x220V s prenapetostno zaščito, 1U - proizvajalec kot npr. Nexans
Opomba: ZAKLJUČITVE - dobava in montaža</t>
  </si>
  <si>
    <t>1.4.3.1.20</t>
  </si>
  <si>
    <t>FTP cat5e 4x2x24AWG prevezovalni kabel dolžine 1m sive barve proizvajalca kot npr. Nexans ali Belden
Opomba: ZAKLJUČITVE - dobava in montaža</t>
  </si>
  <si>
    <t>1.4.3.1.21</t>
  </si>
  <si>
    <t>Nadometna omarica IP30 kot npr. Hager VA24BN (24mestna) dimenzij 370*305*96,5 montirana v KOM omari in ožičena - v omarico se namesti naslednja oprema:
Opomba: ZAKLJUČITVE - dobava in montaža</t>
  </si>
  <si>
    <t>1.4.3.1.22</t>
  </si>
  <si>
    <t>inštalacijski odklopnik C10A
Opomba: ZAKLJUČITVE - dobava in montaža</t>
  </si>
  <si>
    <t>1.4.3.1.23</t>
  </si>
  <si>
    <t>sponke L,N,PE 2,5 mm2
Opomba: ZAKLJUČITVE - dobava in montaža</t>
  </si>
  <si>
    <t>1.4.3.1.24</t>
  </si>
  <si>
    <t>DIN letev
Opomba: ZAKLJUČITVE - dobava in montaža</t>
  </si>
  <si>
    <t>1.4.3.1.25</t>
  </si>
  <si>
    <t>montaža instalacijskih odklopnikov, ožičenje  in priklop kablov na sponke
Opomba: ZAKLJUČITVE - dobava in montaža</t>
  </si>
  <si>
    <t>1.4.3.1.26</t>
  </si>
  <si>
    <t>UPS</t>
  </si>
  <si>
    <t>1.4.3.1.27</t>
  </si>
  <si>
    <t>kot npr. SMT2200RMI2U APC Smart-UPS 2200VA RM 2U LCD 230V Izhodna moč 1980  W Delovna napetost  230  V, Battery capacity 509  Ah Typical backup time at half load  16.1  min
Opomba: UPS</t>
  </si>
  <si>
    <t>1.4.3.1.28</t>
  </si>
  <si>
    <t>Zaključitev in varjenje optičnih kablov/vlaken v KOM omari</t>
  </si>
  <si>
    <t>1.4.3.1.29</t>
  </si>
  <si>
    <t>SPLOŠNO OZVOČENJE - dobava in montaža sistema</t>
  </si>
  <si>
    <t>1.4.3.1.30</t>
  </si>
  <si>
    <t>Predvajalna naprava v sestavi montirana v rack omari:</t>
  </si>
  <si>
    <t>1.4.3.1.31</t>
  </si>
  <si>
    <t>Multi source predvajalnik z internetnim radijem, podpira standarde: MP3, WMA, FLAC in WAV, integriran FM RDS radijski sprejemnik, internet radio, UPnP and USB edijski predvajalnik, žični LAN in vgrajen Wi-Fi 2,4G/5G, digitalni izhod SPDIF, kontrola preko iPad, iPhone in iPod Touch, daljinski upravljalnik, komplet z ušesci za vgradnjo v 19" rack ohišje
Opomba: Predvajalna naprava v sestavi montirana v rack omari:</t>
  </si>
  <si>
    <t>1.4.3.1.32</t>
  </si>
  <si>
    <t>Predojačevalna naprava z šestimi line ali mic vhodi, regulacijo barve tona (bass, midle, treble)na posamičnem kanalu, regulacijo vhodnega signala na posameznem kanalu, 3x ločen izhod z regulacijo regulacijo glasnosti
Opomba: Predvajalna naprava v sestavi montirana v rack omari:</t>
  </si>
  <si>
    <t>1.4.3.1.33</t>
  </si>
  <si>
    <t>Audio ojačevalnik signala, osem linijski digitalni ojačevalnik z led prikazovalnikom in regulacijo vhodne in izhodne linije
Opomba: Predvajalna naprava v sestavi montirana v rack omari:</t>
  </si>
  <si>
    <t>1.4.3.1.34</t>
  </si>
  <si>
    <t>Audio procesor AUDIO DIGITAL 46 (compresor limiter, delay, graphic eq, parametric eq, gain-mute,ton generators, rs232 za povezavo na pc
Opomba: Predvajalna naprava v sestavi montirana v rack omari:</t>
  </si>
  <si>
    <t>1.4.3.1.35</t>
  </si>
  <si>
    <t>Pozivni mikrofon na gibljivem vratu z tipko, frekvenčni obseg: največ 80 Hz do najmanj 12.000 Hz, komplet s 3m priključnim kablom, konektorjem ter tripoložajnim stikalom (govor - izklop - neprekinjen govor)
Opomba: Predvajalna naprava v sestavi montirana v rack omari:</t>
  </si>
  <si>
    <t>1.4.3.1.36</t>
  </si>
  <si>
    <t>Digitalni mikrofonski preklopnik 6 kanalni z led signalizacijo, regulacijo glasnosti in avtomatskim preklopom 
Opomba: Predvajalna naprava v sestavi montirana v rack omari:</t>
  </si>
  <si>
    <t>1.4.3.1.37</t>
  </si>
  <si>
    <t>Močnostna vklopna enota  AUDIO LK10 za vklop posameznih področji
Opomba: Predvajalna naprava v sestavi montirana v rack omari:</t>
  </si>
  <si>
    <t>1.4.3.1.38</t>
  </si>
  <si>
    <t>RACK audio omara ODM NetM 60060 30 HE dim. 60x60x143 v kompletu z ožičenjem in vsemi priklopi
Opomba: Predvajalna naprava v sestavi montirana v rack omari:</t>
  </si>
  <si>
    <t>1.4.3.1.39</t>
  </si>
  <si>
    <t>5.7.</t>
  </si>
  <si>
    <t>Zvočnik vgradni Bosch LC4-UC24E vgrajen v spuščen strop, 24W, 100V, 8 ohm, 98db,fs 65 Hz, fu-20 000Hz, fi200, globina 70mm, bele barve RAL 9003, skupaj s zaščitno mrežico</t>
  </si>
  <si>
    <t>1.4.3.1.40</t>
  </si>
  <si>
    <t>5.8.</t>
  </si>
  <si>
    <t xml:space="preserve">Ojačevalnik AUDIO DIGITAL 6 ,6X40W / 8 Ohm, možnost izbire vhodne napetosti (1.44V,  1V, 0.775V ), prisilno hlajen z dvema izredno tihima  ventilatorjema, ki se po potrebi vklapljajo v dveh stopnjah,ojačevalnik vsebuje vse najkakovostne zaščite (prenapetostnazaščita, zaščita proti enosmerni napetosti, zaščita proti vdoru premočnega signala, termična zaščita, zaščita proti kratkemu stiku, avtomatska varovalka),indikacija vklopa modra led, indikacija signala 2Xzelena led, indikacija napake 2Xrdeča led. </t>
  </si>
  <si>
    <t>1.4.3.1.41</t>
  </si>
  <si>
    <t>5.9.</t>
  </si>
  <si>
    <t>Audio regulator in preklopnik 5 kanalni AUDIO AP5</t>
  </si>
  <si>
    <t>1.4.3.1.42</t>
  </si>
  <si>
    <t>5.10.</t>
  </si>
  <si>
    <t>RAČUNALNIŠKA OPREMA: dobava, montaža in priklop</t>
  </si>
  <si>
    <t>1.4.3.1.43</t>
  </si>
  <si>
    <t>5.10.1.</t>
  </si>
  <si>
    <t>Dobava in montaža osebnega računalnika vsaj v sledeči sestavi:
Vrsta procesorja Intel Core i5 -9500 (3,0-4,40 GHz) 9 MB 6 jeder/6 niti
Operacijski sistem Windows 10 Pro 64 bit SLO/ANG
Velikost pomnilnika 8 GB DDR4 2666 MHz (1x 8 GB), 1x prosta reža, do 32 GB SSD pogon 256 GB PCIe NVMe, M.2 2280
Grafična kartica Integrirana Intel UHD 630
Vrsta ohišja Mikro stolp (MT) Tip/vrsta računalnika Poslovni
Nabor vezja Intel B360 Napajalnik 180 W, 80 Plus Gold
Priključki spredaj 2x USB 3.1 gen1, 1x kombiniran avdio vhod/izhod
Priključki zadaj 2x Display Port, 1x VGA, 2x USB 3.1 gen1, 4x USB 2.0, 1x RJ45, 1x audio vhod, 1x audio izhod
Čitalec kartic Brez
Razširitve 1x PCIe Gen3 x16 do 75 W, 2x PCI Gen3 x1, 1x M.2 2280 PCIe x4 za SSD pogone, 1x M.2 2230 PCIe x1 samo za Wifi
Razširitvena mesta 1x 2,5'', 2x 3,5'''
Tipkovnica in miška priložena HP USB SLO tipkovnica in USB optična miška,
Zvočniki notranji zvočnik 2W
Žične povezave Realtek RTL8111HSH-CG Gigabit
Optična enota slim DVD+/-RW SuperMulti DL
Varnost TPM 2.0 modul
Mere (Š x V x G) 17 x 33,8 x 27,4 cm
Teža 5,47 kg
Barva črno/srebrna
Standardna žična optična miška, kot na primer Logitech B100
Standardna žična QUWERTZ tipkovnica, z graviranimi slovenskimi znaki, kot na primer Logitech K120</t>
  </si>
  <si>
    <t>1.4.3.1.44</t>
  </si>
  <si>
    <t>5.10.2.</t>
  </si>
  <si>
    <t>Dobava in montaža monitorja vsaj sledečih karakteristik:
Diagonala zaslona: 23" 
Ločljivost: 1920×1080
Svetlost: 250 cd/m2
Kontrast: 1000:1
Odzivni čas: 4ms
Površina zaslona: Nesvetleča
Vhodi: VGA in HDMI+
Priloženi kabli: HDMI, Napajalni kabel (1,5m)</t>
  </si>
  <si>
    <t>1.4.3.1.45</t>
  </si>
  <si>
    <t>5.10.3.</t>
  </si>
  <si>
    <t>Dobava in montaža projektorja skupaj z nosilcem za stropno montažo v zaščitnem ohišju, ki preprečuje poškodbe in mrežno povezavo do prenosne mize v telovadnici, kot naprimer: Projektor RICOH PJ WXC1110
TEHNOLOGIJA 0.45" WXGA DMD
OSNOVNA LOČLJIVOST 1,024,000 pixels (1,280 x 800)
FORMAT SLIKE 16:10
SVETILNOST 600 lumen
ŠTEVILO BARV 16,700,000 colours
KONTRAST 40,000:1
VELIKOST SLIKE (DIAGONALA) 25" to 200"
PROJEKCIJSKA RAZDALJA 0.43-3.44 m
FOCUS DA
ŽIVLJ. DOBA ŽARNICE 20,000 hours, Eco mode: 30,000 hours
GLASNOST (ECO) 34 dB, Eco Mode: 24 dB
TEMP. OBMOČJE DELOVANJA 5°C – 40°C
MOŽNOST STROPNE MONTAŽE NE; ZVOČNIK 1.5 W mono;PORABA ENERGIJE 76 W; TEŽA 0.45 kg
VELIKOST (WXDXH) 112.5 x 50.5 x 105 mm
RGB ZDRUŽLJIVI SIGNALI - REALNI WXGA (1,280 x 800), XGA (1,024 x 768), SVGA (800 x 600), VGA (640 x 480)
RGB ZDRUŽLJIVI SIGNALI - STISNJENI Horizontal: 15 – 91 kHz Vertical: 24 – 120 Hz, 120 Hz for 3D
VIDEO VHOD Mini D-SUB15pin x 1 (Computer IN) , HDMI x 1, TYPE-A x 1 (USB), Wired in/out (3.5 mm phone jack) x 1
USB DA; MREŽA DA; BREZŽIČNA MREŽA LAN IEEE 802.11b/g/n compliant
POVEZOVANJE Mini D-SUB15pin x 1 (Computer IN) , HDMI x 1, TYPE-A x 1 (USB), Wired in/out (3.5 mm phone jack) x 1</t>
  </si>
  <si>
    <t>1.4.3.1.46</t>
  </si>
  <si>
    <t>5.11.</t>
  </si>
  <si>
    <t>Dobava in montaža ter programiranje: kot npr. Planet GS-4210-48P4S 48-Port 10/100/1000T 802.3at PoE + 4 Port 100/1000BASE-X SFP Managed Switch</t>
  </si>
  <si>
    <t>1.4.3.1.47</t>
  </si>
  <si>
    <t>5.12.</t>
  </si>
  <si>
    <t>Dobava in montaža: kot npr. SFP modul MGB-LB10
SFP-Port 1000Base-LX (WDM, TX:1550nm) mini-GBIC module-10km
PHY TypeIEEE 802.3ah 1000Base-BXFiber Type ingle Mode Connector WDM/Bidi LC Wavelength TX: 1550nm, RX: 1310nm Maximum Distance10km Operating Temperature0 ~ 50 Degree C</t>
  </si>
  <si>
    <t>1.4.3.1.48</t>
  </si>
  <si>
    <t>5.13.</t>
  </si>
  <si>
    <t>Dobava in montaža ter priklop: kot npr. 1200Mbps 802.11ac Dual Band Wireless Gigabit Router</t>
  </si>
  <si>
    <t>1.4.3.1.49</t>
  </si>
  <si>
    <t>Dobava in montaža: PROJEKCIJSKO PLATNO - motorno 300x226cm kot naprimer 16-10 Reflecta CrystalLine 87754 skupaj s pritrditvijo na steno na ustrezno višino</t>
  </si>
  <si>
    <t>1.4.3.2</t>
  </si>
  <si>
    <t>TEHNIČNO VAROVANJE IN KONTROLA PRISTOPA</t>
  </si>
  <si>
    <t>1.4.3.2.1</t>
  </si>
  <si>
    <t>TEHNIČNO VAROVANJE</t>
  </si>
  <si>
    <t>1.4.3.2.1.1</t>
  </si>
  <si>
    <t>Dobava in montaža: DSC alarmna centrala PC1832 8 področij, ŠTIRI PARTICIJE, možnost širitve do žičnih 32 področij preko razširitvenih modulov in do 32 brezžičnih področij, vgrajen komunikator z možnostjo klica nadzornega centra (Contact ID format..) in privatne linije, 32 uporabniških gesel, 2 duress gesli, glavno geslo, monterjevo geslo, spomin za 500 zadnjih dogodkov, download/upload, daljinski dostop, možnost programiranja preko računalnika z DLS-2002 programsko opremo, programabilna v skladu z EN50131-1 standardom, z dodanim tamper stikalom in ključavnico za zaklepanje centrale
Opomba: TEHNIČNO VAROVANJE</t>
  </si>
  <si>
    <t>1.4.3.2.1.2</t>
  </si>
  <si>
    <t>Dobava in montaža: Akumulator DSC1272 12 V/7,5 Ah
Opomba: TEHNIČNO VAROVANJE</t>
  </si>
  <si>
    <t>1.4.3.2.1.3</t>
  </si>
  <si>
    <t>Dobava in montaža: Transformator za alarmno centralo PS45VA 220VAC/16VAC,45VA
Opomba: TEHNIČNO VAROVANJE</t>
  </si>
  <si>
    <t>1.4.3.2.1.4</t>
  </si>
  <si>
    <t>Dobava in montaža: LCD tipkovnica za New Power srijo PK5500, dvovrstični 32 znakovni prikazovalnik, možnost pregleda spomina dogotkov, LCD prikaz stanja sistema, funkcijske tipke, možnost programiranja sistema, pregled napak, enostavna uporaba - vhod
Opomba: TEHNIČNO VAROVANJE</t>
  </si>
  <si>
    <t>1.4.3.2.1.5</t>
  </si>
  <si>
    <t>Dobava in montaža: LED dodatna tipkovnica za serijo New Power PK5501, prikaz stanja sistema, funkcijske tipke, možnost programiranja sistema, pregled napak, enostavna uporaba, prikaz 8 področij - kuhinja
Opomba: TEHNIČNO VAROVANJE</t>
  </si>
  <si>
    <t>1.4.3.2.1.6</t>
  </si>
  <si>
    <t>Dobava in montaža: Razširitveni modul za dodatnih 8 področij PC5108
Opomba: TEHNIČNO VAROVANJE</t>
  </si>
  <si>
    <t>1.4.3.2.1.7</t>
  </si>
  <si>
    <t>Dobava in montaža: DSC GSM/GPRS univerzalni brezžični komunikator GS3105-K Vmesnik GS3100-K je univerzalni alarmni komunikator, prenos alarmnih sporočil preko GSM/GPRS omrežja z uporabo Contact ID formata prenosa, uporaba kot primarni ali pomožni GSM/GPRS alarmni komunikator, uporablja lahko GPRS podatkovni kanal, 4 telefonske številke programabilne za prenos v Contact ID preko GPRS, prikaz moči signala GSM, prikaz napak in status modula, 3 alarmni izhodi, možnost programiranja do 100 telefonskih številk za proženje izhodov, programiranje preko računalnika, kompaktno ohišje in nizka tokovna poraba, priložena magnetna antena in 2 m priključnega kabla, frekvence: 900/1800 MHz in 850/1900MHz
Opomba: TEHNIČNO VAROVANJE</t>
  </si>
  <si>
    <t>1.4.3.2.1.8</t>
  </si>
  <si>
    <t>Dobava in montaža: DSC žični kombinirani senzor gibanja LC-104 PIMW Senzor z vgrajenim infrardečim in mikrovalovnim zaznavanjem, digitalna mikroprocesorska obdelava signalov, quad linearna tehnologija, trda leča, ASIC zasnova, možnost nezaznave hišnih živali do 25 kg, temperaturna kompenzacija, nastavitev polja pokritja mikrovalovnega senzorja, 3 led diode prikaza zaznavanja, pokritje 12*12m, napajanje 9.5-14.5V, tokovna poraba: mirovanje 18mA, alarm 25,5 mA. Dva kakovostna senzorja v kombinaciji omogočata izredno zanesljivost delovanja.
Opomba: TEHNIČNO VAROVANJE</t>
  </si>
  <si>
    <t>1.4.3.2.1.9</t>
  </si>
  <si>
    <t>Dobava in montaža: Zunanja samonapajalna sirena z bliskavko, dvojno pokrivalo, tri sabotažna stikala, pokrov iz ABS plastike, elektrodinamična sirena, napajana 12V, tokovna poraba ob alarmu 1,3A
Opomba: TEHNIČNO VAROVANJE</t>
  </si>
  <si>
    <t>1.4.3.2.1.10</t>
  </si>
  <si>
    <t>6.10.</t>
  </si>
  <si>
    <t>Akumulator DSC1240, 12V/1,5Ah - montaža v zunanjo sireno
Opomba: TEHNIČNO VAROVANJE</t>
  </si>
  <si>
    <t>1.4.3.2.1.11</t>
  </si>
  <si>
    <t>6.11.</t>
  </si>
  <si>
    <t>Alarmni kabel LiYCY 2x0,5+4x0,22, položen na kabelske police in kanale, v negorljive PN cevi, instalacijske cevi
Opomba: TEHNIČNO VAROVANJE</t>
  </si>
  <si>
    <t>1.4.3.2.2</t>
  </si>
  <si>
    <t>KONTROLA PRISTOPA - REGISTRACIJA DELOVNEGA ČASA - IP VIDEO DOMOFON</t>
  </si>
  <si>
    <t>1.4.3.2.2.1</t>
  </si>
  <si>
    <t>REGISTRACIJA DELOVNEGA ČASA TIME&amp;SPACE</t>
  </si>
  <si>
    <t>1.4.3.2.2.1.1</t>
  </si>
  <si>
    <t>***programska oprema***</t>
  </si>
  <si>
    <t>1.4.3.2.2.1.2</t>
  </si>
  <si>
    <t>6.12.</t>
  </si>
  <si>
    <t>Osnovni programski paket T&amp;S za 50 uporabnikov - Kontrola pristopa in evidenca delovnega časa,- Integracijsko okolje PIF za 50 uporabnikov - Licenca za 1 TSM operaterja - Licenca za 1 PIF operaterja - Licenca za 1 VSM operaterja - Licenca za 1 spletnega operaterja</t>
  </si>
  <si>
    <t>1.4.3.2.2.1.3</t>
  </si>
  <si>
    <t>***strojna oprema - dobava in montaža***</t>
  </si>
  <si>
    <t>1.4.3.2.2.1.4</t>
  </si>
  <si>
    <t>6.13.</t>
  </si>
  <si>
    <t>Zone Touch s HID® Iclas s čitalcem Kompaktni registrirni terminal z Ethernet (PoE) vmensikom, vgrajenim čitalnikom kartic, ki podpira tehnologije HID iClass ® in Mifare ®. Razdalja čitanja do 10 cm, LCD display velikosti 4,3', resolucije 800 x 480, 16,7 milijona barv. Podpira priklop enega Zone Door kontrolerja. Na razpolago v dveh barvah: črna (privzeto)  in bež.</t>
  </si>
  <si>
    <t>1.4.3.2.2.1.5</t>
  </si>
  <si>
    <t>6.14.</t>
  </si>
  <si>
    <t>Power over Ethernet injector, ki omogoča izvedbo napajanja priključenih naprav preko standardnega Cat5 Ethernet ožičenja.</t>
  </si>
  <si>
    <t>1.4.3.2.2.1.6</t>
  </si>
  <si>
    <t>6.15.</t>
  </si>
  <si>
    <t>RFID obesek iCLASS (13,56 MHz), 2kbit</t>
  </si>
  <si>
    <t>1.4.3.2.2.2</t>
  </si>
  <si>
    <t>KONTROLA PRISTOPA - dobava in montaža:</t>
  </si>
  <si>
    <t>1.4.3.2.2.2.1</t>
  </si>
  <si>
    <t>6.16.</t>
  </si>
  <si>
    <t>Zone Wing krmilnik Inteligentna krmilna naprava in komunikacijsko vozlišče. Nizka poraba električne energije, polna podpora IP in montaža DIN rail standard. Povezuje se z Zone Door I/O napravo prek CAN omrežja in krmili do 64 posameznih vrat. 2 splošno-namenska USB vrata za povezljivost prek WiFI oz. mobilnega omrežja ter razširitev spomina.</t>
  </si>
  <si>
    <t>1.4.3.2.2.2.2</t>
  </si>
  <si>
    <t>6.17.</t>
  </si>
  <si>
    <t>Zone Door I/O naprava Optimizirana enota pristopne točke za upravljanje vhodov, izhodov, alarmov, čitalnikov, ključavnic in drugih naprav na vratih. Z gostiteljem se povezuje prek CAN omrežja. Podpira 2 čitalnika, 2 nadzorovana vhoda, 4 tipke za izhod in 4 relejske izhode.</t>
  </si>
  <si>
    <t>1.4.3.2.2.2.3</t>
  </si>
  <si>
    <t>6.18.</t>
  </si>
  <si>
    <t xml:space="preserve">Varovalka za Z1D 1P 2A/230V nameščena v nadometni Hager omarici </t>
  </si>
  <si>
    <t>1.4.3.2.2.2.4</t>
  </si>
  <si>
    <t>6.19.</t>
  </si>
  <si>
    <t>Napajalnik TDR60-12VK</t>
  </si>
  <si>
    <t>1.4.3.2.2.2.5</t>
  </si>
  <si>
    <t>6.20.</t>
  </si>
  <si>
    <t>VHOD V VRTEC - dobava in montaža navedene opreme:</t>
  </si>
  <si>
    <t>1.4.3.2.2.2.6</t>
  </si>
  <si>
    <t>- dvostranska kontrola pristopa</t>
  </si>
  <si>
    <t>1.4.3.2.2.2.7</t>
  </si>
  <si>
    <t>***strojna oprema***</t>
  </si>
  <si>
    <t>1.4.3.2.2.2.8</t>
  </si>
  <si>
    <t>Brezkontaktni čitalnik iCLASS SE R10</t>
  </si>
  <si>
    <t>1.4.3.2.2.2.9</t>
  </si>
  <si>
    <t>El. mag. ključavnica</t>
  </si>
  <si>
    <t>1.4.3.2.2.2.10</t>
  </si>
  <si>
    <t>El.mag. Ključ.nosilec za montažo na steklo, krilo</t>
  </si>
  <si>
    <t>1.4.3.2.2.2.11</t>
  </si>
  <si>
    <t>El.mag. Ključ.-nosilec za mont.na steklo- nadsvetl</t>
  </si>
  <si>
    <t>1.4.3.2.2.2.12</t>
  </si>
  <si>
    <t>Svetlobno zvočni indikator</t>
  </si>
  <si>
    <t>1.4.3.2.2.2.13</t>
  </si>
  <si>
    <t>TIPKA ZA SPROSTITEV PREHODA</t>
  </si>
  <si>
    <t>1.4.3.2.2.2.14</t>
  </si>
  <si>
    <t>KLJUKA - BUNKA ENODELNA F1 90mm</t>
  </si>
  <si>
    <t>1.4.3.2.2.2.15</t>
  </si>
  <si>
    <t>PODLOŽNA PLOŠČA ZA 2550</t>
  </si>
  <si>
    <t>1.4.3.2.2.2.16</t>
  </si>
  <si>
    <t>PREMOSTITVENA CEVKA ZA KABEL INOX 40 cm (premer 9,5 mm )</t>
  </si>
  <si>
    <t>1.4.3.2.2.2.17</t>
  </si>
  <si>
    <t>VRATNO SAMOZAPIRALO 2-4 POŽARNO+TERMOSTATIČNO+REGULACIJA MOČI</t>
  </si>
  <si>
    <t>1.4.3.2.2.3</t>
  </si>
  <si>
    <t>IP VIDEO DOMOFON - dobava in montaža:</t>
  </si>
  <si>
    <t>1.4.3.2.2.3.1</t>
  </si>
  <si>
    <t>1.4.3.2.2.3.2</t>
  </si>
  <si>
    <t>6.21.</t>
  </si>
  <si>
    <t>IP domofonski sistem kot npr. 2N Helios IP Verso podometna montaža skupaj z štirimi (4) pozivnimi tipkami; zbornica, igralnica 1,2,3</t>
  </si>
  <si>
    <t>1.4.3.2.2.3.3</t>
  </si>
  <si>
    <t>6.22.</t>
  </si>
  <si>
    <t>1.4.3.2.2.3.4</t>
  </si>
  <si>
    <t>6.23.</t>
  </si>
  <si>
    <t>IP video telefon kot npr. Grandstream 3275 s 7" zaslonom na dotik - notranja enota</t>
  </si>
  <si>
    <t>1.4.3.2.2.3.5</t>
  </si>
  <si>
    <t>6.24.</t>
  </si>
  <si>
    <t>Signalni kabel LiYCY 2x0,5+4x0,22, položen na kabelske police in kanale</t>
  </si>
  <si>
    <t>1.4.3.2.2.3.6</t>
  </si>
  <si>
    <t>6.25.</t>
  </si>
  <si>
    <t>UTP cat6 4x2x24x AWG položen na kabelsko polico ali v instalacijski kanal</t>
  </si>
  <si>
    <t>1.4.3.3</t>
  </si>
  <si>
    <t>AVTOMATSKO ODKRIVANJE IN JAVLJANJE POŽARA</t>
  </si>
  <si>
    <t>1.4.3.3.1</t>
  </si>
  <si>
    <t>Dobava in montaža: Požarna centrala NJP-401A/1;
analogna adresna naprava; v skladu z EN 54 2 in 4; z eno zanko, kapaciteta 126 adresnih elementov za javljanje požara, plina in SOS signalizacije; kpl z napajalnikom 2A, UPMO upravljalni modul in CPMO centralno procesni modul. Možno dodajanje en LIMO-Ap adresni modul, do treh LIMO-Ko konvencionalni moduli ali VIMO vhodno-izhodni moduli, mrežni modul, TCP/IP ali RS232 in modema. Možna vezava v mrežo do 16 central in/ali oddaljenih prikazovalnikov.</t>
  </si>
  <si>
    <t>1.4.3.3.2</t>
  </si>
  <si>
    <t>Izdelava programa za požarni sistem</t>
  </si>
  <si>
    <t>1.4.3.3.3</t>
  </si>
  <si>
    <t>Vstavljanje, označevanje in adresiranje zmontiranih in povezanih javljalnikov, vmesnikov in ostalih elementov sistema za javljanje požara  - preizkus in zagon sistema</t>
  </si>
  <si>
    <t>1.4.3.3.4</t>
  </si>
  <si>
    <t>Dobava in montaža: Modem Zarja, MO-02;
za prenos dogodkov na VNC, preko analogne telefonske linije z Contact ID protokolom</t>
  </si>
  <si>
    <t>1.4.3.3.5</t>
  </si>
  <si>
    <t>Dobava in priklop: Akumulator 12V, 26Ah, VDS</t>
  </si>
  <si>
    <t>1.4.3.3.6</t>
  </si>
  <si>
    <t>Adresni optični javljalnik dima z izolatorjem Apollo OPT Soteria</t>
  </si>
  <si>
    <t>1.4.3.3.7</t>
  </si>
  <si>
    <t>Dobava in montaža: Adresni termični javljalnik požara Apollo TER Soteria; z izolatorjem, termomaksimalni prag aktiviranja od 57°C do 90°C, programska nastavitev temperature</t>
  </si>
  <si>
    <t>1.4.3.3.8</t>
  </si>
  <si>
    <t>Dobava in montaža: Adresni kombinirani optično termični javljalnik požara Apollo OPT-TER Soteria;
z izolatorjem, programska nastavitev delovanja</t>
  </si>
  <si>
    <t>1.4.3.3.9</t>
  </si>
  <si>
    <t>Dobava in montaža: Podnožje za adresne javljalnike Apollo</t>
  </si>
  <si>
    <t>1.4.3.3.10</t>
  </si>
  <si>
    <t>Dobava in montaža: Tesnilna podloga za podnožje javljalnika Zarja, TP-60;
tesnilna podloga za montažo podnožja javljalnika na prevodno podlago oziroma za zaščito pred vlago</t>
  </si>
  <si>
    <t>1.4.3.3.11</t>
  </si>
  <si>
    <t>Dobava in montaža: Adresni ročni javljalnik požara Apollo RJ XP-95/Soteria;
z izolatorjem in pleksi zaščito</t>
  </si>
  <si>
    <t>1.4.3.3.12</t>
  </si>
  <si>
    <t>Dobava in montaža: Vzorčna komora z vgrajenim adresnim optičnim javljalnikom Zarja, VK-08;
za montažo na klima kanale, za detekcijo dima v le teh, z vgrajenim adresnim optičnim javljanikom Apollo, OPT Soteria</t>
  </si>
  <si>
    <t>1.4.3.3.13</t>
  </si>
  <si>
    <t>Dobava in montaža: notranja sirena ESB-04 elektronska z bliskavko;
24V, 98dB, IP30 za notranjo montažo rdeče barve 00-18-114</t>
  </si>
  <si>
    <t>1.4.3.3.14</t>
  </si>
  <si>
    <t>Dobava in montaža: Adresna notranja sirena z bliskovko Apollo, BSQMA;
adresna alarmna notranja elektronska sirena z bliskovko in izolatorjem, ohišje rdeče barve, nadometna montaža, 9mA, 92dB / 100dB, IP21</t>
  </si>
  <si>
    <t>1.4.3.3.15</t>
  </si>
  <si>
    <t>Dobava in montaža: SOS AV-605, za kopalniško SOS signalizacijo Zarja, SOS AV-605;
SOS adresno potezno stikalo z vrvico za kopalniško SOS signalizacijo Zarja, komplet z magnetom za reset, integracija v požarno javljalno zanko;</t>
  </si>
  <si>
    <t>1.4.3.3.16</t>
  </si>
  <si>
    <t>Dobava in montaža: Adresni dvokanalni vhodni, enokanalni izhodni vmesnik Zarja, AV-618;
krmilni vmesnik z relejskim izhodom (maksimalno 3A) in dvema neodvisnima vhodoma, eden za priklop brezpotencialnih kontaktov in en OPTO vhod, komplet z ohišjem za nadometno montažo;</t>
  </si>
  <si>
    <t>1.4.3.3.17</t>
  </si>
  <si>
    <t>Dobava in montaža: Vhodno-izhodni modul VIMO 400 (funkcijski modul) Modul krmili 8 tranzistorskih izhodov in 8 analognih vhodov. Oboje je mogoče programirati. Izhodi so zaščiteni pred preobremenitvijo in kratkim stikom. Vhode je mogoče uporabiti za nadzor izhodov ali preprostih kontaktov ali varovalk. Centrala NJP-400A lahko krmili do 8
modulov VIMO, NJP-401A pa do 4.</t>
  </si>
  <si>
    <t>1.4.3.3.18</t>
  </si>
  <si>
    <t>Dobava in montaža: Dodatna napajalna enota z vgrajenimi plinotesnimi akumulatorji 2x12V 26Ah, VDS - v enoto se vgradijo vhodno izhodni moduli AV-618 in 622</t>
  </si>
  <si>
    <t>1.4.3.3.19</t>
  </si>
  <si>
    <t>Dobava in namestitev: Označevalne ploščice rdeče barve z belim napisom ustreznih dimenzij (125*125 oz. 55*30) za oznake javljalnikov, siren, hup, ročnih javljalnikov, ….</t>
  </si>
  <si>
    <t>1.4.3.3.20</t>
  </si>
  <si>
    <t>Dobava in polaganje: Kabel - požarna zanka J-Y(St)Y 1x2x1,0 požarnojavljalni, opleten, s sukanimi paricami, plašč rdeče barve uvlečen v PN instalacijsko cev oz. položen na TK kabelsko polico</t>
  </si>
  <si>
    <t>1.4.3.3.21</t>
  </si>
  <si>
    <t>Dobava in polaganje: Kabel (oranžen) JE-H(St)H FE180/E30-E90 1x3x1,5 BMK montiran na kovinskih skobah - napajanje 24V, siren …</t>
  </si>
  <si>
    <t>1.4.3.3.22</t>
  </si>
  <si>
    <t>Kovinska objemka oz. skoba zmontirana za pritrditev JE-H(St)H FE180/E30-E90 1x2x1,5 BMK</t>
  </si>
  <si>
    <t>1.4.3.3.23</t>
  </si>
  <si>
    <t>Razdelilna doza z ohranitvijo delovanja E30 FireBox T100</t>
  </si>
  <si>
    <t>1.4.3.3.24</t>
  </si>
  <si>
    <t>Tesnenje prehodov kabelskih povezav med požarnimi sektorji z izolativno ognjeodporno peno Hilti PROMAT (iz energetskega prostora v telovadnico in kuhinjo)</t>
  </si>
  <si>
    <t>1.4.4</t>
  </si>
  <si>
    <t>STRELOVOD</t>
  </si>
  <si>
    <t>1.4.4.1</t>
  </si>
  <si>
    <t>Dobava in montaža: Okrogel vodnik iz Al ligure dimenzije ø8 mm, namenjen izdelavi lovilnih in odvodnih vodov in povezav na ozemljilo, položen na strešne in zidne nosilce</t>
  </si>
  <si>
    <t>1.4.4.2</t>
  </si>
  <si>
    <t>Dobava in montaža: Preizkusni spoj ali merilna križna spojka, sestavljana iz 3 ploščic dimenzije 58 mm x 58 mm, namenja izvedbi merilnih in ostalih spojev med okroglim in ploščatima vodnikoma do širine 42 mm, iz nerjavečega materiala (Rf-V)</t>
  </si>
  <si>
    <t>1.4.4.3</t>
  </si>
  <si>
    <t xml:space="preserve">Dobava in montaža strešnega nosilnega elementa iz nerjavečega jekla za pritrjevanje strelovodnega vodnika AH1 Al fi 8 mm na kritino </t>
  </si>
  <si>
    <t>1.4.4.4</t>
  </si>
  <si>
    <t>8.4.</t>
  </si>
  <si>
    <t>Dobava in montaža lovilne palice LOP01 za zaščito nadgradenj na strehi višine h=0,5m z ustreznim pritrdilnim elementom (kot npr. proizv. Hermi d.o.o.).</t>
  </si>
  <si>
    <t>1.4.4.5</t>
  </si>
  <si>
    <t>8.5.</t>
  </si>
  <si>
    <t xml:space="preserve">Dobava in montaža sponke iz nerjavečega jekla za medsebojno spajanje okroglih strelovodnih vodnikov Al fi 8. </t>
  </si>
  <si>
    <t>1.4.4.6</t>
  </si>
  <si>
    <t>8.6.</t>
  </si>
  <si>
    <t xml:space="preserve">Dobava in montaža cevnih objemk,  za pritrjevanje ploščatega strelovodnega vodnika RH1 Rf 30 x 3,5 mm na odtočne cevi (kot npr. proizv. Hermi d.o.o. KON 10 A). </t>
  </si>
  <si>
    <t>1.4.4.7</t>
  </si>
  <si>
    <t>8.7.</t>
  </si>
  <si>
    <t>Dobava in montaža odkapnika (kot npr. proizv. Hermi d.o.o. KON21).</t>
  </si>
  <si>
    <t>1.4.4.8</t>
  </si>
  <si>
    <t>8.8.</t>
  </si>
  <si>
    <t>Dobava in montaža: Preizkusni spoj (zaporedna št. x), komplet z merilno številko, iz umetnih materialov, obstojnih na atmosferi (PE, PVC) - povozna meilna omarica, dim. 325*225*150, montirana v tleh, kot npr. HERMI  MŠ + ZON06</t>
  </si>
  <si>
    <t>1.4.4.9</t>
  </si>
  <si>
    <t>8.9.</t>
  </si>
  <si>
    <t xml:space="preserve">Strelovodno ozemljilo izvedeno z vodnikom Rf 30x3,5 zakopano v zemlji na globini 0,8 m okoli objekta v oddaljenosti 2m od objekta - izvedba povezav na temeljno ozemljilo na označenih mestih z vodnikom Rf 30x3,5 </t>
  </si>
  <si>
    <t>1.4.4.10</t>
  </si>
  <si>
    <t>8.10.</t>
  </si>
  <si>
    <t>Dobava in montaža: Spojka, sestavljana iz 3 ploščic dimenzije 58 mm x 58 mm, namenja izvedbi spojev med dvema ploščatima vodnikoma do širine 42 mm, iz nerjavečega materiala (Rf-V) spoji na ozemljilih</t>
  </si>
  <si>
    <t>1.4.4.11</t>
  </si>
  <si>
    <t>8.11.</t>
  </si>
  <si>
    <t>Ozemljitev večjih kovinskih mas s spojem ozemljilnega traku na kovinsko konstrukcijo izveden s sponko, kot npr. HERMI KON01 ter vrtanjem/rezanjem navojev ali s svorniki kot so: izpih iz klimata, dimnik, strešni ventilator za napo ter trije manjši izpihi.</t>
  </si>
  <si>
    <t>1.4.4.12</t>
  </si>
  <si>
    <t>8.12.</t>
  </si>
  <si>
    <t>Ozemljitev kovinskih vrat, oken in ostalih večjih kovinskih mas s H07V 16 mm2, komplet s pritrdilnim materialom</t>
  </si>
  <si>
    <t>1.4.4.13</t>
  </si>
  <si>
    <t>8.13.</t>
  </si>
  <si>
    <t>Ozemljitev PMO OMARE z FeZn 25x4mm, povezava na glavno ozemljilo</t>
  </si>
  <si>
    <t>1.4.4.14</t>
  </si>
  <si>
    <t>8.14.</t>
  </si>
  <si>
    <t>Ozemljitev vodovodne instalacije v objektu, povezava na glavno ozemljilo</t>
  </si>
  <si>
    <t>1.5</t>
  </si>
  <si>
    <t>D.</t>
  </si>
  <si>
    <t>STROJNOINŠTALACIJSKA DELA</t>
  </si>
  <si>
    <t>1.5.1</t>
  </si>
  <si>
    <t>OGREVANJE IN HLAJENJE</t>
  </si>
  <si>
    <t>1.5.1.1</t>
  </si>
  <si>
    <t>Toplotna postaja</t>
  </si>
  <si>
    <t>1.5.1.1.1</t>
  </si>
  <si>
    <t>1.1.1.</t>
  </si>
  <si>
    <t>Toplotna črpalka zrak-voda za zunanjo postavitev z vremensko odvisnim prilagajanjem temperature dvižnega voda potrebam objekta. Z napravo je možno ogrevati (primerna je za visokotemperaturne režime ogrevanja do 65 °C), hladiti (aktivno hlajenje z izstopno temperaturo vode do +5 °C) in pripravljati toplo porabno vodo.
Krmilna enota toplotne črpalke, ki služi za nadzor in posluževanje z napravo oz. sistemom, se namesti v objekt (strojnico, toplotno postajo), posluževanje pa poteka preko zaslona in tastature. Ohišje naprave je sestavljeno iz vročepocinkane pločevine, ki je prašno lakirana.
Naprava ima dvojno dno kompresorskega dela za zmanjševanje emisij hrupa v okolico. Dvojno antivibracijsko vpetje kompresorjev. Zaprto ohišje kompresorskega dela naprave izolirano z večslojno zvočno izolacijo visoke gostote. Regulacija vbrizga hladiva v uparjalnik z elektronskim ekspanzijskim ventilom. Možnost daljinskega upravljanja in nadzora delovanja toplotne črpalke in sistema. Naprava ima TÜV certifikat.; Dobava in montaža.Tehnični podatki (polna obremenitev):
Grelna moč / električna moč / COP pri A7W35 (EN 14511): 44,0 kW / 9,7 kW / 4,53
Grelna moč / električna moč / COP pri A2W35 (EN 14511): 37,6 kW / 9,3 kW / 4,05
Grelna moč / električna moč / COP pri A7W55 (EN 14511): 40,0 kW / 13,2 kW / 3,04
Grelna moč / električna moč / COP pri A2W55 (EN 14511): 33,1 kW / 12,3 kW / 2,69
Grelna moč / električna moč / COP pri A-10W35 (EN 14511): 28,2 kW / 8,5 kW / 3,32
Grelna moč / električna moč / COP pri A-10W55 (EN 14511): 27,2 kW / 11,2 kW / 2,43
Hladilna moč / električna moč / EER pri A35W7 (EN 14511): 33,6 kW / 11,5 kW / 2,92
Nazivna napetost: 3N~ 400 V; 50 Hz;Največji obratovalni tok: 28,6 A; Največja električna moč: 17,1 kW; Varovalke: 3 x C32; Napajalni el. kabel: 5 x 6 mm2; Hladivo: R407C
Cevni priključki:
 - R 1 1/2" z.n.
Območje delovanja - ogrevanje:
 - zrak: -23 ... 40 °C
 - izstopna voda: 25 ... 65 °C
Območje delovanja - hlajenje:
 - zrak: 10 ... 40 °C
 - izstopna voda: 5 ... 25 °C
Dimenzije: 1773 x 2017 x 1361 mm (neto); Masa: 802 kg; proizvod: kot npr. Kronoterm WPL-45-1 HT/H 3F ali enakovredno
OPOMBA: Proizvod mora biti skladen z zahtevami Uredbe o zelenem javnem naročanju Uradni list RS, št. 51/17 in 64/19)</t>
  </si>
  <si>
    <t>1.5.1.1.2</t>
  </si>
  <si>
    <t>1.1.2.</t>
  </si>
  <si>
    <t>Razširitveni hidravlični modul za TČ z:
- visokoučinkovito EC obtočno črpalko,
- modulom modbus za krmiljenje črpalke,
- preklopnimi ventili za obračanje smeri vode skozi TČ glede na režim delovanja ogrevanje, sanitarna topla voda in hlajenje, s čimer je zagotovljena maksimalna učinkovitost in zanesljivost sistema,
- prašno lakiranim kovinskim (vroče cinkano) pokrovom,
- toplotno in zvočno izolacijo.
Modul omogoča enostavno povezavo (več) TČ z zalogovnikom brez potrebe po vgradnji obtočne črpalke; možnost povezave več TČ na zalogovnik z dvema skupnima cevema.
Dobava in montaža.
proizvod: kot npr. Kronoterm ali enakovredno</t>
  </si>
  <si>
    <t>1.5.1.1.3</t>
  </si>
  <si>
    <t>1.1.3.</t>
  </si>
  <si>
    <t>Podstavek za montažo zunanje enote toplotne črpalke, vključno z izvedbo drenaže kondenza. Izvedba po navodilih proizvajalca. Dobava in montaža.</t>
  </si>
  <si>
    <t>1.5.1.1.4</t>
  </si>
  <si>
    <t>1.1.4.</t>
  </si>
  <si>
    <t>Dodatek za hladivo.
proizvod: kot npr. Kronoterm ali enakovredno</t>
  </si>
  <si>
    <t>1.5.1.1.5</t>
  </si>
  <si>
    <t>1.1.5.</t>
  </si>
  <si>
    <t>Krmilna enota za ogrevalni sistem. Osnovna krmilna enota toplotne črpalke omogoča:
- krmiljenje temperature ogrevne vode (v režimu ogrevanja),
- krmiljenje temperature hladilne vode (v režimu hlajenja),
- krmiljenje stopenj delovanja toplotne črpalke,
- krmiljenje temperature povratnega voda v režimu ogrevanja v odvisnosti od zunanje temperature,
- krmiljenje dveh ogrevalnih krogov (1 x direktni + 1 x mešalni),
- krmiljenje temperature sanitarne vode v bojlerju,
- vklapljanje dodatnega vira ogrevanja,
- nastavitev urnikov delovanja toplotne črpalke,
- priključitev na internet; oddaljen nadzor in upravljanje delovanja,
- priključitev naprave na CNS. 
Dobava in montaža.
Nazivna napetost: 1N~ 230 V; 50 Hz
Največji obratovalni tok: 2,3 A
Največja električna moč: 0,5 kW
Varovalke: 1 x C16
Napajalni el. kabel: 3 x 2,5 mm2
Priključitev na CNS: MODBUS protokol (UTP kabel – priključek RJ45) – RS 485
Priključitev na internet/cloud (pogoj za oddaljen dostop): UTP 5e kabel – priključek RJ45 – Ethernet"
proizvod: kot npr. Kronoterm TT3000 ali enakovredno</t>
  </si>
  <si>
    <t>1.5.1.1.6</t>
  </si>
  <si>
    <t>1.1.6.</t>
  </si>
  <si>
    <t>Dodatni razširitveni modul za regulacijo za 2 dodatna
mešalna kroga ogrevanje/hlajenje, ogrevanje bazena, krmiljenje alternativnega
vira SSE, kotel na drva, … Dobava in montaža.
proizvod: kot npr. Kronoterm TT3003 ali enakovredno</t>
  </si>
  <si>
    <t>1.5.1.1.7</t>
  </si>
  <si>
    <t>1.1.7.</t>
  </si>
  <si>
    <t>Termostat za namestitev v akumulator tople porabne vode. Dobava in montaža.</t>
  </si>
  <si>
    <t>1.5.1.1.8</t>
  </si>
  <si>
    <t>1.1.8.</t>
  </si>
  <si>
    <t>Varnostni termostat za talno ogrevanje, prednastavljen na izklopno temperaturo 55°C. Kompletno dobava, montaža in priklop.</t>
  </si>
  <si>
    <t>1.5.1.1.9</t>
  </si>
  <si>
    <t>1.1.9.</t>
  </si>
  <si>
    <t>Temperaturno tipalo za ogrevalnik tople porabne vode in zalogovnik toplote. Dobava in montaža.</t>
  </si>
  <si>
    <t>1.5.1.1.10</t>
  </si>
  <si>
    <t>1.1.10.</t>
  </si>
  <si>
    <t>NTC kompaktno standardno tipalo po DIN44574, za uporabo kot potopno tipalo, tipalo predtoka/povratka ali tipalo sanit.vode, priključni vod 6 m. Dobava in montaža.</t>
  </si>
  <si>
    <t>1.5.1.1.11</t>
  </si>
  <si>
    <t>1.1.11.</t>
  </si>
  <si>
    <t>Ožičenje in električni priklop toplotne črpalke in plinskega kotla ter ožičenje in priklop regulacijskega sistema toplotne črpalke, regulacijskega sistema plinskega kotla, 7 obtočnih črpalk, 8 pogonov ventilov, 5 tipal, 1 termostata in 2 varnostnih termostatov  v sklopu toplotne postaje ter 2 cirkulacijskih črpalk s stikalno uro in elektronsko vodenega regulacijskega ventila za omejevanje temerature tople porabne vode skupaj s pripadajočimi tipali.
Skupaj z izvedbo električne razdelilne in krmilne omarice z vsemi potrebnimi zaščitnimi, varnostnimi in krmilnimi elementi (vezava črpalk preko kontaktorjev, izdelava relejske logike za vklop plinskega kotla in obtočne črpalke za segrevanje porabne tople vode), skupaj z zaščitnimi kanali ali cevmi za vodenje kablov ter z ostalim potrebnim drobnim električnim materialom.
Vključno z izdelavo enopolne električne vezalne sheme in izvedbo električnih meritev.
OPOMBA: Dovod glavnih napajalnih kablov za toplotno črpalko, plinski kotel in regulacijsko omaro je obdelan v načrtu električnih instalacij.</t>
  </si>
  <si>
    <t>1.5.1.1.12</t>
  </si>
  <si>
    <t>1.1.12.</t>
  </si>
  <si>
    <t>Plinski kondenzacijski kotel, primeren za zemeljski plin, z modulacijskim gorilnikom, z vgrajeno obtočno črpalko s spremenljivimi vrtljaji, z ultrazvočnim merilcem pretoka. Visoko učinkovit Al prenosnik toplote za visok normni izkoristek. Najmanjša obtočna količina vode ni potrebna. Serijsko vgrajen regulacijski sistem. Serijsko je vključena lahko nastavljiva vremensko vodena regulacija. Zahteve za kakovost ogrevalne vode VDI 2035. Dobava, montaža in zagon.
Tehnični podatki:
Nazivna moč: 4,0 - 30,5 kW
Imen. moč modul (Tpredt/Tpovr 50/30°C) 4,3 - 32,0 kW
Imen. moč modul (Tpredt/Tpovr 80/60°C) 3,9 - 30,0 kW
Kotlovski izkoristek pri 100 %: 98,3 %
Kotlovski izkoristek pri 30 %: 109,6 %
Dovoljen delovni tlak v barih:  3
Masa v kg:  49
Mere naprave Širina / Višina / Globina: v mm: 520 / 792 / 335
Priklop dov. zraka/odvoda dimnih plinov: DN 125/80
Razred sezonske energ. učinkovitosti pri ogrevanju prostorov: A
proizvod: kot npr. Weishaupt Thermo Condens tip WTC-GW 32-B, izvedba H ali enakovredno
OPOMBA: Proizvod je skladen z zahtevami Uredbe o zelenem javnem naročanju (Uradni list RS, št. 51/17 in 64/19)</t>
  </si>
  <si>
    <t>1.5.1.1.13</t>
  </si>
  <si>
    <t>1.1.13.</t>
  </si>
  <si>
    <t>Osnovni dimovodni priključni set za delovanje neodvisno od zraka v prostoru, sestavljen iz:
- 1x priključek kotla PP bele barve DN 125/80
- 1x jekleno revizijsko koleno belebarve/PP, 87 stopinj DN 125/80
- 1x jeklena cev 1,0 m bela/PP, DN125/80
- 1x zidna priroba bele barve DN 125
Dobava in montaža.
proizvod: kot npr. Weishaupt WAL-PP-2-125/80-1,0 ali enakovredno</t>
  </si>
  <si>
    <t>1.5.1.1.14</t>
  </si>
  <si>
    <t>1.1.14.</t>
  </si>
  <si>
    <t>Podporno koleno PP/PP, DN125/80, skupaj s stensko konzolo in montažnim materialom. Dobava in montaža.
proizvod: kot npr. Weishaupt ali enakovredno</t>
  </si>
  <si>
    <t>1.5.1.1.15</t>
  </si>
  <si>
    <t>1.1.15.</t>
  </si>
  <si>
    <t>Podaljšek cevi PP/PP, DN125/80, dolžina 2m, vključno z montažnim materialom. Dobava in montaža.
proizvod: kot npr. Weishaupt ali enakovredno</t>
  </si>
  <si>
    <t>1.5.1.1.16</t>
  </si>
  <si>
    <t>1.1.16.</t>
  </si>
  <si>
    <t>Revizijski kos PP/PP, DN 125/80, za vgradnjo znotraj stavb. Dobava in montaža.
proizvod: kot npr. Weishaupt ali enakovredno</t>
  </si>
  <si>
    <t>1.5.1.1.17</t>
  </si>
  <si>
    <t>1.1.17.</t>
  </si>
  <si>
    <t>Univerzalna strešna prirobnica za prehod dimovodne cevi na streho, primerna za ravno streho. Dobava in montaža.
proizvod: kot npr. Weishaupt ali enakovredno</t>
  </si>
  <si>
    <t>1.5.1.1.18</t>
  </si>
  <si>
    <t>1.1.18.</t>
  </si>
  <si>
    <t>Koaksialni strešni nastavek za izpust dimnih plinov in zajem zgorevalnega zraka, dimnezija DN125/80, dolžina 1m. Dobava in montaža.
proizvod: kot npr. Weishaupt ali enakovredno</t>
  </si>
  <si>
    <t>1.5.1.1.19</t>
  </si>
  <si>
    <t>1.1.19.</t>
  </si>
  <si>
    <t>Sifon za kondenz, vključno s priključno cevko. Dobava in montaža.
proizvod: kot npr. Weishaupt ali enakovredno</t>
  </si>
  <si>
    <t>1.5.1.1.20</t>
  </si>
  <si>
    <t>1.1.20.</t>
  </si>
  <si>
    <t>Osnovni priključni set za plinski kotel, sestavljen iz zapornih pip za predtok in
povratek kotla, polnilne in praznilne pipe, varnostnega ventila ter možnostjo priključka za raztezno posodo, skupaj z izolacijskim oklepom.
proizvod: kot npr. Weishaupt WHI con-heat 25#1 ali enakovredno</t>
  </si>
  <si>
    <t>1.5.1.1.21</t>
  </si>
  <si>
    <t>1.1.21.</t>
  </si>
  <si>
    <t>Hidravlična kretnica skupaj z izolacijsko lupino, z navojnimi priključki ter priključkom za temperaturno tipalo, skupaj z odzračevalnim lončkom in izpustno pipo. Dobava in montaža.
nazivni pretok: 9,3m3/h
Kv=108 m3/h
priključki: 4x 2"
dimenzija: 326x160x755 mm
proizvod: kot npr. Flamco-Meibes FlexBalance EcoPlus C2 ali enakovredno</t>
  </si>
  <si>
    <t>1.5.1.1.22</t>
  </si>
  <si>
    <t>1.1.22.</t>
  </si>
  <si>
    <t>Akumulator toplote z navojnimi priključki in priključki za temperaturna tipala in prirobnico, skupaj s PU izolativnim plaščem. Dobava in montaža.
prostornina: 500 l
priključki: 2"
prirobnica: d180mm
dim. d750x1740mm
proizvod: kot npr. Austria Email WPPS 500 ali enakovredno
OPOMBA: Proizvod je skladen z zahtevami Uredbe o zelenem javnem naročanju (Uradni list RS, št. 51/17 in 64/19)</t>
  </si>
  <si>
    <t>1.5.1.1.23</t>
  </si>
  <si>
    <t>1.1.23.</t>
  </si>
  <si>
    <t>Stoječi akumulator tople porabne vode, primeren za segrevanje vode z zunanjim ploščnim izmenjevalcem. Rezervoar iz jekla, protikorozijska zaščita z emajliranjem. S tremi nastavljivimi nogami. Zunanji izolacijski plašč 5cm PU. Dobava in montaža.
Tehnični podatki:
- volumen: 300 l
- dim. d610x1650 mm
- max. obratovalna temperatura: 95°C
- max delovni tlak 10 bar,
- priključki za porabno vodo 5/4" ZN, Cirkulacija 1" NN,
- razred energijske učinkovitosti: C
proizvod: kot npr. Austria Email LDS 300 ali enakovredno
OPOMBA: Proizvod je skladen z zahtevami Uredbe o zelenem javnem naročanju (Uradni list RS, št. 51/17 in 64/19)</t>
  </si>
  <si>
    <t>1.5.1.1.24</t>
  </si>
  <si>
    <t>1.1.24.</t>
  </si>
  <si>
    <t>Lotani prenosnik toplote z enim prehodom; material plošč nerjaveče jeklo 1.4404, lotani z bakrom, PN25, primeren za obtočno in sanitarno vodo ter mešanice glikol/voda do 50% glikola, maks. temperatura medija 180°C, min. temperatura medija -10°C, pri temperaturah pod 0°C mora biti uporabljena mešanica glikola in vode, dobavljen skupaj z izolacijskim oklepom in podporo. Dobava in montaža.
proizvod: kot npr. Kronoterm PLT -D29Lx100-1 ali enakovredno</t>
  </si>
  <si>
    <t>1.5.1.1.25</t>
  </si>
  <si>
    <t>1.1.25.</t>
  </si>
  <si>
    <t>Cevni razdelilnik, izdelan iz črne jeklene cevi po EN 10220, z bombiranim dnom na obeh koncih. Opremljen z navojnimi in prirobničnimi priključki. Na spodnji strani cevi priključek za izpustno pipo G1/2", na zgornji strani priključek za termometer G1/2", nalepke z oznako smeri toka. Tovarniško tlačno preizkušen in grundiran. Zunanje lakiran z vročinsko odporno barvo. Skupaj s parozaporno izolacijo in plaščem iz alu pločevine. Dobava in montaža.
Tehnične lastnosti:
- DN65
- dolžina: cca 700 mm
- pretok:  cca 4,5m3/h
- max. obatovalni tlak: 6 bar
- max. obratovalna temperatura: 110°C
Priključki:
- 2x DN50 dovod
- 1x DN32 PN6 navojni
- 2x DN25 PN6 navojni
- 1x DN15 praznilna pipa
- 1x DN10 manometer
Proizvod: kot npr. Simon d.o.o. ali enakovredno</t>
  </si>
  <si>
    <t>1.5.1.1.26</t>
  </si>
  <si>
    <t>1.1.26.</t>
  </si>
  <si>
    <t>Pritrditvene konzole za pritrditev razdelilnika na steno ali tla v kotlovnici. Konzole sestavljajo talne oz. stenske plošče za vijačno pritrditev in profilno jeklo, vse galvansko zašciteno. Višina konzol 400 mm, komplet vsebuje dve konzoli. Vključno montažni material, dobava in montaža.</t>
  </si>
  <si>
    <t>1.5.1.1.27</t>
  </si>
  <si>
    <t>1.1.27.</t>
  </si>
  <si>
    <t>Navojni antivibracijski priključek za priključitev toplotne črpalke na cevni sistem, vključno ves potrebni montažni material. Dobava in montaža.
dimenzija: DN50</t>
  </si>
  <si>
    <t>1.5.1.1.28</t>
  </si>
  <si>
    <t>1.1.28.</t>
  </si>
  <si>
    <t>Magnetni ciklonski izločevalnik nečistoč iz ogrevalnega/hladilnega sistema, skupaj z montažnim in tesnolnim materialom. Dobava in montaža.
priključka: 2" n.n.
proizvod: kot npr. Spirotech Spirotrap MBL UE200WJ 2" ali enakovredno</t>
  </si>
  <si>
    <t>1.5.1.1.29</t>
  </si>
  <si>
    <t>1.1.29.</t>
  </si>
  <si>
    <t>Membranska raztezna posoda za zaprte ogrevalne in hladilne vodne sisteme, izdelana po DIN 4807, dovoljenje v skladu z EU smernico za tlačne naprave 97/23/EG, TÜv certifikat. Postavitev na tla s podkonstrukcijo, zunanje zaščitena z barvo, fiksna membrana, s kompletom za priklop in praznjenje. Dobava in montaža.
Tehnicne lastnosti:
- nazivni volumen: 100 l
- max. obratovalna temperatura: 70°C
- max. obratovalni tlak: 3 bar
- tovarniški predtlak: 1,5 bar
- cevni prikljucek: R 3/4"
proizvod: kot npr. Reflex NG100 ali enakovredno</t>
  </si>
  <si>
    <t>1.5.1.1.30</t>
  </si>
  <si>
    <t>1.1.30.</t>
  </si>
  <si>
    <t>Membranska raztezna posoda za zaprte ogrevalne in hladilne vodne sisteme, izdelana po DIN 4807, dovoljenje v skladu z EU smernico za tlačne naprave 97/23/EG, TÜv certifikat. Montaža na steno, zunanje zaščitena z barvo, fiksna membrana, s kompletom za priklop in praznjenje ter s stensko konzolo. Dobava in montaža.
Tehnične lastnosti:
- nazivni volumen: 12 l
- max. obratovalna temperatura: 70°C
- max. obratovalni tlak: 3 bar
- tovarniški predtlak: 1,5 bar
- cevni prikljucek: R 3/4"
proizvod: kot npr. Reflex NG12 ali enakovredno</t>
  </si>
  <si>
    <t>1.5.1.1.31</t>
  </si>
  <si>
    <t>1.1.31.</t>
  </si>
  <si>
    <t>Servisni ventil za ekspanzijsko posodo, PN6, DN20. Dobava in montaža.</t>
  </si>
  <si>
    <t>1.5.1.1.32</t>
  </si>
  <si>
    <t>1.1.32.</t>
  </si>
  <si>
    <t>Membranski varnostni ventil, oznaka H, za ogrevalne sisteme po DIN 4751-2 in TRD 721, TÜV certifikat. Vključno odvodna cev 3,0 m do zbirne posode, dobava in montaža.
- vstopni priključek: DN20
- izstopni priključek: DN25
- odpiralni tlak: 3 bar
- medij: voda</t>
  </si>
  <si>
    <t>1.5.1.1.33</t>
  </si>
  <si>
    <t>1.1.33.</t>
  </si>
  <si>
    <t>Membranski varnostni ventil, oznaka H, za ogrevalne sisteme po DIN 4751-2 in TRD 721, TÜV certifikat. Vključno odvodna cev 3,0 m do zbirne posode, dobava in montaža.
- vstopni priključek: DN15
- izstopni priključek: DN20
- odpiralni tlak: 3 bar
- medij: voda</t>
  </si>
  <si>
    <t>1.5.1.1.34</t>
  </si>
  <si>
    <t>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</si>
  <si>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1.5.1.1.35</t>
  </si>
  <si>
    <t>1.1.34.</t>
  </si>
  <si>
    <t>Č.1 - segrevanje tople porabne vode (ogrevna voda)
Obtočna črpalka po zgornji specifikaciji:
V = 5 m3/h
dp = 50 kPa
Pel= 12...310W / 230V
proizvod: kot npr. Wilo Stratos 40/1-8 ali enakovredno
Opomba: 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</si>
  <si>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1.5.1.1.36</t>
  </si>
  <si>
    <t>1.1.35.</t>
  </si>
  <si>
    <t>Č.3 - hlajenje
Obtočna črpalka po zgornji specifikaciji:
V = 5,69 m3/h
dp = 50 kPa
Pel= 9...190W / 230V
proizvod: kot npr. Wilo Stratos 25/1-10 ali enakovredno
Opomba: 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</si>
  <si>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1.5.1.1.37</t>
  </si>
  <si>
    <t>1.1.36.</t>
  </si>
  <si>
    <t>Č.4 - grelniki klimati
Obtočna črpalka po zgornji specifikaciji:
V = 2,68 m3/h
dp = 25 kPa
Pel= 9...80W / 230V
proizvod: kot npr. Wilo Stratos 25/1-6 ali enakovredno
Opomba: Visoko učinkovita črpalka s potopljenim rotorjem, elektronsko regulirana, za cevno vgradnjo.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iz sive litine s katodnim lakiranjem, tekač iz umetne mase, gred iz plemenitega jekla s kovinsko impregniranimi grafitnimi drsnimi ležaji. Skupaj s priključnimi holandci ali protiprirobnicami in tesnilnim ter spojnim materialom.
Dobava, montaža in električna priključitev.
dodatna oprema:
- modul za povezavo preko Mod-BUS protokola
proizvod: kot npr. Wilo Stratos ali enakovredno</t>
  </si>
  <si>
    <t>1.5.1.1.38</t>
  </si>
  <si>
    <t>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</si>
  <si>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1.5.1.1.39</t>
  </si>
  <si>
    <t>1.1.37.</t>
  </si>
  <si>
    <t>Č.5 - talno ogrevanje igralnice
Obtočna črpalka po zgornji specifikaciji:
V = 0,85 m3/h
dp = 40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</si>
  <si>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1.5.1.1.40</t>
  </si>
  <si>
    <t>1.1.38.</t>
  </si>
  <si>
    <t>Č.6 - talno ogrevanje ostalo
Obtočna črpalka po zgornji specifikaciji:
V = 1,00 m3/h
dp = 40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</si>
  <si>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1.5.1.1.41</t>
  </si>
  <si>
    <t>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</si>
  <si>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1.5.1.1.42</t>
  </si>
  <si>
    <t>1.1.39.</t>
  </si>
  <si>
    <t>RV1- talno ogrevanje igralnice
Tripotni ventil po zgornji specifikaciji za tehnične podatke:
V = 0,85 m3/h
kvs = 2,5 m3/h
dp=11,6 kPa
proizvod: kot npr. Danfoss VRG3 15/2,5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</si>
  <si>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1.5.1.1.43</t>
  </si>
  <si>
    <t>1.1.40.</t>
  </si>
  <si>
    <t>RV2 - talno ogrevanje ostalo
Tripotni ventil po zgornji specifikaciji za tehnične podatke:
V = 1,00 m3/h
kvs = 4,0 m3/h
dp=6,3 kPa
proizvod: kot npr. Danfoss VRG3 15/4,0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</si>
  <si>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1.5.1.1.44</t>
  </si>
  <si>
    <t>1.1.41.</t>
  </si>
  <si>
    <t>Elektromotorni pogon regulacijskega ventila, brez potrebnega vzdrževanja, kompaktna izvedba. Sihronski motor s krmiljenjem in elektronsko cut-off funkcijo. Elektronsko zaznavanje končne lege in cut-off s časovnim staikalom v motorju. Ročno nastavljiva lega ventila ob izključenem menjalniku. Dobava in montaža.
Tehnični podatki:
- potisna sila: 400 N
- hod: 3 do 20 mm
- hitrost: 7,5/15 s/mm
- napetost: 230V/50Hz
- krmiljenje: 3-točkovno
- stopnja zašcite: IP54
proizvod: kot npr. Danfoss AMV 435/230V ali enakovredno</t>
  </si>
  <si>
    <t>1.5.1.1.45</t>
  </si>
  <si>
    <t>1.1.42.</t>
  </si>
  <si>
    <t>Conska ON-OFF krogelna pipa s pogonom. Telo pipe iz medenine, ponikljana, PN16, temp. območje 0-110°C, IP42, priključek notranji navoj; skupaj z elektromotornim pogonom, ON/OFF signal, signal je vklopni. Pogon ima možnost ročnega posredovanja.
dimenzija DN50
proizvod: kot npr. Danfoss AMZ 112/230V DN50</t>
  </si>
  <si>
    <t>1.5.1.1.46</t>
  </si>
  <si>
    <t>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</si>
  <si>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1.5.1.1.47</t>
  </si>
  <si>
    <t>1.1.43.</t>
  </si>
  <si>
    <t>Krogelna pipa z ročico DN25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</si>
  <si>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1.5.1.1.48</t>
  </si>
  <si>
    <t>1.1.44.</t>
  </si>
  <si>
    <t>Krogelna pipa z ročico DN32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</si>
  <si>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1.5.1.1.49</t>
  </si>
  <si>
    <t>1.1.45.</t>
  </si>
  <si>
    <t>Krogelna pipa z ročico DN50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</si>
  <si>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1.5.1.1.50</t>
  </si>
  <si>
    <t>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</si>
  <si>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1.5.1.1.51</t>
  </si>
  <si>
    <t>1.1.46.</t>
  </si>
  <si>
    <t>Ventil za hidravlično uravnoteženje po zgornji specifikaciji:
priključek: 1" NN
območje pretokov: 0,059 - 8,37 m3/h
kvs=9,5 m3/h
proizvod: Danfoss LENO MSV-BD DN25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</si>
  <si>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1.5.1.1.52</t>
  </si>
  <si>
    <t>1.1.47.</t>
  </si>
  <si>
    <t>Ventil za hidravlično uravnoteženje po zgornji specifikaciji:
priključek: 1 1/4" NN
območje pretokov: 0,088 - 14,6 m3/h
kvs=18,0 m3/h
proizvod: Danfoss LENO MSV-BD DN32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</si>
  <si>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1.5.1.1.53</t>
  </si>
  <si>
    <t>1.1.48.</t>
  </si>
  <si>
    <t>Ventil za hidravlično uravnoteženje po zgornji specifikaciji:
priključek: 2" NN
območje pretokov: 0,303 - 31,8 m3/h
kvs=40,0 m3/h
proizvod: Danfoss LENO MSV-BD DN50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</si>
  <si>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1.5.1.1.54</t>
  </si>
  <si>
    <t>Lovilec nečistoč, sito 0,6 mm, navojni - specifikacija
Lovilec nečistoč z obojestranskim notranjim navojem. Za dimenzije DN10 - DN50 ohišje izdelano iz rdeče litine, glava pa iz medenine. Za dimenzije DN65 - DN80 ohišje in glava izdelana iz medenine. Vložek sita izdelan iz nerjavnega kromnikljevega jekla. Lovilec uporaben za kapljevine: voda, mineralno, kurilno in hidravlično olje, goriva in druge neagresivne kapljevine. Dobava in montaža.
Tehnični podatki:
- velikost odprtin sita: 0,6 mm
- max. obratovalni tlak: PN 16
- delovna temperatura: 0 do +150°C</t>
  </si>
  <si>
    <t>1.5.1.1.55</t>
  </si>
  <si>
    <t>1.1.49.</t>
  </si>
  <si>
    <t>Lovilec nečistoč, sito 0,6 mm, navojni DN25
Opomba: Lovilec nečistoč, sito 0,6 mm, navojni - specifikacija
Lovilec nečistoč z obojestranskim notranjim navojem. Za dimenzije DN10 - DN50 ohišje izdelano iz rdeče litine, glava pa iz medenine. Za dimenzije DN65 - DN80 ohišje in glava izdelana iz medenine. Vložek sita izdelan iz nerjavnega kromnikljevega jekla. Lovilec uporaben za kapljevine: voda, mineralno, kurilno in hidravlično olje, goriva in druge neagresivne kapljevine. Dobava in montaža.
Tehnični podatki:
- velikost odprtin sita: 0,6 mm
- max. obratovalni tlak: PN 16
- delovna temperatura: 0 do +150°C</t>
  </si>
  <si>
    <t>1.5.1.1.56</t>
  </si>
  <si>
    <t>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</si>
  <si>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1.5.1.1.57</t>
  </si>
  <si>
    <t>1.1.50.</t>
  </si>
  <si>
    <t>Protipovratni ventil DN25
Opomba: 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</si>
  <si>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1.5.1.1.58</t>
  </si>
  <si>
    <t>1.1.51.</t>
  </si>
  <si>
    <t>Protipovratni ventil DN32
Opomba: 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</si>
  <si>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1.5.1.1.59</t>
  </si>
  <si>
    <t>1.1.52.</t>
  </si>
  <si>
    <t>Protipovratni ventil DN50
Opomba: Protipovratni ventil - specifikacija
Protipovratni ventil iz rdeče litine in medenine s tesnilom iz fluoriranega elastomera (FKM), primeren za vodoravno ali navpično vgradnjo, z obojestranskim notranjim navojem. Vzmet konusa je razbremenjena. Dobava in montaža.
Tehnični podatki:
- tlak odpiranja: 40 mbar
- max. obratovalni tlak: PN 16
- obratovalna temperatura: -10 do +120°C</t>
  </si>
  <si>
    <t>1.5.1.1.60</t>
  </si>
  <si>
    <t>1.1.53.</t>
  </si>
  <si>
    <t>Polnilno-praznilna pipa iz medenine s priključkom za gibko cev, s kapo na verižici, zunanji navoj DN15, tlacna stopnja PN10. Dobava in montaža.</t>
  </si>
  <si>
    <t>1.5.1.1.61</t>
  </si>
  <si>
    <t>1.1.54.</t>
  </si>
  <si>
    <t>Avtomatski odzračevalni lonček za izpust zraka, ki se nabira v cevnem razvodu ogrevalnih in hladilnih naprav. Konstrukcijska izvedba omogoca čišcenje ali zamenjavo lončka brez praznjenja cevnega sistema. Uporaba v ogrevalnih sistemih z medijem po VDI 2035 in glikoli do 30%. Dobava in montaža.
Tehnične lastnosti:
- obratovalna temperatura: 0 do 110°C
- max. obratovalni tlak: 10 bar
- cevni priključek: G 1/2
- nazivna velikost: DN15</t>
  </si>
  <si>
    <t>1.5.1.1.62</t>
  </si>
  <si>
    <t>1.1.55.</t>
  </si>
  <si>
    <t>Termomanometer, premera 80mm, priključni nastavek 1/4" na hrbtni strani, vključno s protipovratnim elementom 1/2", merilna natančnost 3% od končne vrednosti skale. Dobava in montaža.
- premer: 80 mm
- tlačna stopnja PN6
- temperatura: 0 - 120°C
- tlak: 0-4bar</t>
  </si>
  <si>
    <t>1.5.1.1.63</t>
  </si>
  <si>
    <t>1.1.56.</t>
  </si>
  <si>
    <t>Bimetalni termometer, razred 2 po EN 13190. Ohišje in okvir iz aluminija, številčnica s kazalcem pod akrilnim steklom. Potopna tuljka dolžine 40mm vključno snemljiva zaščitna cev z navojem G 1/2", vključno cevni element s tuljko. Dobava in montaža.
- premer: 80 mm
- maks. tlak: 6 bar
- prikazno območje: 0 - 120°C</t>
  </si>
  <si>
    <t>1.5.1.1.64</t>
  </si>
  <si>
    <t>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</si>
  <si>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1.5.1.1.65</t>
  </si>
  <si>
    <t>1.1.57.</t>
  </si>
  <si>
    <t>Cevovod po zgornji specifikaciji.
dimenzija: 15x1,2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</si>
  <si>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1.5.1.1.66</t>
  </si>
  <si>
    <t>1.1.58.</t>
  </si>
  <si>
    <t>Cevovod po zgornji specifikaciji.
dimenzija: 22x1,5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</si>
  <si>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1.5.1.1.67</t>
  </si>
  <si>
    <t>1.1.59.</t>
  </si>
  <si>
    <t>Cevovod po zgornji specifikaciji.
dimenzija: 28x1,5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</si>
  <si>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1.5.1.1.68</t>
  </si>
  <si>
    <t>1.1.60.</t>
  </si>
  <si>
    <t>Cevovod po zgornji specifikaciji.
dimenzija: 35x1,5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</si>
  <si>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1.5.1.1.69</t>
  </si>
  <si>
    <t>1.1.61.</t>
  </si>
  <si>
    <t>Cevovod po zgornji specifikaciji.
dimenzija: 54x1,5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</si>
  <si>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1.5.1.1.70</t>
  </si>
  <si>
    <t>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</si>
  <si>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1.5.1.1.71</t>
  </si>
  <si>
    <t>1.1.62.</t>
  </si>
  <si>
    <t>Izolacija po zgornji specifikaciji
dimenzija: 13 x Φ15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</si>
  <si>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1.5.1.1.72</t>
  </si>
  <si>
    <t>1.1.63.</t>
  </si>
  <si>
    <t>Izolacija po zgornji specifikaciji
dimenzija: 13 x Φ22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</si>
  <si>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1.5.1.1.73</t>
  </si>
  <si>
    <t>1.1.64.</t>
  </si>
  <si>
    <t>Izolacija po zgornji specifikaciji
dimenzija: 19 x Φ28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</si>
  <si>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1.5.1.1.74</t>
  </si>
  <si>
    <t>1.1.65.</t>
  </si>
  <si>
    <t>Izolacija po zgornji specifikaciji
dimenzija: 19 x Φ35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</si>
  <si>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1.5.1.1.75</t>
  </si>
  <si>
    <t>1.1.66.</t>
  </si>
  <si>
    <t>Izolacija po zgornji specifikaciji
dimenzija: 19 x Φ54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</si>
  <si>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1.5.1.1.76</t>
  </si>
  <si>
    <t>1.1.67.</t>
  </si>
  <si>
    <t>Toplotna in parozaporna izolacija cevnih razvodov na prostem, v vodotesni izvedbi, izdelana iz penaste parozaporne izolacije v ploščah, debeline 2x 25mm in oplaščene z Al pločevino, skupaj s tesnilnim trakom in ostalim montažnim materialom.</t>
  </si>
  <si>
    <t>1.5.1.1.77</t>
  </si>
  <si>
    <t>1.1.68.</t>
  </si>
  <si>
    <t>Barvanje cevovodov in oblikovnih kosov z zaščitnim premazom skladno z navodili proizvajalca cevovodov.</t>
  </si>
  <si>
    <t>1.5.1.2</t>
  </si>
  <si>
    <t>Talno ogrevanje</t>
  </si>
  <si>
    <t>1.5.1.2.1</t>
  </si>
  <si>
    <t>OPOMBA:
Popis zajema instalacijo do razdelilnikov talnega ogrevanja v omaricah. Sistemske plošče in cevi za talno ogrevanje so zajeti v popisu modulnih enot.</t>
  </si>
  <si>
    <t>1.5.1.2.2</t>
  </si>
  <si>
    <t>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</si>
  <si>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1.5.1.2.3</t>
  </si>
  <si>
    <t>1.2.1.</t>
  </si>
  <si>
    <t>Razdelilec za talno ogrevanje po zgornji specifikaciji.
število zank: 3
proizvod: kot npr. Uponor Vario M razdelilec FM 3xG3/4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</si>
  <si>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1.5.1.2.4</t>
  </si>
  <si>
    <t>1.2.2.</t>
  </si>
  <si>
    <t>Razdelilec za talno ogrevanje po zgornji specifikaciji.
število zank: 6
proizvod: kot npr. Uponor Vario M razdelilec FM 6xG3/4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</si>
  <si>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1.5.1.2.5</t>
  </si>
  <si>
    <t>1.2.3.</t>
  </si>
  <si>
    <t>Razdelilec za talno ogrevanje po zgornji specifikaciji.
število zank: 7
proizvod: kot npr. Uponor Vario M razdelilec FM 7xG3/4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</si>
  <si>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1.5.1.2.6</t>
  </si>
  <si>
    <t>1.2.4.</t>
  </si>
  <si>
    <t>Razdelilec za talno ogrevanje po zgornji specifikaciji.
število zank: 8
proizvod: kot npr. Uponor Vario M razdelilec FM 8xG3/4 euro ali enakovredno
Opomba: Razdelilec za talno ogrevanje - specifikacija
Izdelan iz s steklenimi vlakni ojačanega poliamida, priklop z desne ali leve strani G1 s pomočjo ploščatega tesnjenja, dovodni del z merilci pretoka za nastavljanje in zapiranje, povratni del z ventili in ročko, pripravljeno za termopogone, z integrirano polnilno-izpustno pipo in odzračevalnim ventilom na dovodu in povratku, s 3/4“ eurokonus priključkom za priklop zank, razmak med odcepi 50 mm, razmak med dovodom in povratkom 225 mm. Dobava in montaža.
maks. tlak: 6 bar
maks. temperatura: 60°C
material: s steklenimi vlakni ojačan poliamid</t>
  </si>
  <si>
    <t>1.5.1.2.7</t>
  </si>
  <si>
    <t>1.5.1.2.8</t>
  </si>
  <si>
    <t>1.2.5.</t>
  </si>
  <si>
    <t>Krogelna pipa z ročico DN20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</si>
  <si>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1.5.1.2.9</t>
  </si>
  <si>
    <t>Tlačno neodvisni kombinirani regulator pretoka z regulacijskim ventilom - specifikacija
Tlačno neodvisni kombinirani regulator pretoka z regulacijskim ventilom brez pomožne energije, z merilnimi priključki, za vgradnjo v ogrevalne in hladilne sisteme, samodejno zapira ob preseženem največjem nastavljenem pretoku, z nastavitvijo pretoka v odstotkih od maksimalnega pretoka brez orodja, z integriranim regulacijskim ventilom z linearno karakteristiko, z možnostjo priklopa elektromotornega ali elektrotermičnega pogona, uporaba kot zaporni ventil, kadar je vgrajen v dovodu, skupaj s plastičnim zapornim pokrovčkom. Dobava in montaža.
proizvod: kot npr. Danfoss AB-QM ali enakovredno</t>
  </si>
  <si>
    <t>1.5.1.2.10</t>
  </si>
  <si>
    <t>1.2.6.</t>
  </si>
  <si>
    <t>Tlačno neodvisni kombinirani regulator pretoka z regulacijskim ventilom po zgornji specifikaciji:
tlačna stopnja: PN16
maks. temperatura vode: 120 °C
maks. diferenčni tlak: 4 bar
min. diferenčni tlak: 0,16 bar
območje pretoka: 90-450 l/h
vgradna dolžina: 65 mm
priključek: ZN 3/4"
proizvod: kot npr. Danfoss AB-QM 15 z merilnimi priključki ali enakovredno
Opomba: Tlačno neodvisni kombinirani regulator pretoka z regulacijskim ventilom - specifikacija
Tlačno neodvisni kombinirani regulator pretoka z regulacijskim ventilom brez pomožne energije, z merilnimi priključki, za vgradnjo v ogrevalne in hladilne sisteme, samodejno zapira ob preseženem največjem nastavljenem pretoku, z nastavitvijo pretoka v odstotkih od maksimalnega pretoka brez orodja, z integriranim regulacijskim ventilom z linearno karakteristiko, z možnostjo priklopa elektromotornega ali elektrotermičnega pogona, uporaba kot zaporni ventil, kadar je vgrajen v dovodu, skupaj s plastičnim zapornim pokrovčkom. Dobava in montaža.
proizvod: kot npr. Danfoss AB-QM ali enakovredno</t>
  </si>
  <si>
    <t>1.5.1.2.11</t>
  </si>
  <si>
    <t>1.2.7.</t>
  </si>
  <si>
    <t>Tlačno neodvisni kombinirani regulator pretoka z regulacijskim ventilom po zgornji specifikaciji:
tlačna stopnja: PN16
maks. temperatura vode: 120 °C
maks. diferenčni tlak: 4 bar
min. diferenčni tlak: 0,16 bar
območje pretoka: 55-275 l/h
vgradna dolžina: 65 mm
priključek: ZN 3/4"
proizvod: kot npr. Danfoss AB-QM 15LF z merilnimi priključki ali enakovredno
Opomba: Tlačno neodvisni kombinirani regulator pretoka z regulacijskim ventilom - specifikacija
Tlačno neodvisni kombinirani regulator pretoka z regulacijskim ventilom brez pomožne energije, z merilnimi priključki, za vgradnjo v ogrevalne in hladilne sisteme, samodejno zapira ob preseženem največjem nastavljenem pretoku, z nastavitvijo pretoka v odstotkih od maksimalnega pretoka brez orodja, z integriranim regulacijskim ventilom z linearno karakteristiko, z možnostjo priklopa elektromotornega ali elektrotermičnega pogona, uporaba kot zaporni ventil, kadar je vgrajen v dovodu, skupaj s plastičnim zapornim pokrovčkom. Dobava in montaža.
proizvod: kot npr. Danfoss AB-QM ali enakovredno</t>
  </si>
  <si>
    <t>1.5.1.2.12</t>
  </si>
  <si>
    <t>Conski ventil z regulacijo diferenčnega tlaka - specifikacija
Conski ventil z regulacijo diferenčnega tlaka za omejevanje pretoka, z regulacijo diferenčnega tlaka, z možnostjo prigradnje elektro pogona za individualno časovno regulacijo ogrevanja. Material ventila medenina, brez merilnih priključkov, vgranja v dovod, vključno z impulzno cevko dolžine 1,5m in priključkom za merilno cevko na strani povratka, uporaba tudi kot zaporni venti, skupaj s plastičnim zapornim pokrovčkom. Dobava in montaža.
proizvod: kot npr. Danfoss AB-PM ali enakovredno</t>
  </si>
  <si>
    <t>1.5.1.2.13</t>
  </si>
  <si>
    <t>1.2.8.</t>
  </si>
  <si>
    <t>Conski ventil z regulacijo diferenčnega tlaka po zgornji specifikaciji:
tlačna stopnja: PN16
maks. temperatura vode: 120 °C
delovno območje: 18...400 kPa
nominalni pretok pri nastavitvi 100%: 600 l/h
priključek: ZN 1"
proizvod: kot npr. Danfoss AB-PM 20 ali enakovredno
Opomba: Conski ventil z regulacijo diferenčnega tlaka - specifikacija
Conski ventil z regulacijo diferenčnega tlaka za omejevanje pretoka, z regulacijo diferenčnega tlaka, z možnostjo prigradnje elektro pogona za individualno časovno regulacijo ogrevanja. Material ventila medenina, brez merilnih priključkov, vgranja v dovod, vključno z impulzno cevko dolžine 1,5m in priključkom za merilno cevko na strani povratka, uporaba tudi kot zaporni venti, skupaj s plastičnim zapornim pokrovčkom. Dobava in montaža.
proizvod: kot npr. Danfoss AB-PM ali enakovredno</t>
  </si>
  <si>
    <t>1.5.1.2.14</t>
  </si>
  <si>
    <t>1.2.9.</t>
  </si>
  <si>
    <t>Conski ventil z regulacijo diferenčnega tlaka po zgornji specifikaciji:
tlačna stopnja: PN16
maks. temperatura vode: 120 °C
delovno območje: 18...400 kPa
nominalni pretok pri nastavitvi 100%: 300 l/h
priključek: ZN 3/4"
proizvod: kot npr. Danfoss AB-PM 15 ali enakovredno
Opomba: Conski ventil z regulacijo diferenčnega tlaka - specifikacija
Conski ventil z regulacijo diferenčnega tlaka za omejevanje pretoka, z regulacijo diferenčnega tlaka, z možnostjo prigradnje elektro pogona za individualno časovno regulacijo ogrevanja. Material ventila medenina, brez merilnih priključkov, vgranja v dovod, vključno z impulzno cevko dolžine 1,5m in priključkom za merilno cevko na strani povratka, uporaba tudi kot zaporni venti, skupaj s plastičnim zapornim pokrovčkom. Dobava in montaža.
proizvod: kot npr. Danfoss AB-PM ali enakovredno</t>
  </si>
  <si>
    <t>1.5.1.2.15</t>
  </si>
  <si>
    <t>1.2.10.</t>
  </si>
  <si>
    <t>Vijačna spojka, izdelana iz medenine, matica in notranji del galvansko zaščitena. Za priklop MLC cevi na razdelilce. Notranji navoj 3/4" eurokonus izdelan v skladu s standardom DIN EN ISO 228-1. Funkcija varnosti pri tlačnem preizkusu. Izdelava spoja brez posnetja cevi.
Dobava in montaža.
proizvod: kot npr. Uponor vijačna spojka MLC16-3/4" ali enakovredno</t>
  </si>
  <si>
    <t>1.5.1.2.16</t>
  </si>
  <si>
    <t>1.2.11.</t>
  </si>
  <si>
    <t>1.5.1.2.17</t>
  </si>
  <si>
    <t>Podometna omarica za razdelilnik - specifikacija
Omarica za razdelilnik talnega ogrevanja, za podometno vgradnjo, izdelane iz galvanizirane pločevine. Globina nastavljiva med 120 in 180 mm. Vodilo za cevi je snemljivo. Barva bela, RAL 9010. Dobava in montaža.</t>
  </si>
  <si>
    <t>1.5.1.2.18</t>
  </si>
  <si>
    <t>1.2.12.</t>
  </si>
  <si>
    <t>Podometna omarica za 3-5 zank
širina omarice: 565 mm (z okvirjem)
vgradna globina: 80-130mm
višina omarice: 810-910mm
proizvod: kot npr Uponor Vario 565mm podometna omarica ali enakovredno
Opomba: Podometna omarica za razdelilnik - specifikacija
Omarica za razdelilnik talnega ogrevanja, za podometno vgradnjo, izdelane iz galvanizirane pločevine. Globina nastavljiva med 120 in 180 mm. Vodilo za cevi je snemljivo. Barva bela, RAL 9010. Dobava in montaža.</t>
  </si>
  <si>
    <t>1.5.1.2.19</t>
  </si>
  <si>
    <t>1.2.13.</t>
  </si>
  <si>
    <t>Podometna omarica za 6-8 zank
širina omarice: 715 mm (z okvirjem)
vgradna globina: 80-130mm
višina omarice: 810-910mm
proizvod: kot npr Uponor Vario 715mm podometna omarica ali enakovredno
Opomba: Podometna omarica za razdelilnik - specifikacija
Omarica za razdelilnik talnega ogrevanja, za podometno vgradnjo, izdelane iz galvanizirane pločevine. Globina nastavljiva med 120 in 180 mm. Vodilo za cevi je snemljivo. Barva bela, RAL 9010. Dobava in montaža.</t>
  </si>
  <si>
    <t>1.5.1.2.20</t>
  </si>
  <si>
    <t>1.2.14.</t>
  </si>
  <si>
    <t>Ožičeni priključni modul za ogrevanje in hlajenje. Priključni modul sobnim termostatom in tipalom pošilja in od njih prejema signale za regulacijo termopogonov in druge opreme za ogrevanje/hlajenje preko komunikacijskega bus kabla. Termostate se lahko na priključni modul priključi na dva načina:
- bus topologija/zaporedna povezava termostatov (priključni modul do termostata do termostata itd.)
- topologija zvezdaste povezave (vsak termostat je neposredno povezan s priključnim modulom ali na dodaten zvezdasti modul)
Dobava, montaža, električni priklop in nastavitev.
Funkcije:
- robustna RS485 serijska bus komunikacija
- elektronska regulacija
- 2-smerna komunikacija z največ 6-imi sobnimi termostati
- priklop maksimalno 8-ih termopogonov 24V
- preklop med ogrevanjem/hlajenjem preko zunanjega kontakta
- črpalčni rele
- rele za kotel
- intervalni vklop ventila in črpalke
- zaščita pred preobremenitvijo
proizvod: kot npr. Uponor Smatrix Base priključni modul X-145 Bus 6X ali enakovredno</t>
  </si>
  <si>
    <t>1.5.1.2.21</t>
  </si>
  <si>
    <t>1.2.15.</t>
  </si>
  <si>
    <t>Sobni termostat za priklop na priključni modul, programabilni, s tipalom temperature in vlage ter tedenskim urnikom. Dobava, montaža in električni priklop.
Tehnični podatki:
- barva: bela RAL 9016
- nastavitveno podrocje: 5 do 35°C
- led osvetlitev
- dim. 80x80x9mm
proizvod: kot npr. Uponor Smartix Base +RH T-148 Bus ali enakovredno</t>
  </si>
  <si>
    <t>1.5.1.2.22</t>
  </si>
  <si>
    <t>1.2.16.</t>
  </si>
  <si>
    <t>Termopogon 24 V za montažo na razdelilnik talnega ogrevanja. Na termopogonu je označena pozicija (odprto/zaprto). Breznapetostno zaprto stanje. Dobava, montaža in električni priklop.
Tehnični podatki:
- napetost: 24 V
- stopnja zaščite: IP 54
- temperatura okolice: max. 60°C
- priključni navoj: M30x1,5 mm - notranji
- prikljuna moč: &lt; 1 W
proizvod: kot npr. Uponor Vario plus 24V NC ali enakovredno</t>
  </si>
  <si>
    <t>1.5.1.2.23</t>
  </si>
  <si>
    <t>1.2.17.</t>
  </si>
  <si>
    <t>Ožičenje priključnih modulov, termostatov in termopogonov, vkljujčno ves potrebni instalacijski in drobni material.
OPOMBA: Zajeto v načrtu električnih instalacij.</t>
  </si>
  <si>
    <t>1.5.1.2.24</t>
  </si>
  <si>
    <t>1.5.1.2.25</t>
  </si>
  <si>
    <t>1.2.18.</t>
  </si>
  <si>
    <t>1.5.1.2.26</t>
  </si>
  <si>
    <t>1.2.19.</t>
  </si>
  <si>
    <t>1.5.1.2.27</t>
  </si>
  <si>
    <t>1.2.20.</t>
  </si>
  <si>
    <t>1.5.1.2.28</t>
  </si>
  <si>
    <t>1.5.1.2.29</t>
  </si>
  <si>
    <t>1.2.21.</t>
  </si>
  <si>
    <t>1.5.1.2.30</t>
  </si>
  <si>
    <t>1.2.22.</t>
  </si>
  <si>
    <t>1.5.1.2.31</t>
  </si>
  <si>
    <t>1.2.23.</t>
  </si>
  <si>
    <t>1.5.1.3</t>
  </si>
  <si>
    <t>Hlajenje z ventilatorskimi konvektorji</t>
  </si>
  <si>
    <t>1.5.1.3.1</t>
  </si>
  <si>
    <t>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</si>
  <si>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1.5.1.3.2</t>
  </si>
  <si>
    <t>Kasetni ventilatorski konvektor po specifikaciji za tehnične podatke:
- dimenzija: 587x587x298 mm
- pretok zraka: 500 m3/h (sred.)
- režim medija hlajenje: 7/12°C
- hladilna moč: 3,19 kW (7/12-26°C) (sred.)
- zvočna moč: 47 dB(A)
dodatna oprema:
- vgrajen 3p ventil s pogonom
- maska GLFI10N
- priključna doza za upravljalnik
proizvod: kot npr. Aermec FCLI 62 ali enakovredno
Opomba: 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</si>
  <si>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1.5.1.3.3</t>
  </si>
  <si>
    <t>Kasetni ventilatorski konvektor po specifikaciji za tehnične podatke:
- dimenzija: 587x587x298 mm
- pretok zraka: 260 m3/h (min.)
- režim medija hlajenje: 7/12°C
- hladilna moč: 1,95 kW (7/12-26°C) (min.)
- zvočna moč: 35 dB(A)
dodatna oprema:
- vgrajen 3p ventil s pogonom
- maska GLFI10N
- priključna doza za upravljalnik
proizvod: kot npr. Aermec FCLI 42 ali enakovredno
Opomba: 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</si>
  <si>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1.5.1.3.4</t>
  </si>
  <si>
    <t>Kasetni ventilatorski konvektor po specifikaciji za tehnične podatke:
- dimenzija: 587x587x298 mm
- pretok zraka: 300 m3/h (min.)
- režim medija hlajenje: 7/12°C
- hladilna moč: 1,15 kW (7/12-26°C) (min.)
- zvočna moč: 35 dB(A)
dodatna oprema:
- vgrajen 3p ventil s pogonom
- maska GLFI10N
- priključna doza za upravljalnik
proizvod: kot npr. Aermec FCLI 32 ali enakovredno
Opomba: Kasetni ventilatorski konvektor - specifikacija
Kasetni ventilatorski konvektor za montažo pod strop oz. v spuščeni strop, za dvocevni sistem, z ABS plastično masko za štiristranski izpih zraka v barvi RAL 9003, z ročno nastavljivimi, lamelnim prenosnikom toplote iz bakrenih cevi in aluminijsatih lamel, ABS banjice za zbiranje kondenzata, integrirano črpalko za kondenzat, ohišjem iz pocinkane pločevine z notranjo toplotno izolacijo debeline 10 mm iz umetnega kavčuka z zaprtocelično strukturo, EC centrifugalnim ventilatorjem na antivibracijskih podstavkih, s sintetičnim pralnim filtrom z lahkim posluževanjem. Tehnične karakteristike certificirane s strani Euroventa. Dobava in montaža.
proizvod: kot npr. Aermec ali enakovredno</t>
  </si>
  <si>
    <t>1.5.1.3.5</t>
  </si>
  <si>
    <t>Stenski ventilatorski konvektor - specifikacija
Nizko šumni stenski ventilatorski konvektor z EC tangencialnim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</si>
  <si>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1.5.1.3.6</t>
  </si>
  <si>
    <t>1.3.4.</t>
  </si>
  <si>
    <t>Stenski ventilatorski konvektor po specifikaciji za tehnične podatke:
- dimenzija (cca): 305x990x210 mm
- pretok zraka: 390 m3/h (sred.)
- prostorski zrak hlajenje: 26°C
- režim medija hlajenje: 7/12°C
- hladilna moč: 2,08 kW (sred.)
- zvočna moč: 48 dB(A)
dodatna oprema:
- vgrajen 3p ventil s pogonom
proizvod: kot npr. Aermec FCWI 32 V3 ali enakovredno
Opomba: Stenski ventilatorski konvektor - specifikacija
Nizko šumni stenski ventilatorski konvektor z EC tangencialnim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</si>
  <si>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1.5.1.3.7</t>
  </si>
  <si>
    <t>Stenski ventilatorski konvektor - specifikacija
Nizko šumni stenski ventilatorski konvektor s trihitrostnim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</si>
  <si>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1.5.1.3.8</t>
  </si>
  <si>
    <t>1.3.5.</t>
  </si>
  <si>
    <t>Stenski ventilatorski konvektor po specifikaciji za tehnične podatke:
- dimenzija (cca): 360x1180x220 mm
- pretok zraka: 370 m3/h (min.)
- prostorski zrak hlajenje: 26°C
- režim medija hlajenje: 7/12°C
- hladilna moč: 3,00 kW (min.)
- zvočna moč: 49 dB(A)
dodatna oprema:
- vgrajen 3p ventil s pogonom
proizvod: kot npr. Aermec FCW 42 V3 ali enakovredno
Opomba: Stenski ventilatorski konvektor - specifikacija
Nizko šumni stenski ventilatorski konvektor s trihitrostnim ventilatorjem, za dvocevni sistem. Ohišje je izdelano iz pocinkane pločevine, maska iz ABS plastične mase. Rešetke za izpih zraka so demontažne in omogočajo enostavno čiščenje pralnega sintetičnega filtra in notranjosti. Toplotni izmenjevalec sestavljajo aluminijaste lamele, ki so pritrjene na bakrene cevi. Standardno vgrajena kondenzna kad.
Dobava in montaža.
proizvod: kot npr. Aermec ali enakovredno</t>
  </si>
  <si>
    <t>1.5.1.3.9</t>
  </si>
  <si>
    <t>1.3.6.</t>
  </si>
  <si>
    <t>Stenski upravljalnik z LCD prikazovalnikom za krmiljenje kasetnih ventilatorskih konvektorjev z motorjem v EC tehnologiji, z izhodnim signalom 0 do 10 V. Enota omogoča prikaz trenutne temperature, prikaz nastavljene temperature, hitrosti ventilatorja in načina delovanja ogrevanje/hlajenje. Ohišje izdelano iz ABS plastike, za nadometno vgradnjo, bela barva. Dobava in montaža.
Tehnične lastnosti:
- vhodna napetost: 230 V
- izhodna napetost: 10 V
- stopnja zašcite: IP 20
- obratovalna temperatura: 0 do 40°C
proizvod: kot npr. Aermec U4WMF-E4X ali enakovredno</t>
  </si>
  <si>
    <t>1.5.1.3.10</t>
  </si>
  <si>
    <t>1.3.7.</t>
  </si>
  <si>
    <t>Stenski upravljalnik z LCD prikazovalnikom za krmiljenje stenskih ventilatorskih konvektorjev z motorjem v EC tehnologiji, z izhodnim signalom 0 do 10 V. Enota omogoča prikaz trenutne temperature, prikaz nastavljene temperature, hitrosti ventilatorja in načina delovanja ogrevanje/hlajenje. Ohišje izdelano iz ABS plastike, za nadometno vgradnjo, bela barva. Dobava in montaža.
Tehnične lastnosti:
- vhodna napetost: 230 V
- izhodna napetost: 10 V
- stopnja zašcite: IP 20
- obratovalna temperatura: 0 do 40°C
proizvod: kot npr. Aermec PFW3 ali enakovredno</t>
  </si>
  <si>
    <t>1.5.1.3.11</t>
  </si>
  <si>
    <t>1.3.8.</t>
  </si>
  <si>
    <t>Stenski termostat za krmiljenje ventilatorskih konvektorjev s trihitrostnim ventilatorjem. Termostat omogoča nastavitev temperature, hitrosti ventilatorja in načina delovanja ogrevanje/hlajenje. Ohišje izdelano iz ABS plastike, za nadometno vgradnjo, bela barva. Dobava in montaža.
Tehnične lastnosti:
- vhodna napetost: 230 V
- stopnja zašcite: IP 20
- obratovalna temperatura: 0 do 40°C
proizvod: kot npr. Aermec WMT06 ali enakovredno</t>
  </si>
  <si>
    <t>1.5.1.3.12</t>
  </si>
  <si>
    <t>1.3.9.</t>
  </si>
  <si>
    <t>Relejski vmesnik za reulacijo večjega števila (2 in več) konvektrojev preko enega termostata. Dobava in montaža.</t>
  </si>
  <si>
    <t>1.5.1.3.13</t>
  </si>
  <si>
    <t>1.5.1.3.14</t>
  </si>
  <si>
    <t>1.3.10.</t>
  </si>
  <si>
    <t>1.5.1.3.15</t>
  </si>
  <si>
    <t>1.3.11.</t>
  </si>
  <si>
    <t>Krogelna pipa z ročico DN40
Opomba: Krogelna pipa z ročico - specifikacija
Krogelna pipa iz ponikljane medenine, s polnim prehodom, z obojestranskim notranjim navojem, ročica iz pocinkanega jekla s polimernim zašcitnim ovojem. Dobava in montaža.
Tehnični podatki:
- max. delovni tlak (70°C): PN 16
- delovna temperatura: -10 do +100°C</t>
  </si>
  <si>
    <t>1.5.1.3.16</t>
  </si>
  <si>
    <t>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</si>
  <si>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1.5.1.3.17</t>
  </si>
  <si>
    <t>1.3.12.</t>
  </si>
  <si>
    <t>Ventil za hidravlično uravnoteženje po zgornji specifikaciji:
priključek: 3/4" NN
območje pretokov: 0,021 - 5,28 m3/h
kvs=6,6 m3/h
proizvod: kot npr. Danfoss LENO MSV-BD DN20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</si>
  <si>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1.5.1.3.18</t>
  </si>
  <si>
    <t>1.3.13.</t>
  </si>
  <si>
    <t>1.5.1.3.19</t>
  </si>
  <si>
    <t>1.5.1.3.20</t>
  </si>
  <si>
    <t>1.3.14.</t>
  </si>
  <si>
    <t>1.5.1.3.21</t>
  </si>
  <si>
    <t>1.3.15.</t>
  </si>
  <si>
    <t>1.5.1.3.22</t>
  </si>
  <si>
    <t>1.3.16.</t>
  </si>
  <si>
    <t>1.5.1.3.23</t>
  </si>
  <si>
    <t>1.3.17.</t>
  </si>
  <si>
    <t>Cevovod po zgornji specifikaciji.
dimenzija: 42x1,5
Opomba: Pocinkani tankostenski cevovodi iz nelegiranega jekla - specifikacija
Tankostenske jeklene cevi in oblikovni kosi iz nelegiranega jekla 1.0034 po DIN EN 10305-3, zunanje galvansko pocinkani. Cevi in oblikovni kosi se medsebojno spajajo s press tehniko. Fitingi so opremljeni s tesnilnim obrocem CIIR (črn). Postavke cevovodov vključujejo montažo, obešalni material brez toplotnih mostov z minimalno debelino, kot je izolacija ter vse potrebne oblikovne kose. Dobava in montaža.
Tehnični podatki:
- maks. obratovalna temperatura: 120°C
- maks. obratovalni tlak: 16 bar
proizvod: kot npr. Geberit Mapress ali enakovredno</t>
  </si>
  <si>
    <t>1.5.1.3.24</t>
  </si>
  <si>
    <t>1.5.1.3.25</t>
  </si>
  <si>
    <t>1.3.18.</t>
  </si>
  <si>
    <t>1.5.1.3.26</t>
  </si>
  <si>
    <t>1.3.19.</t>
  </si>
  <si>
    <t>1.5.1.3.27</t>
  </si>
  <si>
    <t>1.3.20.</t>
  </si>
  <si>
    <t>1.5.1.3.28</t>
  </si>
  <si>
    <t>1.3.21.</t>
  </si>
  <si>
    <t>Izolacija po zgornji specifikaciji
dimenzija: 19 x Φ42
Opomba: Penasta toplotna izolacija iz sintetičnega kavčuka - specifikacija
Elastomerna fleksibilna izolacija cevi na osnovi sintetičnega kavčuka, z zaprto celično strukturo, dobavljena kot cevaki dolžine 2 m. 
Požarna odpornost klasificirana v skladu z zahtevami standardov EN 13501-1, testirana v skladu z zahtevami standardov EN 13823 in EN ISO 11925-2.
Vključno lepilo, dobava in montaža.
Tehnične lastnosti:
- požarna klasifikacija: BL-s3, d0
- obnašanje v požaru: samougasljiv material, ne kaplja, ne širi plamenov
- območje uporabe: -50 ÷110°C
- toplotna prevodnost (0°C) ≤ 0,035 W/mK
- upornost na prehod voden pare: 10.000 (&lt;32mm), 7.000 (&gt;32mm)
Proizvod: kot npr.: Armacell Armaflex ACE plus ali enakovredno</t>
  </si>
  <si>
    <t>1.5.1.3.29</t>
  </si>
  <si>
    <t>1.3.22.</t>
  </si>
  <si>
    <t>1.5.1.4</t>
  </si>
  <si>
    <t>Grelniki in hladilniki zraka v prezračevalnih napravah</t>
  </si>
  <si>
    <t>1.5.1.4.1</t>
  </si>
  <si>
    <t>1.5.1.4.2</t>
  </si>
  <si>
    <t>1.4.1.</t>
  </si>
  <si>
    <t>Č.N1 - grelnik N1
Obtočna črpalka po zgornji specifikaciji:
V = 0,36 m3/h
dp = 25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</si>
  <si>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1.5.1.4.3</t>
  </si>
  <si>
    <t>1.4.2.</t>
  </si>
  <si>
    <t>Č.N2.1 - hladilec N2.1
Obtočna črpalka po zgornji specifikaciji:
V = 1,52 m3/h (glikol 30%)
dp = 30 kPa
Pel= 3...45W / 230V
proizvod: kot npr. Wilo Stratos Pico 25/1-6 ali enakovredno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</si>
  <si>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1.5.1.4.4</t>
  </si>
  <si>
    <t>1.4.3.</t>
  </si>
  <si>
    <t>Č.N2.2 - napa
zajeto v sklopu dobave varčne nape
Opomba: Visoko učinkovita črpalka s potopljenim rotorjem, elektronsko regulirana, za cevno vgradnjo. Toplotno izolacijski oklep serijsko.
Regulacijski sistem omogoča nastavitev
- dp-c (konstanten diferenčni tlak)
 - dp-v (variabilni diferenčni tlak)
 - dynamic adapt
 - avtomatsko znižano obratovanje
Sinhronski motor po ECM tehnologiji z integrirano popolno zaščito motorja. Ohišje črpalke iz sive litine, tekač iz umetne mase, gred iz plemenitega jekla s kovinsko impregniranimi grafitnimi drsnimi ležaji. Skupaj s priključnimi holandci in tesnilnim ter spojnim materialom.
Dobava, montaža in električna priključitev.
proizvod: kot npr. Wilo Stratos Pico ali enakovredno</t>
  </si>
  <si>
    <t>1.5.1.4.5</t>
  </si>
  <si>
    <t>1.5.1.4.6</t>
  </si>
  <si>
    <t>1.4.4.</t>
  </si>
  <si>
    <t>RV.N1O- grelnik N1
Tripotni ventil po zgornji specifikaciji za tehnične podatke:
V = 0,36 m3/h
kvs = 1,6 m3/h
dp= 5,1 kPa
proizvod: kot npr. Danfoss VRG3 15/1,6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</si>
  <si>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1.5.1.4.7</t>
  </si>
  <si>
    <t>1.4.5.</t>
  </si>
  <si>
    <t>RV.N2O - napa
dobavljeno skupaj s pogonom v sklopu nape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</si>
  <si>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1.5.1.4.8</t>
  </si>
  <si>
    <t>1.4.6.</t>
  </si>
  <si>
    <t>RV.N1H - 20/6,3
Tripotni ventil po zgornji specifikaciji za tehnične podatke:
V = 2,15 m3/h
kvs = 6,3 m3/h
dp=11,7 kPa
proizvod: kot npr. Danfoss VRG3 20/6,3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</si>
  <si>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1.5.1.4.9</t>
  </si>
  <si>
    <t>1.4.7.</t>
  </si>
  <si>
    <t>RV.N2H - hladilec N2.1
Tripotni ventil po zgornji specifikaciji za tehnične podatke:
V = 1,15 m3/h
kvs = 4,0 m3/h
dp=10,6 kPa
proizvod: kot npr. Danfoss VRG3 15/4,0 ali enakovredno
Opomba: Tripotni regulcijski ventil - specifikacija
Tripotni regulacijski ventil za zvezno regulacijo pretoka medija v zaprtih sistemih, zunanji navoj po EN ISO 228-1, ohišje ventila iz sive litine EN-GJL-250 (GG-25), sedež ventila iz medenine, drog ventila iz nerjavnega jekla, tesnilo iz EPDM, puščanje 1 po DIN 3230-3 BN, regulacijsko razmerje 100:1, vključno priključni cevni komplet (spojke ali protiprirobnice s tesnili in vijaki). Dobava in montaža.
proizvod: kot npr. Danfoss VRG3 ali enakovredno</t>
  </si>
  <si>
    <t>1.5.1.4.10</t>
  </si>
  <si>
    <t>1.4.8.</t>
  </si>
  <si>
    <t>Elektromotorni pogon regulacijskega ventila, brez potrebnega vzdrževanja, kompaktna izvedba. Sihronski motor s krmiljenjem in elektronsko cut-off funkcijo. Elektronsko zaznavanje končne lege in cut-off s časovnim staikalom v motorju. Ročno nastavljiva lega ventila ob izključenem menjalniku. Dobava in montaža.
Tehnični podatki:
- potisna sila: 400 N
- hod: 3 do 20 mm
- hitrost: 7,5/15 s/mm
- napetost: 230V/50Hz
- krmiljenje: 3-točkovno
- stopnja zaščite: IP54
proizvod: kot npr. Danfoss AMV 435/230V ali enakovredno</t>
  </si>
  <si>
    <t>1.5.1.4.11</t>
  </si>
  <si>
    <t>1.4.9.</t>
  </si>
  <si>
    <t>Lotani kompaktni ploščni prenosnik toplote z nagubano površino plošč, plošče iz nerjavnega jekla, medsebojno lotane z bakrenim lotom. Primeren za ogrevno in sanitarno vodo ter mešanice glikol/voda do 50% glikola. Dobava in montaža. 
Dodatna oprema:
- navojni cevni priključki
- toplotna izolacija
- konzole za pritrditev ali podstavek za postavitev
Splošno:
- moč: 6,7 kW
- rezerva površine: 30%
Primarna stran:
- medij: voda
- temperaturni režim: 7/12°C
Sekundarna stran:
- medij: voda/glikol 30%
- temperaturni režim: 8/13°C
proizvod: kot npr. Danfoss ali enakovredno</t>
  </si>
  <si>
    <t>1.5.1.4.12</t>
  </si>
  <si>
    <t>1.4.10.</t>
  </si>
  <si>
    <t>Membranska raztezna posoda za zaprte ogrevalne in hladilne vodne sisteme, izdelana po DIN 4807, dovoljenje v skladu z EU smernico za tlačne naprave 97/23/EG, TÜv certifikat. Montaža na steno, zunanje zaščitena z barvo, fiksna membrana, s kompletom za priklop in praznjenje ter s stensko konzolo. Dobava in montaža.
Tehnične lastnosti:
- nazivni volumen: 8 l
- max. obratovalna temperatura: 70°C
- max. obratovalni tlak: 3 bar
- tovarniški predtlak: 1,5 bar
- cevni prikljucek: R 3/4"
proizvod: kot npr. Reflex NG8 ali enakovredno</t>
  </si>
  <si>
    <t>1.5.1.4.13</t>
  </si>
  <si>
    <t>1.4.11.</t>
  </si>
  <si>
    <t>1.5.1.4.14</t>
  </si>
  <si>
    <t>1.4.12.</t>
  </si>
  <si>
    <t>1.5.1.4.15</t>
  </si>
  <si>
    <t>1.5.1.4.16</t>
  </si>
  <si>
    <t>1.4.13.</t>
  </si>
  <si>
    <t>1.5.1.4.17</t>
  </si>
  <si>
    <t>1.4.14.</t>
  </si>
  <si>
    <t>1.5.1.4.18</t>
  </si>
  <si>
    <t>1.5.1.4.19</t>
  </si>
  <si>
    <t>1.4.15.</t>
  </si>
  <si>
    <t>Ventil za hidravlično uravnoteženje po zgornji specifikaciji:
priključek: 3/4" NN
območje pretokov: 0,021 - 5,28 m3/h
kvs=6,6 m3/h
proizvod: kot npr. Danfoss LENO MSV-BD DN20 ali enakovredno
Opomba: Ročni ventil za hidravlično uravnoteženje - specifikacija
Ročni ventil za hidravlično uravnoteženje v ogrevalnih in hladilnih sistemih ter sistemih sanitarne vode, omogoča prednastavitev pretoka in 100% tesno zapiranje pretoka, z blokado prednastavitve, z merilnimi priključki, material: na razcinkanje odporna medenina. Dobava in montaža.
Proizvod: kot npr. Danfoss Leno MSV-BD ali enakovredno</t>
  </si>
  <si>
    <t>1.5.1.4.20</t>
  </si>
  <si>
    <t>1.4.16.</t>
  </si>
  <si>
    <t>1.5.1.4.21</t>
  </si>
  <si>
    <t>1.5.1.4.22</t>
  </si>
  <si>
    <t>1.4.17.</t>
  </si>
  <si>
    <t>1.5.1.4.23</t>
  </si>
  <si>
    <t>1.4.18.</t>
  </si>
  <si>
    <t>Lovilec nečistoč, sito 0,6 mm, navojni DN32
Opomba: Lovilec nečistoč, sito 0,6 mm, navojni - specifikacija
Lovilec nečistoč z obojestranskim notranjim navojem. Za dimenzije DN10 - DN50 ohišje izdelano iz rdeče litine, glava pa iz medenine. Za dimenzije DN65 - DN80 ohišje in glava izdelana iz medenine. Vložek sita izdelan iz nerjavnega kromnikljevega jekla. Lovilec uporaben za kapljevine: voda, mineralno, kurilno in hidravlično olje, goriva in druge neagresivne kapljevine. Dobava in montaža.
Tehnični podatki:
- velikost odprtin sita: 0,6 mm
- max. obratovalni tlak: PN 16
- delovna temperatura: 0 do +150°C</t>
  </si>
  <si>
    <t>1.5.1.4.24</t>
  </si>
  <si>
    <t>1.5.1.4.25</t>
  </si>
  <si>
    <t>1.4.19.</t>
  </si>
  <si>
    <t>1.5.1.4.26</t>
  </si>
  <si>
    <t>1.4.20.</t>
  </si>
  <si>
    <t>1.5.1.4.27</t>
  </si>
  <si>
    <t>1.4.21.</t>
  </si>
  <si>
    <t>1.5.1.4.28</t>
  </si>
  <si>
    <t>1.4.22.</t>
  </si>
  <si>
    <t>1.5.1.4.29</t>
  </si>
  <si>
    <t>1.4.23.</t>
  </si>
  <si>
    <t>1.5.1.4.30</t>
  </si>
  <si>
    <t>1.4.24.</t>
  </si>
  <si>
    <t>1.5.1.4.31</t>
  </si>
  <si>
    <t>1.5.1.4.32</t>
  </si>
  <si>
    <t>1.4.25.</t>
  </si>
  <si>
    <t>1.5.1.4.33</t>
  </si>
  <si>
    <t>1.4.26.</t>
  </si>
  <si>
    <t>1.5.1.4.34</t>
  </si>
  <si>
    <t>1.4.27.</t>
  </si>
  <si>
    <t>1.5.1.4.35</t>
  </si>
  <si>
    <t>1.4.28.</t>
  </si>
  <si>
    <t>1.5.1.4.36</t>
  </si>
  <si>
    <t>1.5.1.4.37</t>
  </si>
  <si>
    <t>1.4.29.</t>
  </si>
  <si>
    <t>1.5.1.4.38</t>
  </si>
  <si>
    <t>1.4.30.</t>
  </si>
  <si>
    <t>1.5.1.4.39</t>
  </si>
  <si>
    <t>1.4.31.</t>
  </si>
  <si>
    <t>1.5.1.4.40</t>
  </si>
  <si>
    <t>1.4.32.</t>
  </si>
  <si>
    <t>1.5.1.4.41</t>
  </si>
  <si>
    <t>1.4.33.</t>
  </si>
  <si>
    <t>1.5.1.4.42</t>
  </si>
  <si>
    <t>1.4.34.</t>
  </si>
  <si>
    <t>Polnjenje sistema hladilca zraka z mešanico glikol / voda (koncentracija 30% glikola), skupaj z odzračevanjem sistema. 
količina glikola ca. 3l</t>
  </si>
  <si>
    <t>1.5.1.5</t>
  </si>
  <si>
    <t>Hlajenje tehničnega prostora</t>
  </si>
  <si>
    <t>1.5.1.5.1</t>
  </si>
  <si>
    <t>1.5.1.</t>
  </si>
  <si>
    <t>Enojni split hladilni sistem, inverterske izvedbe, primeren za hlajenje tehničnega prostora, sestoji iz ločene zunanje in notranje enote ter medsebojne frigo povezave. Zunanjo enoto sestavljejo ohišje v beli barvi, dvojni rotacijski batni kompresor, zračno hlajeni prenosnik toplote z aksialnim ventilatorjem ter konzole za pritrditev. Notranja enota sestoji iz ohišja iz umetne mase, prenosnika toplote in tangencialnega ventilatorja s 5-stopenjskim elektromotorjem, ionizatorjem zraka in samočistilne funkcije. Regulacija sistema v skladu zadnjega stanja tehnike, posluževalnje z daljinskim upravljalnikom. Hladivo sistema R410A. Obratovanje do zunanje temperature -20°C. Vključno dobava, montaža in zagon. 
Tehnične lastnosti:
Zunanja enota
- energijski razred: A
- nazivna hladilna moč: 3,5 kW
- napetost: 230V/1~/50Hz
Notranja enota:
- nazivna hladilna moč: 3,5 kW
proizvod:  Mitsubishi ali enakovredno
notranja enota tip: PKA-RP35HALR1
zunanja enota tip: PUHZ-ZRP35VKA2</t>
  </si>
  <si>
    <t>1.5.1.5.2</t>
  </si>
  <si>
    <t>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</si>
  <si>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1.5.1.5.3</t>
  </si>
  <si>
    <t>1.5.2.</t>
  </si>
  <si>
    <t>Predizolirana bakrena cev po zgornji specifikaciji.
dimenzija: Φ 6,35 mm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</si>
  <si>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1.5.1.5.4</t>
  </si>
  <si>
    <t>1.5.3.</t>
  </si>
  <si>
    <t>Predizolirana bakrena cev po zgornji specifikaciji.
dimenzija: Φ 9,52 mm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</si>
  <si>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1.5.1.5.5</t>
  </si>
  <si>
    <t>1.5.4.</t>
  </si>
  <si>
    <t>Električna povezava med notranjo in zunanjo enoto s kablom NYM-J 3x2,5 mm2. Dobava in montaža.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</si>
  <si>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1.5.1.5.6</t>
  </si>
  <si>
    <t>1.5.5.</t>
  </si>
  <si>
    <t>Električna (regulacija) povezava med notranjo in zunanjo enoto s kablom NYM-J 4x1,5 mm2. Dobava in montaža.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</si>
  <si>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1.5.1.5.7</t>
  </si>
  <si>
    <t>1.5.6.</t>
  </si>
  <si>
    <t>Dobava in montaža izolirne cevi Φ16 mm za vodenje električnih kablov v tlaku ali v zidnem utoru.
Opomba: Predizolirana bakrena cev - specifikacija
Predizolirana bakrena cev, namenjena za transport tehničnih plinov in hladiv v hladilni in klima tehniki. Izdelana v skladu z EN 12735, tovarniško očiščena, razmaščena in obojestransko zaprta. Izolacija cevi iz polietilena, oplaščena z belo zaščitno poliolefinsko-kopolimerno oblogo. Vključno fitingi iz medenine po EN 378 za priklop cevi na napravo. Pribor za lotanje, dobava in montaža.
Tehnične lastnosti (izolacija):
- požarni razred: B2 po DIN 4102-1
- območje uporabe: -50 ... +105°C
- difuzijski koeficient: ≥ 5000
- toplotna prevodnost 0°C: 0,035 W/mK
- debelina izolacije: 9 mm
proizvod: Armacell Tubolit Split ali enakovredno</t>
  </si>
  <si>
    <t>1.5.1.5.8</t>
  </si>
  <si>
    <t>1.5.7.</t>
  </si>
  <si>
    <t>Trikratno vakuumiranje sistema s črpalko za hladivo za absolutni tlak &lt; 100 Pa ter izsuševanje s hladivom pri tlaku 1 bar.</t>
  </si>
  <si>
    <t>1.5.1.6</t>
  </si>
  <si>
    <t>Razna dela</t>
  </si>
  <si>
    <t>1.5.1.6.1</t>
  </si>
  <si>
    <t>1.6.1.</t>
  </si>
  <si>
    <t>Požarna zaščita prehodov ogrevalnih kovinskih cevi in freonskih razvodov skozi steno in strop z intumescenčnim požarno zaščitnim kitom in intumescenčnim požarno zaščitnim trakom, v skladu s SIST EN 1366-3. Kompletno z označbo prehoda in izdajo certifikata.</t>
  </si>
  <si>
    <t>1.5.1.6.2</t>
  </si>
  <si>
    <t>1.6.2.</t>
  </si>
  <si>
    <t>Tesnenje prebojev za prehod cevovodov v zrakotesnem ovoju stavbe, zrakotesna izvedba zaradi izvedbe blow-door testa, izvedba s tesnilnim kitom in tesnilnim trakom, vključno ves potrebni drobni material.
dim. preboja ca. 35x20cm</t>
  </si>
  <si>
    <t>1.5.1.6.3</t>
  </si>
  <si>
    <t>1.6.3.</t>
  </si>
  <si>
    <t>Izdelava različnih utorov, izvrtin in ostala gradbena dela v zvezi z instalacijo ogrevanja. 
ocenjeno št prebojev:
1x preboj zunanje stene modulne enote dim. 35x20cm
Opomba: Preboje v zunanjih stenah izvajati po navodilih dobavitelja modulnih enot! Za preboje notranjih montažnih sten se uskladiti z izvajalcem sten!</t>
  </si>
  <si>
    <t>1.5.2</t>
  </si>
  <si>
    <t>PREZRAČEVANJA</t>
  </si>
  <si>
    <t>1.5.2.1</t>
  </si>
  <si>
    <t>Prezračevalne naprave</t>
  </si>
  <si>
    <t>1.5.2.1.1</t>
  </si>
  <si>
    <t>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</si>
  <si>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1.5.2.1.2</t>
  </si>
  <si>
    <t>2.1.1.</t>
  </si>
  <si>
    <t>N1 - vrtec
Tehnični podatki:      
Pretok vtočnega zraka:  3775 mł/h      
Eksterni statični tlak vtočnega zraka: 350 Pa      
Pretok odtočnega zraka: 3725 mł/h      
Eksterni statični tlak odtočnega zraka: 350 Pa      
Temperaturni izkoristek rekuperatorja 82% pri projektnih pogojih      
Električni priključek: 230V 1~/50Hz      
Nazivna električna moč naprave: 2,5kW
Moč grelca zraka: 10,6kW (Tv=50°C)      
Zimska temp. zunanjega zraka: -13 °C
Zimska temp. vtočnega zraka: 24°C      
Zimska relativna vlaga zunanjega zraka: 90 %      
Zimska temp. odtočnega zraka: 20 °C      
Zimska relativna vlaga odtočnega zraka: 40%      
Masa naprave: 389 kg      
Dimenzije: Š 1290 mm / V 1638 mm / D 2220 mm      
Dodatna oprema:      
Posluževalni tablo s 13m kabla (1 kos)
4x Jadrovinasti nastavki LJ-PG 950x400
2x reg. žal. 950x400 z motornim pogonom 230V
proizvod: kot npr. Salda 5-CXV SD50+ RF1B1W2C1P P03 ali enakovredno
Opomba: 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</si>
  <si>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1.5.2.1.3</t>
  </si>
  <si>
    <t>2.1.2.</t>
  </si>
  <si>
    <t>N2.1 - kuhinja dovod
Podstropna dovodna prezračevalna naprava
Kompaktna kanalska ventilatorska naprava za dovajanje svežega zraka z vodnim haldilnikom, jadrovinastim priključkom, zaporno žaluzijo z motornim pogonom, filtrom F7 in EC ventilatorjem. Integrirana regulacija ki je komatibilna z regulacijo varčne nape. Dobava, montaža in zagon.
Vzuz=1900 m3/h
Pext=330 Pa
Qhl=6,7kW 
Tv=8/13°C (30%glikol)
Tvpih poleti=22°C
proizvod: kot npr. Ruck Ventilatoren SL 9030 E3J 21 10 ali enakovredno
Opomba: 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</si>
  <si>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1.5.2.1.4</t>
  </si>
  <si>
    <t>2.1.3.</t>
  </si>
  <si>
    <t>N2.2 - kuhinja odvod
Odvodni ventilator napa
Kuhinjska izvedba odvodnega ventilatorja odpornega na visoke temperature (120°C) z ločenim elektromotorjem od toka zraka. Strešna izolirana izvedba. Dobava in montaža. 
Vzaz= 1840 m3/h
Pext= 400Pa
dodatna oprema:
- podstavek z dušilnikom zvoka
- protipovratna loputa
- vezna plošča
proizvod: kot npr. Ruck Ventilatoren DVNI 250 EC ali enakovredno
Opomba: Kompaktna prezračevalna naprava talne izvedbe s protitočnim ploščnim rekuperatorjem toplote z by-passom. V napravo sta vgrajena: 2 EC ventilatorja, ki sta lahko regulirana z vsakim senzorjem z 0 – 10 V izhodnim signalom (npr. za regulacijo konstantnega tlaka ali pretoka zraka, CO2 regulacijo, ipd.). Filtracija zunanjega zraka je s panelnim filtrom F7 z veliko aktivno površino, odtočni zrak se filtrira s panelnim filtrom F5. Na obeh filtrih je nameščeno tlačno stikalo, ki uporabniku javi, ko je filter potrebno zamenjati. Vsi elementi regulacije delovanja naprave so vgrajeni v napravi in kompletno ožičeni. V sklopu regulacije je dobavljen tudi daljinski upravljalnik z displejem, kompletno s signalnim kablom in konektorjem za priključitev na regulacijo v napravi. Daljinski upravljalnik omogoča izbiro hitrosti ventilatorjev, regulacijo prostorske temperature z vgrajenim temperaturnim senzorjem in časovno programiranje delovanja naprave z vgrajeno uro. Naprava ima vertikalne kanalske priključke. Dobava, montaža in zagon.</t>
  </si>
  <si>
    <t>1.5.2.1.5</t>
  </si>
  <si>
    <t>2.1.4.</t>
  </si>
  <si>
    <t>Varčna kuhinjska napa nad glavnim termičnim blokom: 
Visoko učinkovita varčna napa vsebuje:
Industrijski cevni prenosnik toplote namenjen za rekuperacijo zraka (izkoristek nad 65%) gladke površine iz visokopoliranega inoxa in v skladu z (VDI 2052 odstavek 6.4.4.). Vgrajen tik nad izvorom toplote termičnega bloka. Prenosnik toplote mora biti v izvedbi  "samočiščenja" zaradi  preprečevanja povečanja padcov tlaka v sistemu ter nižanja izkoristka prenosnika. Interval čiščenja 1x letno. 
Učinkovit sistem odvoda odpadnega zraka z namestitvijo visoučinkovitih multiciklonskih filtrov:
Multiciklonski laberinti filter z stopnjo izločanja 100% pri velikosti delcev 4,870 μm po DMT . Filtri morajo imeti certifikat požarne odpornosti  DMT po smernicah VDI 2052-1. Možnost pranja v pomivalnem stroju. 
By pass žaluzijo z regulacijo preko zveznega motornega pogona
Integrirane svetilke nad lepljenim kaljenim steklom, kar omogoča enostavno čiščenje spodnje površine nape vključno s steklom
Vpihovalni elementi nameščeni po celotnem obodu kuhinjske nape - laminar flow oz. ima možnost za vpih zraka preko kuhinjskega stropa. Skupaj z vodnim dogrelnikom. Dobava in montaža.
Dolžina kuhinjske nape:1600 mm
Širina kuhinjske nape: 1200 mm
proizvod: kot npr. Südluft SL Thermo - BK 1600x1200 stenska izvedba ali enakovredno</t>
  </si>
  <si>
    <t>1.5.2.1.6</t>
  </si>
  <si>
    <t>2.1.5.</t>
  </si>
  <si>
    <t>Hidravlični modul za vodno gretje za varčno napo
Hidravlični modul sestavljajo: regulacijski ventil z motornim pogonom, črpalka, dušilni ventil, zapiralna ventila, izpustno-polnilni ventil in potopna temperaturna tipala za merjenje temperature dovedene in odvedene vode. Dobava in montaža.
proizvod: kot npr. Südluft ali enakovredno</t>
  </si>
  <si>
    <t>1.5.2.1.7</t>
  </si>
  <si>
    <t>2.1.6.</t>
  </si>
  <si>
    <t>Klasična kuhinjska (pomivanje posode)
Klasična kuhinjska napa stenske izvedbe z žlebom po obodu nape, filtri, lučjo integrirano v ohišje nape za lažje čiščenje in izpustno pipico, priključki za prezračevalne kanale. Dobava in montaža.
material: AISI304L. 
proizvod: kot npr. Südluft HK 1000x1000x450 ali enakovredno</t>
  </si>
  <si>
    <t>1.5.2.1.8</t>
  </si>
  <si>
    <t>2.1.7.</t>
  </si>
  <si>
    <t>Avtomatska regulacija kuhinjskega sistema
V sklopu varčne kuhinjske nape dobaviti vso funkcionalno potrebno periferno opremo za potrebe krmilno regulacijskega sistema celotnega sistema varčnih nap, prezračevalne naprave in prostorov, elektro komandno omara z DDC enotami in vsemi potrebnim regulacijskimi, krmilnimi, močnostnimi, zaščitnimi in signalizacijskimi elementi. Dobava zajema tudi kompleten pooblaščeni zagon in funkcionalni preizkus kompletnega prezračevalnega sistema. Kabliranje celtonega sistema v sklopu dobave krmilnega sistema. 
Opis: Integriran krmilni sistem s krmilnikom s Touch screenom za podometno montažo zaščite IP 66. Omogoča nadzor nad vsemi napami v kuhinji, ročno  nastavitev pretoka vseh kuhinjskih nap v 4 stopnjah, nastavitev temperature, nastavitev tedenskega urnika delovanja z dvema dnevnima periodama. Krmilni sistem omogoča ročni in avtomatični preklop med delovanjem z rekuperacijo toplote pozimi, poletnim delovanjem brez rekuperacije. Regulacijski sistem mora vsebovati oddaljen dostop preko IP naslova z izdelano spletno aplikacijo. 
Proizvod: kot npr: Bossplast EKO Control ali enakovredno</t>
  </si>
  <si>
    <t>1.5.2.1.9</t>
  </si>
  <si>
    <t>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</si>
  <si>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1.5.2.1.10</t>
  </si>
  <si>
    <t>2.1.8.</t>
  </si>
  <si>
    <t>N2.3 - kuhinja čistila in wc
Cevni ventilator po zgornji specifikaciji za naslednje podatke:
- pretok: 115 m3/h
- tlak: 200 Pa
- stopnja zašcite: IP55
- el. moč: 90 W/230V
dodatna oprema:
- spojke za kanal
- nosilna konzola
- brezstopenjski regulator hitrosti
proizvod: kot npr. Ruck Ventilatoren RS 100 EC ali enakovredno
Opomba: 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</si>
  <si>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1.5.2.1.11</t>
  </si>
  <si>
    <t>2.1.9.</t>
  </si>
  <si>
    <t>N3 - bio odpadki odvod
Cevni ventilator po zgornji specifikaciji za naslednje podatke:
- pretok: 250 m3/h
- tlak: 200 Pa
- stopnja zašcite: IP55
- el. moč: 90 W/230V
dodatna oprema:
- spojke za kanal
- nosilna konzola
- brezstopenjski regulator hitrosti
proizvod: kot npr. Ruck Ventilatoren RS 125 EC ali enakovredno
Opomba: 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</si>
  <si>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1.5.2.1.12</t>
  </si>
  <si>
    <t>2.1.10.</t>
  </si>
  <si>
    <t>N1.1 - čistila odvod
Centrifugalni kopalniški ventilator, primeren za direktno montažo v odvodno cev. Elektromotor ventilatorja s permanentnimi magneti in elektronsko komutiranim rotorjem (ECM). Ohišje v beli barvi. Ventilator ima modul za zakasnitev izklopa. Dobava in montaža.
- nadometna vgranja
- brez požarne zaščite
- za priklop enega prostora
Ventilator:
- pretok: 60 m3/h
- zvočna moč: 39 dB(A)
- el. moč: 8 W
- stopnja zaščite IP-X4
proizvod: kot npr. Soler&amp;Palau EcoAIR Design T ali enakovredno
Opomba: Cevni ventilator - specifikacija
Cevni ventilator za vgradnjo v okrogli kanal. Z nazaj zakrivljenimi lopaticami in zunanjim rotorjem EC elektromotorja. Ventilator ima možnost hitrostne regulacije z brezstopenjskim nastavljalnikom. Za zaščito motorja proti pregrevanju ima motor integrirano termično zaščito. Ohišje izdelano iz pocinkane plocevine in je zračno tesno. S spojko za spojitev na kanal. Z montažnim okvirjem za hitro pritrditev. Dobava in montaža.
Dodatna oprema
- montažne spojke
- konzola za pritrditev</t>
  </si>
  <si>
    <t>1.5.2.2</t>
  </si>
  <si>
    <t>Kanalski razvod in distribucijski elementi</t>
  </si>
  <si>
    <t>1.5.2.2.1</t>
  </si>
  <si>
    <t>Vodni hladilnik za pravokotne kanale - specifikacija
Vodni hladilnik zraka s pravokotnimi priključki na kanalski razvod. Ohišje iz pocinkane pločevine, hladilni register izdelan iz bakrenih cevi in aluminijastih lamel, lovilna posoda za kondenzat iz nerjavnega jekla. S prigrajenim eliminatorjem vodnih kapljic. Skupaj z montažnim materialom. Dobava in montaža.</t>
  </si>
  <si>
    <t>1.5.2.2.2</t>
  </si>
  <si>
    <t>2.2.1.</t>
  </si>
  <si>
    <t>N1 - vodni hladilnik za pravokotne kanale po zgornji specifikaciji za tehnične podatke:
- kanalski priključki: 800 x 500 mm
Zračna stran:
- pretok: 3745 m3/h
- hitrost zraka preko izmenjevalca: 2,70 m/s
- padec tlaka: 96 Pa
- temperatura vstop: 26°C
- rel. vlaga vstop: 90%
- temperatura izstop: 21°C
Vodna stran:
- medij: voda
- temp. režim: 7/12°C
- padec tlaka: 9,4 kPa
- max. hladilna moč: 17,5 kW
proizvod: kot npr. Veab PGK 800x500-3-2,0 ali enakovredno
Opomba: Vodni hladilnik za pravokotne kanale - specifikacija
Vodni hladilnik zraka s pravokotnimi priključki na kanalski razvod. Ohišje iz pocinkane pločevine, hladilni register izdelan iz bakrenih cevi in aluminijastih lamel, lovilna posoda za kondenzat iz nerjavnega jekla. S prigrajenim eliminatorjem vodnih kapljic. Skupaj z montažnim materialom. Dobava in montaža.</t>
  </si>
  <si>
    <t>1.5.2.2.3</t>
  </si>
  <si>
    <t>2.2.2.</t>
  </si>
  <si>
    <t>Električni kanalski grelec za montažo v sistem okroglih kanalov. Ohišje iz pocinkane pločevine. Primeren za vse položaje vgradnje. Minimalna hitrost zraka preko grelca 1,5m/s. Skupaj z regulacijo in temperaturnim tipalom. Dobava in montaža.
Tehnični podatki:
 - priključna dimenzija: 125mm
 - električna moč: 1,0kW / 230V
proizvod: kot npr. Ruck ali enakovredno</t>
  </si>
  <si>
    <t>1.5.2.2.4</t>
  </si>
  <si>
    <t>2.2.3.</t>
  </si>
  <si>
    <t>Električni generator pare za pripravo pare za vlaženje zraka. Izdelan iz ohišja iz barvane pločevine, izmenljivega parnega cilindra, regulatorja PI, upravljalne plošce, sprejem analognega signala za pripravo pare. Kompletno z distrubiterjem pare za zračni kanal 600x400 mmpovezovalno cevjo dolžine 2 m, cevjo za kondenzat, potrebnimi tlačnimi tipali in tipali vlažnosti zraka, ožičenjem, priklopom in nastavitvijo. Dobava, montaža in zagon.
Tehnični podatki:
- proizvodnja pare: do max. 24 kg/h
- elektricna prikljucna moč: 18 kW / 400 V
- masa naprave: 58,6 kg
- velikost: DxŠxV 530 x 406 x 780 mm
Dodatna oprema:
- zaporni ventil
- mikrofilter
proizvod: kot npr. Condair EL 24 M ali enakovredno</t>
  </si>
  <si>
    <t>1.5.2.2.5</t>
  </si>
  <si>
    <t>Okrogli dušilnik hrupa - specifikacija
Okrogli dušilnik zvoka za dušenje hrupa ventilatorjev in klimatskih naprav. Priključki za vgradnjo v sistem spiro kanalov. Izdelan iz zunanjega plašča, polnila iz mineralne volne in notranjega plašča. Zunanji plašč je izdelan iz pocinkane pločevine. Dobava in montaža.</t>
  </si>
  <si>
    <t>1.5.2.2.6</t>
  </si>
  <si>
    <t>2.2.4.</t>
  </si>
  <si>
    <t>N2.3 odvod - okrogli dušilnik zvoka po zgornji specifikaciji za tehnične podatke:
- notranji premer: Φ100 mm
- zunanji premer: Φ 212 mm
- dolžina: 900 mm
- dušenje (250 Hz): 12 dB(A)
proizvod: kot npr. Ruck SDS 100 ali enakovredno
Opomba: Okrogli dušilnik hrupa - specifikacija
Okrogli dušilnik zvoka za dušenje hrupa ventilatorjev in klimatskih naprav. Priključki za vgradnjo v sistem spiro kanalov. Izdelan iz zunanjega plašča, polnila iz mineralne volne in notranjega plašča. Zunanji plašč je izdelan iz pocinkane pločevine. Dobava in montaža.</t>
  </si>
  <si>
    <t>1.5.2.2.7</t>
  </si>
  <si>
    <t>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</si>
  <si>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1.5.2.2.8</t>
  </si>
  <si>
    <t>2.2.5.</t>
  </si>
  <si>
    <t>N1 dovod - pravokotni dušilnik hrupa po zgornji specifikaciji za tehnične podatke:
- debelina kulise: 200 mm
- št. kulis: 2
- dolžina: 1500 mm
- presek (BxH): 600x500 mm
- dušenje zvoka @250Hz: 30 dB
- padec tlaka: 42 Pa
proizvod: kot npr. Trox MSA200-100-2-PF/600x500x1500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</si>
  <si>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1.5.2.2.9</t>
  </si>
  <si>
    <t>2.2.6.</t>
  </si>
  <si>
    <t>N1 odvod - pravokotni dušilnik hrupa po zgornji specifikaciji za tehnične podatke:
- debelina kulise: 230 mm
- št. kulis: 3
- dolžina: 1000 mm
- presek (BxH): 950x400 mm
- dušenje zvoka @250Hz: 23 dB
- padec tlaka: 45 Pa
proizvod: kot npr. Trox MSA230-87-3-PF/950x400x1000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</si>
  <si>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1.5.2.2.10</t>
  </si>
  <si>
    <t>2.2.7.</t>
  </si>
  <si>
    <t>N2.1 - pravokotni dušilnik hrupa po zgornji specifikaciji za tehnične podatke:
- debelina kulise: 100 mm
- št. kulis: 3
- dolžina: 1500 mm
- presek (BxH): 500x250 mm
- dušenje zvoka @250Hz: 21 dB
- padec tlaka: 43 Pa
proizvod: kot npr. Trox MSA100-67-3-PF/500x250x1500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</si>
  <si>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1.5.2.2.11</t>
  </si>
  <si>
    <t>2.2.8.</t>
  </si>
  <si>
    <t>N2.2 - pravokotni dušilnik hrupa po zgornji specifikaciji za tehnične podatke:
- debelina kulise: 230 mm
- št. kulis: 1
- dolžina: 1500 mm
- presek (BxH): 350x350 mm
- dušenje zvoka @250Hz: 28 dB
- padec tlaka: 60 Pa
proizvod: kot npr. Trox MSA230-120-1-PF/350x350x1500 ali enakovredno
Opomba: Pravokotni dušilnik hrupa - specifikacija
Dušilnik hrupa za vgradnjo v kanalski razvod, za dušenje hrupa ventilatorjev in klimatskih naprav. Ohišje je izdelano iz pocinkane jeklene pločevine. Priključni prirobnici sta iz pocinkanih valjanih hitromontažnih prirobnic z robom 30 mm. V ohišje so vgrajene dušilne kulise, pri katerih so v okvirje iz jeklene pocinkane pločevine vstavljena posebna polnila iz učinkovitega absorbcijskega materiala. Zunanje površine polnil so zaščitene s celulozno folijo. Izvedba je negorljiva. Kulise so po površini delno pokrite s pasovi iz jeklene pocinkane pločevine, ki potekajo vzdolž dolžine kulise. Za temperaturno območje do 100°C. Skupaj z vsem montažnim materialom. Dobava in montaža.</t>
  </si>
  <si>
    <t>1.5.2.2.12</t>
  </si>
  <si>
    <t>2.2.9.</t>
  </si>
  <si>
    <t>Okrogla protipožarna loputa za vgradnjo v steno, sestavljena iz ohišja iz pocinkane jeklene pločevine, zaporne lamele iz izolacijskega materiala, termičnega sprožila na talilni lot s tališcem pri 70°C, opremljena s končnim stikalom za signalizacijo položaja lopute (zaprti in odprti položaj lopute, zapirajo se obe polovici lopute). Skupaj z dvema tesnilnim manšetama iz mineralne volne. Loputa ustreza požarni odpornosti 60 minut v skladu z DIN 4102 in je dobavljena kompletno s tesnilnim in pritrdilnim materialom. Loputa izdelana in testirana v skladu z EN 15650 in certificirana (EN 1366-2) za izpolnjevanje lastnosti EI-S. Dobava in montaža. 
proizvod: kot npr. Lindab FBC 1-S1 Φ200 EI 60 S ali enakovredno</t>
  </si>
  <si>
    <t>1.5.2.2.13</t>
  </si>
  <si>
    <t>Okrogla požarna loputa s pogonom 230 V - specifikacija
Okrogla protipožarna loputa, izdelana v skladu z EN 1366-2, s CE certifikatom po EN 15650, klasificirana po EN 13501-3 na požarno odpornost EI60S, izdelana iz pocinkane pločevine, z elektromotornim pogonom 230V, z mejnima tipaloma za kontrolo zaprte in odprte lege lopute.
Dobava in montaža.</t>
  </si>
  <si>
    <t>1.5.2.2.14</t>
  </si>
  <si>
    <t>2.2.10.</t>
  </si>
  <si>
    <t>Požarna loputa po zgornji specifikaciji.
dimenzija: d160
kot npr. proizvod: Trox FKRS-EU d160 Z43 ali enakovredno
Opomba: Okrogla požarna loputa s pogonom 230 V - specifikacija
Okrogla protipožarna loputa, izdelana v skladu z EN 1366-2, s CE certifikatom po EN 15650, klasificirana po EN 13501-3 na požarno odpornost EI60S, izdelana iz pocinkane pločevine, z elektromotornim pogonom 230V, z mejnima tipaloma za kontrolo zaprte in odprte lege lopute.
Dobava in montaža.</t>
  </si>
  <si>
    <t>1.5.2.2.15</t>
  </si>
  <si>
    <t>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</si>
  <si>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1.5.2.2.16</t>
  </si>
  <si>
    <t>2.2.11.</t>
  </si>
  <si>
    <t>Požarna loputa po zgornji specifikaciji.
dimenzija: 500x250
kot npr. proizvod: Trox FKA-2-EU/SI/500x250x305/Z43 ali enakovredno
Opomba: 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</si>
  <si>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1.5.2.2.17</t>
  </si>
  <si>
    <t>2.2.12.</t>
  </si>
  <si>
    <t>Požarna loputa po zgornji specifikaciji.
dimenzija: 500x400
kot npr. proizvod: Trox FKA-2-EU/SI/500x400x305/Z43 ali enakovredno
Opomba: 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</si>
  <si>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1.5.2.2.18</t>
  </si>
  <si>
    <t>2.2.13.</t>
  </si>
  <si>
    <t>Požarna loputa po zgornji specifikaciji.
dimenzija: 600x400
kot npr. proizvod: Trox FKA-2-EU/SI/600x400x305/Z43 ali enakovredno
Opomba: Pravokotna požarna loputa s pogonom 230 V - specifikacija
Pravokotna protipožarna loputa elektromotorne izvedbe, sestavljena iz ohišja iz pocinkane jeklene pločevine, zaporne lamele iz izolacijskega materiala, ročice za premik lamele v odprti ali zaprti položaj, ročnega sprožila, varovala zaprte lege, termičnega sprožila na talilni lot s tališčem pri 70°C ter končnega stikala. Poleg termične sporžitve je mogoč tudi sprožitveni impulz iz požarne centrale.
Loputa ustreza požarni odpornosti EI 90 v skladu z DIN 4102 in je dobavljena kompletno s tesnilnim in pritrdilnim materialom. Loputa izdelana in testirana po standardu EN 1366. Motorni pogon za napetost 230V s pomožnim kontaktom za stanje loput, breznapetostno v zaprtem stanju. Dobava in montaža.</t>
  </si>
  <si>
    <t>1.5.2.2.19</t>
  </si>
  <si>
    <t>2.2.14.</t>
  </si>
  <si>
    <t>Regulacijska žaluzija z motornim pogonom za varčno napo. Dobava in montaža.
400x400 + el.motorni pogon 24V</t>
  </si>
  <si>
    <t>1.5.2.2.20</t>
  </si>
  <si>
    <t>2.2.15.</t>
  </si>
  <si>
    <t>Regulacijska žaluzija z motornim pogonom za klasično napo. Dobava in montaža.
400x200 + el.motorni pogon 24V</t>
  </si>
  <si>
    <t>1.5.2.2.21</t>
  </si>
  <si>
    <t>Fasadna zaščitna rešetka z vgradnim okvirjem, izdelana iz pocinkane pločevine, sestavljena iz nosilnega okvirja, posebno oblikovanih prečnih lamel in zaščitne mreže. Dobava in montaža.
proizvod: kot npr. Trox ali enakovredno</t>
  </si>
  <si>
    <t>1.5.2.2.22</t>
  </si>
  <si>
    <t>2.2.16.</t>
  </si>
  <si>
    <t>Fasadna zaščitna rešetka po zgornji specifikaciji za tehnične podatke:
velikost: BxH = 600x660 mm
Opomba: Fasadna zaščitna rešetka z vgradnim okvirjem, izdelana iz pocinkane pločevine, sestavljena iz nosilnega okvirja, posebno oblikovanih prečnih lamel in zaščitne mreže. Dobava in montaža.
proizvod: kot npr. Trox ali enakovredno</t>
  </si>
  <si>
    <t>1.5.2.2.23</t>
  </si>
  <si>
    <t>2.2.17.</t>
  </si>
  <si>
    <t>Fasadna zaščitna rešetka po zgornji specifikaciji za tehnične podatke:
velikost: BxH = 1200x660 mm
Opomba: Fasadna zaščitna rešetka z vgradnim okvirjem, izdelana iz pocinkane pločevine, sestavljena iz nosilnega okvirja, posebno oblikovanih prečnih lamel in zaščitne mreže. Dobava in montaža.
proizvod: kot npr. Trox ali enakovredno</t>
  </si>
  <si>
    <t>1.5.2.2.24</t>
  </si>
  <si>
    <t>Alu okrogla zašcitna rešetka - specifikacija
Okrogla zaščitna rešetka iz eloksiranega aluminija s horizontalnimi lamelami, za montažo na fasado, zamrežena s kovinsko mrežico, za vpih in izpih zraka. Dobava in montaža.</t>
  </si>
  <si>
    <t>1.5.2.2.25</t>
  </si>
  <si>
    <t>2.2.18.</t>
  </si>
  <si>
    <t>Alu okrogla zaščitna rešetka Φ200
proizvod: kot npr. Trox ali enakovredno
Opomba: Alu okrogla zašcitna rešetka - specifikacija
Okrogla zaščitna rešetka iz eloksiranega aluminija s horizontalnimi lamelami, za montažo na fasado, zamrežena s kovinsko mrežico, za vpih in izpih zraka. Dobava in montaža.</t>
  </si>
  <si>
    <t>1.5.2.2.26</t>
  </si>
  <si>
    <t>2.2.19.</t>
  </si>
  <si>
    <t>Izpušni defkletor za vertikalni izpih zavrženega zraka na prosto. Deflektor namenjen vertikalni postavitvi. V sredini deflektorja je razširitev preseka. Na mestu razširjenega preseka se nahaja kad za zbiranje in odvod padavinskih vod, ki padejo skozi zgornjo odprtino deflektorja v njegovo notranjost. Na dnu kadi za odvod meteornih vod je odvodna cev za odvod vode iz notranjosti deflektorja. Dobava in montaža.
dimenzija priključka 500x400mm</t>
  </si>
  <si>
    <t>1.5.2.2.27</t>
  </si>
  <si>
    <t>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</si>
  <si>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1.5.2.2.28</t>
  </si>
  <si>
    <t>2.2.20.</t>
  </si>
  <si>
    <t>Strešna kapa po zgornji specifikaciji.
dimenzija Φ160
Opomba: 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</si>
  <si>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1.5.2.2.29</t>
  </si>
  <si>
    <t>2.2.21.</t>
  </si>
  <si>
    <t>Strešna kapa po zgornji specifikaciji.
dimenzija Φ125
Opomba: 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</si>
  <si>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1.5.2.2.30</t>
  </si>
  <si>
    <t>2.2.22.</t>
  </si>
  <si>
    <t>Strešna kapa po zgornji specifikaciji.
dimenzija Φ100
Opomba: Strešna kapa za zajem ali izpih zraka. Primerna za poševno streho. Sestavljena je iz vertikalno postavljene cevi, ki je v zgornjem delu izdelana iz zaščitne mreže. Cev je pokrita s kapo, katere rob sega čez rob cevi za zajem oz. izpuh zraka. Skupaj s strešno obrobo. Dobava in montaža.</t>
  </si>
  <si>
    <t>1.5.2.2.31</t>
  </si>
  <si>
    <t>2.2.23.</t>
  </si>
  <si>
    <t>Okrogli difuzor za dovod zraka, za stropno namestitev, izdelan iz pocinkane pločevine, barva RAL9010, s perforirano prednjo ploščo. Dobava in montaža.
dimenzija d125/240
proizvod: kot npr. Alnor ACP-125 ali enakovredno</t>
  </si>
  <si>
    <t>1.5.2.2.32</t>
  </si>
  <si>
    <t>Difuzor za vrtinčasti vpih zraka, sestavljen iz izolirane komore s stranskim priključkom z regulacijsko loputo in okrogle vpihovalne maske z lopaticami za vpih zraka. Maska je v beli barvi RAL 9010. Dobava in montaža.</t>
  </si>
  <si>
    <t>1.5.2.2.33</t>
  </si>
  <si>
    <t>2.2.24.</t>
  </si>
  <si>
    <t>difuzor po zgornji specifikaciji:
V=225 m3/h
dim. 250mm
proizvod: kot npr. Trox RFD-R-D-A-M/250 s komoro ali enakovredno
Opomba: Difuzor za vrtinčasti vpih zraka, sestavljen iz izolirane komore s stranskim priključkom z regulacijsko loputo in okrogle vpihovalne maske z lopaticami za vpih zraka. Maska je v beli barvi RAL 9010. Dobava in montaža.</t>
  </si>
  <si>
    <t>1.5.2.2.34</t>
  </si>
  <si>
    <t>2.2.25.</t>
  </si>
  <si>
    <t>difuzor po zgornji specifikaciji:
V=150 m3/h
dim. 160mm
proizvod: kot npr. Trox RFD-R-D-A-M/160 s komoro ali enakovredno
Opomba: Difuzor za vrtinčasti vpih zraka, sestavljen iz izolirane komore s stranskim priključkom z regulacijsko loputo in okrogle vpihovalne maske z lopaticami za vpih zraka. Maska je v beli barvi RAL 9010. Dobava in montaža.</t>
  </si>
  <si>
    <t>1.5.2.2.35</t>
  </si>
  <si>
    <t>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</si>
  <si>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1.5.2.2.36</t>
  </si>
  <si>
    <t>2.2.26.</t>
  </si>
  <si>
    <t>Rešetka po zgornji specifikaciji
B x H = 225x125 mm
proizvod: kot npr. Trox SL-AG 225x125/M1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</si>
  <si>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1.5.2.2.37</t>
  </si>
  <si>
    <t>2.2.27.</t>
  </si>
  <si>
    <t>Rešetka po zgornji specifikaciji
B x H = 325x125 mm
proizvod: kot npr. Trox SL-AG 325x125/M1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</si>
  <si>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1.5.2.2.38</t>
  </si>
  <si>
    <t>2.2.28.</t>
  </si>
  <si>
    <t>Rešetka po zgornji specifikaciji
B x H = 425x125 mm
proizvod: kot npr. Trox SL-AG 425x125/M1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</si>
  <si>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1.5.2.2.39</t>
  </si>
  <si>
    <t>2.2.29.</t>
  </si>
  <si>
    <t>Rešetka po zgornji specifikaciji
B x H = 625x125 mm
proizvod: kot npr. Trox SL-AG 625x125/M1 ali enakovredno
Opomba: Alu prezračevalna rešetka z regulacijo - specifikacija
Rešetka za dovod/odvod zraka s posamično nastavljivimi vodoravnimi lamelami ter s pritrditviijo v nosilni okvir, izdelana iz alu profilov. Nastavitev pretoka s širokimi protismernimi lamelami v vertikalni postavitvi, ki jih je mogoče z izvijačem zvezno prilagajati s pomočjo regulirnega zobnika. Rešetka se dobavi v barvi RAL 9010. Dobava in montaža.
proizvod: kot npr. Trox SL-AG ali enakovredno</t>
  </si>
  <si>
    <t>1.5.2.2.40</t>
  </si>
  <si>
    <t>Alu prezračevalna rešetka brez regulacije - specifikacija
Rešetka za dovod/odvod zraka s posamično nastavljivimi vodoravnimi lamelami ter s pritrditviijo v nosilni okvir, izdelana iz alu profilov. Rešetka se dobavi v barvi RAL 9010. Dobava in montaža.
proizvod: kot npr. Trox SL-AS ali enakovredno</t>
  </si>
  <si>
    <t>1.5.2.2.41</t>
  </si>
  <si>
    <t>2.2.30.</t>
  </si>
  <si>
    <t>Rešetka po zgornji specifikaciji
B x H = 525x125 mm
proizvod: kot npr. Trox SLAS 525x125/M1 ali enakovredno
Opomba: Alu prezračevalna rešetka brez regulacije - specifikacija
Rešetka za dovod/odvod zraka s posamično nastavljivimi vodoravnimi lamelami ter s pritrditviijo v nosilni okvir, izdelana iz alu profilov. Rešetka se dobavi v barvi RAL 9010. Dobava in montaža.
proizvod: kot npr. Trox SL-AS ali enakovredno</t>
  </si>
  <si>
    <t>1.5.2.2.42</t>
  </si>
  <si>
    <t>Prezračevalni ventil za dovod zraka, izdelan iz jeklene pločevine, barva RAL 9010, z nastavljivim krožnikom okrogle oblike, z vgradnim okvirjem. Dobava in montaža.
kot npr. proizvod: Trox Z-LVS ali enakovredno</t>
  </si>
  <si>
    <t>1.5.2.2.43</t>
  </si>
  <si>
    <t>2.2.31.</t>
  </si>
  <si>
    <t>Ventil za dovod zraka po zgornji specifikaciji
dimenzija Φ125 mm
Opomba: Prezračevalni ventil za dovod zraka, izdelan iz jeklene pločevine, barva RAL 9010, z nastavljivim krožnikom okrogle oblike, z vgradnim okvirjem. Dobava in montaža.
kot npr. proizvod: Trox Z-LVS ali enakovredno</t>
  </si>
  <si>
    <t>1.5.2.2.44</t>
  </si>
  <si>
    <t>2.2.32.</t>
  </si>
  <si>
    <t>Ventil za dovod zraka po zgornji specifikaciji
dimenzija Φ100 mm
Opomba: Prezračevalni ventil za dovod zraka, izdelan iz jeklene pločevine, barva RAL 9010, z nastavljivim krožnikom okrogle oblike, z vgradnim okvirjem. Dobava in montaža.
kot npr. proizvod: Trox Z-LVS ali enakovredno</t>
  </si>
  <si>
    <t>1.5.2.2.45</t>
  </si>
  <si>
    <t>Prezračevalni ventil za odvod zraka, izdelan iz jeklene pločevine, barva RAL 9010, z nastavljivim krožnikom okrogle oblike, z vgradnim okvirjem. Dobava in montaža.
kot npr. proizvod: Trox LVS ali enakovredno</t>
  </si>
  <si>
    <t>1.5.2.2.46</t>
  </si>
  <si>
    <t>2.2.33.</t>
  </si>
  <si>
    <t>Ventil za odvod zraka po zgornji specifikaciji
dimenzija Φ160 mm
Opomba: Prezračevalni ventil za odvod zraka, izdelan iz jeklene pločevine, barva RAL 9010, z nastavljivim krožnikom okrogle oblike, z vgradnim okvirjem. Dobava in montaža.
kot npr. proizvod: Trox LVS ali enakovredno</t>
  </si>
  <si>
    <t>1.5.2.2.47</t>
  </si>
  <si>
    <t>2.2.34.</t>
  </si>
  <si>
    <t>Ventil za odvod zraka po zgornji specifikaciji
dimenzija Φ125 mm
Opomba: Prezračevalni ventil za odvod zraka, izdelan iz jeklene pločevine, barva RAL 9010, z nastavljivim krožnikom okrogle oblike, z vgradnim okvirjem. Dobava in montaža.
kot npr. proizvod: Trox LVS ali enakovredno</t>
  </si>
  <si>
    <t>1.5.2.2.48</t>
  </si>
  <si>
    <t>2.2.35.</t>
  </si>
  <si>
    <t>Ventil za odvod zraka po zgornji specifikaciji
dimenzija Φ100 mm
Opomba: Prezračevalni ventil za odvod zraka, izdelan iz jeklene pločevine, barva RAL 9010, z nastavljivim krožnikom okrogle oblike, z vgradnim okvirjem. Dobava in montaža.
kot npr. proizvod: Trox LVS ali enakovredno</t>
  </si>
  <si>
    <t>1.5.2.2.49</t>
  </si>
  <si>
    <t>Vratna Alu rešetka - specifikacija
Aluminijasta rešetka za vgradnjo v vrata, s fiksnimi vodoravnimi lamelami in protiokvirjem ter vidno vijačno pritrditvijo. Dobava in montaža.
proizvod: kot npr. Trox ali enakovredno</t>
  </si>
  <si>
    <t>1.5.2.2.50</t>
  </si>
  <si>
    <t>2.2.36.</t>
  </si>
  <si>
    <t>Vratna rešetka po zgornji specifikaciji za tehnične podatke:
velikost: 525x125
proizvod: kot npr. Trox AGS-T/525x125 ali enakovredno
Opomba: Vratna Alu rešetka - specifikacija
Aluminijasta rešetka za vgradnjo v vrata, s fiksnimi vodoravnimi lamelami in protiokvirjem ter vidno vijačno pritrditvijo. Dobava in montaža.
proizvod: kot npr. Trox ali enakovredno</t>
  </si>
  <si>
    <t>1.5.2.2.51</t>
  </si>
  <si>
    <t>2.2.37.</t>
  </si>
  <si>
    <t>Vratna rešetka po zgornji specifikaciji za tehnične podatke:
velikost: 525x325
proizvod: kot npr. Trox AGS-T/525x325 ali enakovredno
Opomba: Vratna Alu rešetka - specifikacija
Aluminijasta rešetka za vgradnjo v vrata, s fiksnimi vodoravnimi lamelami in protiokvirjem ter vidno vijačno pritrditvijo. Dobava in montaža.
proizvod: kot npr. Trox ali enakovredno</t>
  </si>
  <si>
    <t>1.5.2.2.52</t>
  </si>
  <si>
    <t>Mehanski regulator pretoka - specifikacija
Mehanski regulator pretoka zraka, za vzdrževanje konstantnega pretoka zraka, brez pomožne energije, z regulacijsko loputo, z ohišjem iz plastike, za vgradnjo v prezračevalno cev. Dobava in montaža.</t>
  </si>
  <si>
    <t>1.5.2.2.53</t>
  </si>
  <si>
    <t>2.2.38.</t>
  </si>
  <si>
    <t>Mehanski regulator pretoka zraka po zgornji specifikaciji
dimenzija: d125
proizvod: kot npr. Trox VFL 125 ali enakovredno
Opomba: Mehanski regulator pretoka - specifikacija
Mehanski regulator pretoka zraka, za vzdrževanje konstantnega pretoka zraka, brez pomožne energije, z regulacijsko loputo, z ohišjem iz plastike, za vgradnjo v prezračevalno cev. Dobava in montaža.</t>
  </si>
  <si>
    <t>1.5.2.2.54</t>
  </si>
  <si>
    <t>2.2.39.</t>
  </si>
  <si>
    <t>Mehanski regulator pretoka zraka po zgornji specifikaciji
dimenzija: d160
proizvod: kot npr. Trox VFL 160 ali enakovredno
Opomba: Mehanski regulator pretoka - specifikacija
Mehanski regulator pretoka zraka, za vzdrževanje konstantnega pretoka zraka, brez pomožne energije, z regulacijsko loputo, z ohišjem iz plastike, za vgradnjo v prezračevalno cev. Dobava in montaža.</t>
  </si>
  <si>
    <t>1.5.2.2.55</t>
  </si>
  <si>
    <t>2.2.40.</t>
  </si>
  <si>
    <t>Pravokotni zračni kanali iz pocinkane pločevine v skladu z EN 1505 oziroma DIN 24190 do 24194 stopnje 1 in 5 (± 1000 Pa).
Izdelava kanalov oblike F in debelina pločevine:
 - robljena izvedba tesnjena odvisno od predpisanega razreda tesnosti
 - tlačni razred po DIN 24190 1 in 4
 - razred tesnosti po DIN 24194 III
Pri vseh spremembah smeri za vec kot 30° so v loke ali kolena vstavljena vodila, ki se namestijo na 1/4 do 1/3 širine loka oziroma kolena. 
Vključno s fazonskimi kosi, nastavitvenimi loputami ter tesnilnim, pritrdilnim in obešalnim materialom. Dobava in montaža.</t>
  </si>
  <si>
    <t>1.5.2.2.56</t>
  </si>
  <si>
    <t>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</si>
  <si>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1.5.2.2.57</t>
  </si>
  <si>
    <t>2.2.41.</t>
  </si>
  <si>
    <t>Spiro kanali Φ100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</si>
  <si>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1.5.2.2.58</t>
  </si>
  <si>
    <t>2.2.42.</t>
  </si>
  <si>
    <t>Spiro kanali Φ125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</si>
  <si>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1.5.2.2.59</t>
  </si>
  <si>
    <t>2.2.43.</t>
  </si>
  <si>
    <t>Spiro kanali Φ160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</si>
  <si>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1.5.2.2.60</t>
  </si>
  <si>
    <t>2.2.44.</t>
  </si>
  <si>
    <t>Spiro kanali Φ225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</si>
  <si>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1.5.2.2.61</t>
  </si>
  <si>
    <t>2.2.45.</t>
  </si>
  <si>
    <t>Spiro kanali Φ250
Opomba: Spiralno robljene cevi - specifikacija
Spiralno robljena spiro cev iz trakov pocinkane pločevine, debeline po EN 1506, stopnje 1 in 5 (± 1000 Pa), oblike F. Debelina pločevine glede na nazivno velikost cevi. Vključno oblikovni kosi, obešalni in pritrdilni material. Dobava in montaža.
Debelina stene:
Φ100-180 mm - 0,6 mm
Φ200-560 mm - 0,8 mm</t>
  </si>
  <si>
    <t>1.5.2.2.62</t>
  </si>
  <si>
    <t>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</si>
  <si>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1.5.2.2.63</t>
  </si>
  <si>
    <t>2.2.46.</t>
  </si>
  <si>
    <t>debelina izolacije: 13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</si>
  <si>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1.5.2.2.64</t>
  </si>
  <si>
    <t>2.2.47.</t>
  </si>
  <si>
    <t>debelina izolacije: 19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</si>
  <si>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1.5.2.2.65</t>
  </si>
  <si>
    <t>2.2.48.</t>
  </si>
  <si>
    <t>debelina izolacije: 32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</si>
  <si>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1.5.2.2.66</t>
  </si>
  <si>
    <t>2.2.49.</t>
  </si>
  <si>
    <t>debelina izolacije: 50 mm
Opomba: Toplotna izolacija kanalov - specifikacija
Toplotna parozaporna izolacija kanalov iz fleksibilnega penastega elastomera na bazi sintetičnega kavčuka z zaprto celično strukturo, brez vsebnosti CFC. V črni barvi, dobavljena kot plošce 2,0 x 0,5 m. Izolativne lastnosti izmerjene v skladu z EN 12667, difuzijski koeficient vodne pare v skladu z EN 12086. Meritve TÜV certificirane. Vključno lepilo, dobava in montaža.
Tehnične lastnosti:
- požarni razred: B1 po DIN 4102
- območje uporabe: -50 ... +110°C
- difuzijski koeficient: ≥ 7000
- toplotna prevodnost 0°C: 0,036 W/mK
proizvod: kot npr. Kai-Flex ST ali enakovredno</t>
  </si>
  <si>
    <t>1.5.2.2.67</t>
  </si>
  <si>
    <t>Fleksibilni zračni kanali izdelani iz dvojne večslojne aluminijaste folije in vmesne izolacije debeline 25 mm, ki deluje kot zvočna in toplotna izolacija. Vključno montažni material. Dobava in montaža.</t>
  </si>
  <si>
    <t>1.5.2.2.68</t>
  </si>
  <si>
    <t>2.2.50.</t>
  </si>
  <si>
    <t>Fleksibilna cev z izolacijo 25mm Φ100 mm
Opomba: Fleksibilni zračni kanali izdelani iz dvojne večslojne aluminijaste folije in vmesne izolacije debeline 25 mm, ki deluje kot zvočna in toplotna izolacija. Vključno montažni material. Dobava in montaža.</t>
  </si>
  <si>
    <t>1.5.2.2.69</t>
  </si>
  <si>
    <t>2.2.51.</t>
  </si>
  <si>
    <t>Fleksibilna cev z izolacijo 25mm Φ125 mm
Opomba: Fleksibilni zračni kanali izdelani iz dvojne večslojne aluminijaste folije in vmesne izolacije debeline 25 mm, ki deluje kot zvočna in toplotna izolacija. Vključno montažni material. Dobava in montaža.</t>
  </si>
  <si>
    <t>1.5.2.2.70</t>
  </si>
  <si>
    <t>2.2.52.</t>
  </si>
  <si>
    <t>Fleksibilna cev z izolacijo 25mm Φ160 mm
Opomba: Fleksibilni zračni kanali izdelani iz dvojne večslojne aluminijaste folije in vmesne izolacije debeline 25 mm, ki deluje kot zvočna in toplotna izolacija. Vključno montažni material. Dobava in montaža.</t>
  </si>
  <si>
    <t>1.5.2.2.71</t>
  </si>
  <si>
    <t>2.2.53.</t>
  </si>
  <si>
    <t>Toplotna in parozaporna izolacija kanalskega razvoda na prostem, izvedba v vodotesni izvedbi, izdelana iz penaste parozaporne izolacije v ploščah, debeline 2x 25mm in oplaščene z Al pločevino, skupaj s tesnilnim trakom in ostalim montažnim materialom.</t>
  </si>
  <si>
    <t>1.5.2.3</t>
  </si>
  <si>
    <t>1.5.2.3.1</t>
  </si>
  <si>
    <t>Požarno tesnenje preboja pri vgradnji požarne lopute. Skupaj s potrebnim tesnilnim materialom. Izvedbo prilagoditi tipu lopute in tipu konstrukcije, v katero se vgrajuje. Vključno z označitvijo z nalepkami in izdajo certifikatov.</t>
  </si>
  <si>
    <t>1.5.2.3.2</t>
  </si>
  <si>
    <t>Tesnenje prehodov kanalskega razvoda preko zrakotesnega ovoja stavbe, zrakotesna izvedba zaradi izvedbe blow-door testa, izvedba s tesnilnim kitom in tesnilnim trakom, vključno ves potrebni drobni material.
1x tesnjenje rege ob zajemni komori N1 dim. 1200x660mm
1x tesnjenje rege ob zajemni komori N2.1 dim. 600x660mm
6x tesnjsnje okroglih prehodov preko stropne plošče dim. d125 do d160mm 
8x tesnjenje pravokotnih prehodov preko stropne plošče dim. 160x160 do 400x400mm</t>
  </si>
  <si>
    <t>1.5.2.3.3</t>
  </si>
  <si>
    <t>2.3.3.</t>
  </si>
  <si>
    <t>Zaščitna obroba zračnih kanalov pri prebojih skozi streho. 
1x dim. 400x400
1x dim. 500x400</t>
  </si>
  <si>
    <t>1.5.2.3.4</t>
  </si>
  <si>
    <t>2.3.4.</t>
  </si>
  <si>
    <t>Gradbena dela v zvezi z instalacijo prezračevanja; vključno odvoz odpadnega materiala na deponijo.
ocenjeno: 16 prebojev skozi zunanje stene in strop
OPOMBA: Izvedbo prilagoditi glede na tehnične možnosti izvedbe del! Preboje v zunanjih stenah izvajati po navodilih dobavitelja modulnih enot! Za preboje notranjih montažnih sten se uskladiti z izvajalcem sten!</t>
  </si>
  <si>
    <t>1.5.3</t>
  </si>
  <si>
    <t>PRIKLJUČEK NA JAVNO VODOVODNO OMREŽJE</t>
  </si>
  <si>
    <t>1.5.3.1</t>
  </si>
  <si>
    <t>Zemeljska in gradbena dela</t>
  </si>
  <si>
    <t>1.5.3.1.1</t>
  </si>
  <si>
    <t>OPOMBA: Upoštevana so dela za demontažo obstoječega priključka in izvedbo novega.</t>
  </si>
  <si>
    <t>1.5.3.1.2</t>
  </si>
  <si>
    <t>Strojni izkop jarka globine 0,0 - 3,0 m v terenu III - IV kategorije. Brežine se izvajajo v naklonu 70° do nivoja terena; širina dna 0,4 m, odlaganje materiala ob trasi - začasna deponija.</t>
  </si>
  <si>
    <t>1.5.3.1.3</t>
  </si>
  <si>
    <t>3.1.2.</t>
  </si>
  <si>
    <t>Odvoz viška odkopanega materiala na trajno gradbeno deponijo z nakladanjem na kamion, razkladanjem, razgrinjanjem, planiranjem in utrjevanjem v slojih po 50 cm, vključno stroški deponije.</t>
  </si>
  <si>
    <t>1.5.3.1.4</t>
  </si>
  <si>
    <t>3.1.3.</t>
  </si>
  <si>
    <t>Ročno planiranje dna jarka s točnostjo +/- 3cm v projektiranem padcu.</t>
  </si>
  <si>
    <t>1.5.3.1.5</t>
  </si>
  <si>
    <t>3.1.4.</t>
  </si>
  <si>
    <t>Nabava in dobava 2x sejanega peska frakcije 0,02 - 16 mm in izdelava nasipa za izravnavo dna jarka debeline 10 cm, s planiranjem in utrjevanjem do 95% trdnosti po standardnem Proktorjevem postopku.</t>
  </si>
  <si>
    <t>1.5.3.1.6</t>
  </si>
  <si>
    <t>3.1.5.</t>
  </si>
  <si>
    <t>Nabava, dobava in izdelava nasipa do 30 cm nad temenom cevi. Na peščeni posteljici se izvede 3-5 cm debelo ležišče cevi. Obsip cevi se izvaja v slojih po 15 cm iz 2x sejanega peska frakcije 0,02 - 16 mm, istočasno na obeh straneh cevi z utrjevanjem po standardnem Proktorjevem postopku.</t>
  </si>
  <si>
    <t>1.5.3.1.7</t>
  </si>
  <si>
    <t>3.1.6.</t>
  </si>
  <si>
    <t>Zasip jarka z odkopanim materialom z utrjevanjem v plasteh po 20 cm.</t>
  </si>
  <si>
    <t>1.5.3.1.8</t>
  </si>
  <si>
    <t>3.1.7.</t>
  </si>
  <si>
    <t>Zavarovanje nastavkov za zasune, odzračevalne garniture in hidrante z betonskimi montažnimi podložkami ter namestitev cestnih kap na končno niveleto terena ali cestišča.</t>
  </si>
  <si>
    <t>1.5.3.1.9</t>
  </si>
  <si>
    <t>3.1.8.</t>
  </si>
  <si>
    <t>Modri signalni trak z napisom "vodovod" za polaganje nad vodovodnimi cevmi. Dobava in montaža.</t>
  </si>
  <si>
    <t>1.5.3.1.10</t>
  </si>
  <si>
    <t>3.1.9.</t>
  </si>
  <si>
    <t>Vodomerni jašek v vodotesni izvedbi iz monolitnega betona C25/30 in podložnega betona C8/10. Vstopni litoželezni pokrov dimenzije 60x60 cm, vstopna plezalna lestev iz procroma ter izolacijski kos stiroporja pod pokrovom, debeline 5 cm. Jašek ima na stranskih stenah montažne odprtine okrogle oblike, ki jih je potrebno po montaži cevi zatesniti. Izvedba po detajlu iz grafičnega dela načrta. Izvedba skladno z določili Tehničnega pravilnika Komunale Kranj.
Tehnični podatki:
- svetle mere (LxBxH): 100x100x120 cm
- nosilnost LTŽ pokrova: 25 MN
- dimenzija pokrova: 60x60 cm</t>
  </si>
  <si>
    <t>1.5.3.2</t>
  </si>
  <si>
    <t>Strojna dela</t>
  </si>
  <si>
    <t>1.5.3.2.1</t>
  </si>
  <si>
    <t>Demontaža obstoječega vodomera DN25 in deponiranje na objektu.</t>
  </si>
  <si>
    <t>1.5.3.2.2</t>
  </si>
  <si>
    <t>Demontaža obstoječe priključne cevi DN50, vključno z odvozom na ustrezno deponijo</t>
  </si>
  <si>
    <t>1.5.3.2.3</t>
  </si>
  <si>
    <t>Navezava na obstoječi obnovljeni odcep na javnem vodovodu, vključno elektrovarilna spojka in ves ostali potrebni material.
Opomba: Izvedbo prilagoditi glede na izvedbo obstoječega odcepa.</t>
  </si>
  <si>
    <t>1.5.3.2.4</t>
  </si>
  <si>
    <t>Tlačna cev iz polietilena visoke gostote PE 80 za vodo, skladna s standardom SIST EN 12201. Tlačna stopnja PN12,5 za delovni tlak do 12,5 bar, SDR 11,0 (S5). Dobava ter polaganje in poravnavanje v jarku.</t>
  </si>
  <si>
    <t>1.5.3.2.5</t>
  </si>
  <si>
    <t>PEHD Φ63x5,8
Opomba: Tlačna cev iz polietilena visoke gostote PE 80 za vodo, skladna s standardom SIST EN 12201. Tlačna stopnja PN12,5 za delovni tlak do 12,5 bar, SDR 11,0 (S5). Dobava ter polaganje in poravnavanje v jarku.</t>
  </si>
  <si>
    <t>1.5.3.2.6</t>
  </si>
  <si>
    <t>PE zaščitna cev za priključno vodovodno cev. Dobava in montaža.
Φ110 mm</t>
  </si>
  <si>
    <t>1.5.3.2.7</t>
  </si>
  <si>
    <t>Vgradnja obstoječega vodomera DN25 v nov vodomerni jašek, vključno ves potrebni spojni in tesnilni material.</t>
  </si>
  <si>
    <t>1.5.3.2.8</t>
  </si>
  <si>
    <t>Krogelna pipa - specifikacija
Krogelna pipa za sanitarno vodo z ročico za odpiranje. Izdelana iz rdeče litine, z dvojnim notranjim navojem. Za temperaturo vode med 5 in 85°C. Dobava in montaža.</t>
  </si>
  <si>
    <t>1.5.3.2.9</t>
  </si>
  <si>
    <t>Krogelna pipa DN32
Opomba: Krogelna pipa - specifikacija
Krogelna pipa za sanitarno vodo z ročico za odpiranje. Izdelana iz rdeče litine, z dvojnim notranjim navojem. Za temperaturo vode med 5 in 85°C. Dobava in montaža.</t>
  </si>
  <si>
    <t>1.5.3.2.10</t>
  </si>
  <si>
    <t>Krogelna pipa z izpustom - specifikacija
Krogelna pipa za sanitarno vodo z ročico za odpiranje ter izpustnim ventilom. Izdelana iz medenine, odporne proti razcinkanju. Za temperaturo vode med 5 in 85°C. Dobava in montaža.</t>
  </si>
  <si>
    <t>1.5.3.2.11</t>
  </si>
  <si>
    <t>Krogelna pipa z izpustom DN32
Opomba: Krogelna pipa z izpustom - specifikacija
Krogelna pipa za sanitarno vodo z ročico za odpiranje ter izpustnim ventilom. Izdelana iz medenine, odporne proti razcinkanju. Za temperaturo vode med 5 in 85°C. Dobava in montaža.</t>
  </si>
  <si>
    <t>1.5.3.2.12</t>
  </si>
  <si>
    <t>3.2.9.</t>
  </si>
  <si>
    <t>GF spojka ravna za spajanje PE in navojne cevi. Dobava in montaža.
PEd63 /  R2"</t>
  </si>
  <si>
    <t>1.5.3.2.13</t>
  </si>
  <si>
    <t>3.2.10.</t>
  </si>
  <si>
    <t>Spojka iz pocinkane temprane litine z zunanjim in notranjim navojem. Dobava in montaža.
Rp 2"/R5/4"</t>
  </si>
  <si>
    <t>1.5.3.2.14</t>
  </si>
  <si>
    <t>3.2.11.</t>
  </si>
  <si>
    <t>Spojka iz pocinkane temprane litine z zunanjim in notranjim navojem. Dobava in montaža.
Rp 5/4"/R1"</t>
  </si>
  <si>
    <t>1.5.3.2.15</t>
  </si>
  <si>
    <t>Jeklene pocinakne cevi - specifikacija
Cevi izdelane iz jekla, za cevni navoj, varjene ali brezšivne, galvanizirane s cinkom, srednjetežke, vključno z oblikovnimi pocinkani kosi iz temper litine, cevi odgovarjajo po EN 10255 z vroče cinkano oblogo po EN 10240, s prevleko kakovosti A.1. Fazonski kosi so izdelani po EN 10242. 
Vključno tesnilni in pritrdilni material, dodatek za razrez, obešala za pritrjevanje cevi iz pocinkanega jekla z objemkami s podlogo iz sintetične gume za dušenje zvoka. Dobava in montaža.</t>
  </si>
  <si>
    <t>1.5.3.2.16</t>
  </si>
  <si>
    <t>3.2.12.</t>
  </si>
  <si>
    <t>Pocinkana jeklena cev DN32
Opomba: Jeklene pocinakne cevi - specifikacija
Cevi izdelane iz jekla, za cevni navoj, varjene ali brezšivne, galvanizirane s cinkom, srednjetežke, vključno z oblikovnimi pocinkani kosi iz temper litine, cevi odgovarjajo po EN 10255 z vroče cinkano oblogo po EN 10240, s prevleko kakovosti A.1. Fazonski kosi so izdelani po EN 10242. 
Vključno tesnilni in pritrdilni material, dodatek za razrez, obešala za pritrjevanje cevi iz pocinkanega jekla z objemkami s podlogo iz sintetične gume za dušenje zvoka. Dobava in montaža.</t>
  </si>
  <si>
    <t>1.5.3.2.17</t>
  </si>
  <si>
    <t>3.2.13.</t>
  </si>
  <si>
    <t>Podstavni blok kot podpora za vodomer v vodomernem jašku. Blok je izdelan iz betona s končno leseno ploščo za naleganje vodomera. Dobava in montaža.</t>
  </si>
  <si>
    <t>1.5.3.2.18</t>
  </si>
  <si>
    <t>3.2.14.</t>
  </si>
  <si>
    <t>Disk Reed senzor za vodomer z odčitkom 1/100. Vključno s kablom dolžine 3 m.
Tip po navodilih upravljalca javnega vodovodnega omrežja.</t>
  </si>
  <si>
    <t>1.5.3.2.19</t>
  </si>
  <si>
    <t>3.2.15.</t>
  </si>
  <si>
    <t>Radio modul za daljinsko odčitavanje. Baterijsko napajan za avtonomnost delovanja do 15 let pri dnevnem beleženju s povprečno enim odčitkom na mesec. Za dvosmerno komunikacijo. Domet signala do 1 km vidnega polja in do 200 m v zaprtih prostorih, odporen na IR interference, možnost integracije v mešane sisteme.
- vhod: 1x 868 MHz
- temperaturno obmocje: -20 ... +70°C
- razred zašcite: IP65
proizvod: kot npr. CMC Ekocon Waveflow Coronis 4 vhodi 868 MHz ali enakovredno</t>
  </si>
  <si>
    <t>1.5.3.2.20</t>
  </si>
  <si>
    <t>3.2.16.</t>
  </si>
  <si>
    <t>Program za radio modul.</t>
  </si>
  <si>
    <t>1.5.4</t>
  </si>
  <si>
    <t>ZUNANJI DEL INTERNE VODOVODNE INSTALACIJE</t>
  </si>
  <si>
    <t>1.5.4.1</t>
  </si>
  <si>
    <t xml:space="preserve">OPOMBA: </t>
  </si>
  <si>
    <t>1.5.4.1.1</t>
  </si>
  <si>
    <t>Popis zajema instalacijo od vodomernega jaška do vstopa v objekt.</t>
  </si>
  <si>
    <t>1.5.4.2</t>
  </si>
  <si>
    <t>1.5.4.2.1</t>
  </si>
  <si>
    <t>4.1.1.</t>
  </si>
  <si>
    <t>1.5.4.2.2</t>
  </si>
  <si>
    <t>4.1.2.</t>
  </si>
  <si>
    <t>1.5.4.2.3</t>
  </si>
  <si>
    <t>4.1.3.</t>
  </si>
  <si>
    <t>1.5.4.2.4</t>
  </si>
  <si>
    <t>4.1.4.</t>
  </si>
  <si>
    <t>1.5.4.2.5</t>
  </si>
  <si>
    <t>4.1.5.</t>
  </si>
  <si>
    <t>1.5.4.2.6</t>
  </si>
  <si>
    <t>4.1.6.</t>
  </si>
  <si>
    <t>1.5.4.2.7</t>
  </si>
  <si>
    <t>4.1.7.</t>
  </si>
  <si>
    <t>1.5.4.3</t>
  </si>
  <si>
    <t>1.5.4.3.1</t>
  </si>
  <si>
    <t>1.5.4.3.2</t>
  </si>
  <si>
    <t>4.2.1.</t>
  </si>
  <si>
    <t>PEHD Φ40x3,7
Opomba: Tlačna cev iz polietilena visoke gostote PE 80 za vodo, skladna s standardom SIST EN 12201. Tlačna stopnja PN12,5 za delovni tlak do 12,5 bar, SDR 11,0 (S5). Dobava ter polaganje in poravnavanje v jarku.</t>
  </si>
  <si>
    <t>1.5.4.3.3</t>
  </si>
  <si>
    <t>4.2.2.</t>
  </si>
  <si>
    <t>PE zaščitna cev za priključno vodovodno cev. Dobava in montaža.
Φ90 mm</t>
  </si>
  <si>
    <t>1.5.4.3.4</t>
  </si>
  <si>
    <t>1.5.4.3.5</t>
  </si>
  <si>
    <t>4.2.3.</t>
  </si>
  <si>
    <t>1.5.4.3.6</t>
  </si>
  <si>
    <t>4.2.4.</t>
  </si>
  <si>
    <t>GF spojka ravna za spajanje PE in navojne cevi. Dobava in montaža.
PEd40 /  Rp5/4"</t>
  </si>
  <si>
    <t>1.5.5</t>
  </si>
  <si>
    <t>INTERNA VODOVODNA INSTALACIJA</t>
  </si>
  <si>
    <t>1.5.5.1</t>
  </si>
  <si>
    <t>Sanitarni elementi in oprema</t>
  </si>
  <si>
    <t>1.5.5.1.1</t>
  </si>
  <si>
    <t>Vgradni element za konzolni WC s podometnim splakovalnikom, aktiviranje s sprednje strani. Vgradnja v montažne stene ali kot samostojni element za predstensko instalacijo v suhi montaži ter za univerzalno masivno vzidavo s stensko inštalacijo. Element je sestavljen iz montažnega nosilnega okvirja, po višini nastavljivih pocinkanih opornih nog, po globini nastavljivih pocinkanih nosilcev, predmontiranega WC splakovalnika z armaturo za dvokoličinsko splakovanje, izolacije proti kondenzaciji, kotnega ventila za vodo, stenskih pritrdil z zvočno zaščito, dveh navojnih palic za pritrditev školjke z nastavljivo osno razdaljo, PE odtočnega kolena, garniture manšet, gumijastega tesnila za sifon in pritrdilnega materiala. Dobava in montaža.
Tehnični podatki:
- material okvirja: jeklo
- vgradna globina: 150 do 200 mm
- priključek za vodo: DN15
- priključek za iztok: DN90/100
kot npr. proizvod: Geberit Duofix ali enakovredno
OPOMBA: Proizvod je skladen z zahtevami Uredbe o zelenem javnem naročanju (Uradni list RS, št. 51/17 in 64/19)</t>
  </si>
  <si>
    <t>1.5.5.1.2</t>
  </si>
  <si>
    <t>5.1.2.</t>
  </si>
  <si>
    <t>Vgradni element za konzolni invalidski WC s podometnim splakovalnikom, aktiviranje s sprednje strani. Vgradnja v montažne stene ali kot samostojni element za predstensko instalacijo v suhi montaži ter za univerzalno masivno vzidavo s stensko inštalacijo. Element je sestavljen iz montažnega nosilnega okvirja, po višini nastavljivih pocinkanih opornih nog , po globini nastavljivih pocinkanih nosilcev, predmontiranega WC splakovalnika z armaturo za dvokoličinsko splakovanje, izolacije proti kondenzaciji, kotnega ventila za vodo, stenskih pritrdil z zvočno zaščito, dveh navojnih palic za pritrditev školjke z nastavljivo osno razdaljo, PE odtočnega kolena, garniture manšet, gumijastega tesnila za sifon in pritrdilnega materiala. Dobava in montaža.
Tehnični podatki:
- material okvirja: jeklo
- vgradna globina: min 175 mm
- priključek za vodo: DN15
- priključek za iztok: DN90/100
proizvod: Geberit Duofix invalidski ali enakovredno
OPOMBA: Proizvod je skladen z zahtevami Uredbe o zelenem javnem naročanju (Uradni list RS, št. 51/17 in 64/19)</t>
  </si>
  <si>
    <t>1.5.5.1.3</t>
  </si>
  <si>
    <t>5.1.3.</t>
  </si>
  <si>
    <t>Vgradni element za konzolni otroški WC s podometnim splakovalnikom, aktiviranje s sprednje strani. Vgradnja v montažne stene ali kot samostojni element za predstensko instalacijo v suhi montaži ter za univerzalno masivno vzidavo s stensko inštalacijo. Element je sestavljen iz montažnega nosilnega okvirja, po višini nastavljivih pocinkanih opornih nog , po globini nastavljivih pocinkanih nosilcev, predmontiranega WC splakovalnika z armaturo za dvokoličinsko splakovanje, izolacije proti kondenzaciji, kotnega ventila za vodo, stenskih pritrdil z zvočno zaščito, dveh navojnih palic za pritrditev školjke z nastavljivo osno razdaljo, PE odtočnega kolena, garniture manšet, gumijastega tesnila za sifon in pritrdilnega materiala. Dobava in montaža.
Tehnični podatki:
- material okvirja: jeklo
- vgradna globina: min 175 mm
- priključek za vodo: DN15
- priključek za iztok: DN90/100
proizvod: Geberit Duofix otroški ali enakovredno
OPOMBA: Proizvod je skladen z zahtevami Uredbe o zelenem javnem naročanju (Uradni list RS, št. 51/17 in 64/19)</t>
  </si>
  <si>
    <t>1.5.5.1.4</t>
  </si>
  <si>
    <t>5.1.4.</t>
  </si>
  <si>
    <t>Aktivirna tipka za dvokoličinsko izpiranje stranišča. Model tipke mora biti združljiv s tipom splakovalnika. Dobava in montaža.
kot npr. proizvod: Geberit Sigma 20 bela ali enakovredno
OPOMBA: Proizvod je skladen z zahtevami Uredbe o zelenem javnem naročanju (Uradni list RS, št. 51/17 in 64/19)</t>
  </si>
  <si>
    <t>1.5.5.1.5</t>
  </si>
  <si>
    <t>5.1.5.</t>
  </si>
  <si>
    <t xml:space="preserve">Kompletna straniščna školjka, ki jo sestavljajo naslednji sklopi:
- straniščna školjka iz bele sanitarne keramike, brezroba, viseča konzolna izvedba, zadnji iztok DN100
- sedežna deska v beli barvi, pokrov s počasnim zapiranjem, enostavno snemljiva
Dobava in montaža.
proizvod: kot npr. Geberit Selnova Square Rimless ali enakovredno. </t>
  </si>
  <si>
    <t>1.5.5.1.6</t>
  </si>
  <si>
    <t>5.1.6.</t>
  </si>
  <si>
    <t>Kompletna straniščna školjka za invalide, ki jo sestavljajo naslednji sklopi:
- podaljšana straniščna školjka iz bele sanitarne keramike, brezroba, viseča konzolna izvedba, zadnji iztok DN100
- sedežna deska v beli barvi, primerna za invalide
Dobava in montaža.
proizvod: kot npr. Geberit Selnova Comfort Rimless ali enakovredno.</t>
  </si>
  <si>
    <t>1.5.5.1.7</t>
  </si>
  <si>
    <t>5.1.7.</t>
  </si>
  <si>
    <t>Kompletna straniščna školjka za otroke, ki jo sestavljajo naslednji sklopi:
- straniščna školjka iz bele sanitarne keramike, viseča konzolna izvedba, zadnji iztok DN100
-  sedežna deska v beli barvi s pokrovom, enostavno snemljiva
Dobava in montaža.
proizvod: kot npr. Geberit Bambini ali enakovredno. 
OPOMBA: Višino namestitve določi investitor glede na starostno skupino!</t>
  </si>
  <si>
    <t>1.5.5.1.8</t>
  </si>
  <si>
    <t>5.1.8.</t>
  </si>
  <si>
    <t>Kompleten umivalnik z armaturo, ki ga sestavljajo naslednji sklopi:
- konzolni umivalnik iz bele sanitarne keramike, velikost po izboru investitorja (cca. 50x45cm, h=81cm)
- kromirani medeninasti odtočni ventil DN32
- kromirana medeninasta senzorska stoječa mešalna armatura DN15 za toplo in hladno vodo, z ročico za mešanje, z omejevalnikom pretoka, z baterijskim napajanjem, za montažo na umivalnik
- kromirana medeninasta kotna regulirna ventila
Dobava in montaža.
umivalnik proizvod: kot npr. Geberit Selnova Square ali enakovredno
pipa proizvod: kot npr. Unitas Fresh n15 (senzorska, mešalna, baterijska) ali enakovredno 
OPOMBA: Pipa je skladna z zahtevami Uredbe o zelenem javnem naročanju (Uradni list RS, št. 51/17 in 64/19)</t>
  </si>
  <si>
    <t>1.5.5.1.9</t>
  </si>
  <si>
    <t>5.1.9.</t>
  </si>
  <si>
    <t>Kompleten umivalnik z armaturo za invalide, ki ga sestavljajo naslednji sklopi:
- konzolni umivalnik iz bele sanitarne keramike, izvedba za invalide
- držalo umivalnika z možnostjo nastavitve višine
- posebni sifon s prilagodljivo višino iztoka glede na nastavljeno višino umivalnika
- kromirani medeninasti odtočni ventil DN32 s fleksibilnim sifonom
- kromirana medeninasta enoročna stoječa mešalna armatura DN15, z omejevalnikom pretoka, za toplo in hladno vodo, za montažo na umivalnik, s podaljšanim iztokom in ročico za proženje, primerna za invalide
- kromirana medeninasta kotna regulirna ventila DN15 
Dobava in montaža.
proizvod: kot npr. Geberit Selnova Comfort ali enakovredno</t>
  </si>
  <si>
    <t>1.5.5.1.10</t>
  </si>
  <si>
    <t>5.1.10.</t>
  </si>
  <si>
    <t>Kompleten umivalnik z armaturo za otroke, ki ga sestavljajo naslednji sklopi:
- konzolni umivalnik iz bele sanitarne keramike, velikost po izboru investitorja (cca. 60x40cm, h=po navodilih investitorja)
- noga oz. polsteber iz sanitarne keramike
- kromirani medeninasti odtočni ventil DN32
- kromirana medeninasta senzorska stoječa mešalna armatura DN15 za toplo in hladno vodo, z ročico za mešanje, z omejevalnikom pretoka, z baterijskim napajanjem, za montažo na umivalnik
- kromirana medeninasta kotna regulirna ventila
Dobava in montaža.
umivalnik proizvod: kot npr. Geberit Bambini ali enakovredno
pipa proizvod: kot npr. Unitas Fresh n15 (senzorska, mešalna, baterijska) ali enakovredno 
OPOMBA: Pipa je skladna z zahtevami Uredbe o zelenem javnem naročanju (Uradni list RS, št. 51/17 in 64/19)</t>
  </si>
  <si>
    <t>1.5.5.1.11</t>
  </si>
  <si>
    <t>5.1.11.</t>
  </si>
  <si>
    <t>Kompleten pultni umivalnik z armaturo, za namestitev v igralnice in v garderobo, ki ga sestavljajo naslednji sklopi:
- pultni umivalnik iz bele sanitarne keramike, velikosti po izvboru investitorja (ca. 55x45cm)
- kromirani medeninasti odtočni ventil DN32
- kromirani medeninasti sifon DN32
- kromirana medeninasta enoročna stoječa mešalna armatura DN15, z omejevalnikom pretoka, za toplo in hladno vodo, za montažo na umivalnik
- kromirana medeninasta kotna regulirna ventila DN15
Dobava in montaža.
proizvod: kot npr. Geberit Selnova Square ali enakovredno</t>
  </si>
  <si>
    <t>1.5.5.1.12</t>
  </si>
  <si>
    <t>5.1.12.</t>
  </si>
  <si>
    <t>Suhomontažni vgradni element za trokadero s stensko armaturo. Vgradnja v montažne stene ali kot samostojni element za predstensko instalacijo v suhi montaži ter za univerzalno masivno vzidavo s stensko inštalacijo. Element je sestavljen iz montažnega nosilnega okvirja, površinsko zašcitenega s praškanjem, po višini nastavljivih pocinkanih opornih nog za vgradnjo na obstojeca tla, po globini nastavljivih pocinkanih nosilcev za predstansko montažo z možnostjo nastavitve, stehnskih pritrdil z zvocno zašcito, dveh navojnih palic za pritrditev trokadera z nastavljivo osno razdaljo, traverze za namestitev stenske armature, PE odtočnega kolena, gumijastega tesnila za sifon in pritrdilnega materiala. Zvočna zašcita mora biti testirana v skladu z DIN 4190 s strani neodvisne ustanove. Dobava in montaža.
Tehnični podatki:
- material okvirja: jeklo
- vgradna globina: cca. 100 do 200 mm
- priključek za iztok: DN90
proizvod: kot npr. Geberit element za trokadero ali enakovredno</t>
  </si>
  <si>
    <t>1.5.5.1.13</t>
  </si>
  <si>
    <t>5.1.13.</t>
  </si>
  <si>
    <t>Kompletni trokadero za čistilke, ki ga sestavljajo naslednji sklopi:
- trokadero iz bele sanitarne keramike z rešetko iz nerjaveče plocevine, konzolna izvedba, zadnji iztok
- ventil 3/4" za izplakovanje kompletno z vezno cevjo
- stenska enoročna kromirana medeninasta armatura s podaljšanim iztokom DN15 in tušem
proizvod: kot npr. Geberit Publica ali enakovredno</t>
  </si>
  <si>
    <t>1.5.5.1.14</t>
  </si>
  <si>
    <t>5.1.14.</t>
  </si>
  <si>
    <t>Izlivnik za namestitev v otroške sanitarije, ki ga sestavljajo naslednji sklopi:
- izlivnik izdelan iz inox AISI 304, z gladkimi površinami in zaokroženimi robovi 
- dvižna rešetka na koritu
- splakovalni ventil 
- priklop vode DN15
- odtok 100 mm zadnji
- stenska kromirana enoročna mešalna baterija s podaljšano ročico za komolčno odpiranje in spodaljšanim izlivom (higienik izvedba)
Vključno tesnilni in pritrdilni material.
Dobava in montaža.
dimenzija: ca. 450x600x900 mm
proizvod: kot npr. El.medico IZ2 ali enakovredno</t>
  </si>
  <si>
    <t>1.5.5.1.15</t>
  </si>
  <si>
    <t>5.1.15.</t>
  </si>
  <si>
    <t>Kompletna pršna kad z armaturo, ki jo sestavljajo naslednji sklopi:
- pršna kad 80x80 cm iz litega sanitarnega akrila, kvadratne oblike, nizke izvedbe
- odtok s sifonom iz PP za pršno kad DN32
- kromirana enoročna termostatska medeninasta mešalna baterija DN15 z omejevalnikom pretoka
- nastavek za prhanje z možnostjo več curkov, z gibljivo cevjo na vodilu
Dobava in montaža.
proizvod: kot npr. Kolpa-san Boston ali enakovredno
OPOMBA: Pipa je skladna z zahtevami Uredbe o zelenem javnem naročanju Uradni list RS, št. 51/17 in 64/19)</t>
  </si>
  <si>
    <t>1.5.5.1.16</t>
  </si>
  <si>
    <t>5.1.16.</t>
  </si>
  <si>
    <t>Kromirana medeninasta enoročna stenska mešalna armatura DN15 za toplo in hladno vodo s podaljšanim izlivom in podaljšano ročico, za možnost komolčnega odpiranja ter zapiranja vode. Vključno tesnilni in pritrdilni material. Dobava in montaža.
proizvod: kot npr. Unitas ali enakovredno
OPOMBA: Za namestitev nad pomivalna korita v kuhinji in v prostoru z bio odpadki. Tip in izvedba skladno z načrtom opreme oz. tehnologije!</t>
  </si>
  <si>
    <t>1.5.5.1.17</t>
  </si>
  <si>
    <t>5.1.17.</t>
  </si>
  <si>
    <t>Kromirana medeninasta enoročna stoječa mešalna armatura DN15 za toplo in hladno vodo s podaljšanim izlivom, za montažo na korito v čajni kuhinji. Vključno tesnilni in pritrdilni material. Dobava in montaža.
proizvod: kot npr. Unitas ali enakovredno
OPOMBA: Tip in izvedba skladno z izbrano opremo!</t>
  </si>
  <si>
    <t>1.5.5.1.18</t>
  </si>
  <si>
    <t>5.1.18.</t>
  </si>
  <si>
    <t>Stenski iztočni ventil DN15 za priklop gibke cevi, s protipovratnim vložkom in nastavkom za gibko cev Φ 14,5 mm. Dobava in montaža.
proizvod: kot npr. Schell Comfort ali enakovredno</t>
  </si>
  <si>
    <t>1.5.5.1.19</t>
  </si>
  <si>
    <t>5.1.19.</t>
  </si>
  <si>
    <t>Invalidsko držalo za wc, fiksno, vključno s pritrdilnim materialom. Dobava in montaža.
dolžina ca 62cm.
proizvod: kot npr. Hatria Autonomy ali enakovredno</t>
  </si>
  <si>
    <t>1.5.5.1.20</t>
  </si>
  <si>
    <t>5.1.20.</t>
  </si>
  <si>
    <t>Invalidsko preklopno držalo za wc, oprijemalni ročaj je sestavljen iz dvojne barvane jeklene palice. Po uporabi se ročaj lahko pomaknete navzgor. Izdelek je zasnovan tako, da se pritrdi na steno in se uporablja kot podpora. Vključno z montažnim materialom. Dobava in montaža.
dimenzije: ca 75 x 20 cm,
dimenzije pritrdilne plošce: 25 x 10 cm,
teža izdelka: 2,5 kg,
noslinost: 90kg
proizvod: kot npr. Hatria Autonomy ali enakovredno</t>
  </si>
  <si>
    <t>1.5.5.1.21</t>
  </si>
  <si>
    <t>5.1.21.</t>
  </si>
  <si>
    <t>Podajalnik za toaletni papir v roli.
Dobava in montaža.
proizvod: kot npr. Tork ali enakovredno</t>
  </si>
  <si>
    <t>1.5.5.1.22</t>
  </si>
  <si>
    <t>5.1.22.</t>
  </si>
  <si>
    <t>WC ščetka, inox, z možnostjo stenske montaže.
Dobava in montaža.
proizvod: kot npr. Koin ali enakovredno</t>
  </si>
  <si>
    <t>1.5.5.1.23</t>
  </si>
  <si>
    <t>5.1.23.</t>
  </si>
  <si>
    <t>Ogledalo v alu okvirju,  za montažo nad umivalnikom. Dobava in montaža. 
proizvod: kot npr. Geberit ali enakovredno</t>
  </si>
  <si>
    <t>1.5.5.1.24</t>
  </si>
  <si>
    <t>5.1.24.</t>
  </si>
  <si>
    <t>Ogledalo v alu okvirju,  za montažo nad otroškim umivalnikom. Dobava in montaža. 
proizvod: kot npr. Geberit ali enakovredno</t>
  </si>
  <si>
    <t>1.5.5.1.25</t>
  </si>
  <si>
    <t>5.1.25.</t>
  </si>
  <si>
    <t>Ogledalo za invalide, nagibno, za montažo nad umivalnikom, skupaj z nosilnim okvirjem. Dimezija cca. 60x40 cm. Dobava in montaža.
proizvod: kot npr. Hatria Autonomy ali enakovredno</t>
  </si>
  <si>
    <t>1.5.5.1.26</t>
  </si>
  <si>
    <t>5.1.26.</t>
  </si>
  <si>
    <t>Polica iz sanitarne keramike, za stensko montažo pod ogledalo. Skupaj s pritrdilnim materialom. Dobava in montaža.
proizvod: kot npr. Geberit ali enakovredno</t>
  </si>
  <si>
    <t>1.5.5.1.27</t>
  </si>
  <si>
    <t>5.1.27.</t>
  </si>
  <si>
    <t>Milnik za tekoče milo, stenska pritrditev. Dobava in montaža.
proizvod: kot npr. Tork ali enakovredno</t>
  </si>
  <si>
    <t>1.5.5.1.28</t>
  </si>
  <si>
    <t>5.1.28.</t>
  </si>
  <si>
    <t>Podajalnik za zloženih papirnatih brisač, aluminij, inox ali plastične izvedbe. Kapaciteta cca. 300 brisač tipa "V", opremljen s ključavnico. Dobava in montaža.
proizvod: kot npr. Tork ali enakovredno</t>
  </si>
  <si>
    <t>1.5.5.1.29</t>
  </si>
  <si>
    <t>5.1.29.</t>
  </si>
  <si>
    <t>Koš za odpadke s stopalko.
Dobava in montaža.
proizvod: kot npr. Koin ali enakovredno</t>
  </si>
  <si>
    <t>1.5.5.2</t>
  </si>
  <si>
    <t>Cevni razvod in elementi razvoda</t>
  </si>
  <si>
    <t>1.5.5.2.1</t>
  </si>
  <si>
    <t>5.2.1.</t>
  </si>
  <si>
    <t>Samočistilni filter za vgradnjo v cevovod neposredno za vstopom vode v objekt. Vključno ves potrebni montažni material. Dobava in montaža.
ohišje trogamid + medenina
90 mikron inox AISI 316 filter mrežica
časovna avtomatika
mehanizem izpiranja: vodni curek + krtače
temperatura 5-40°C
tlak 1.5-16 bar
kapaciteta 7 m3/h (DP=0,2bar)
dimenzija DN32
proizvod: kot npr. Tehnofan Cosmo-MA filter DN32 ali enakovredno</t>
  </si>
  <si>
    <t>1.5.5.2.2</t>
  </si>
  <si>
    <t>5.2.2.</t>
  </si>
  <si>
    <t>Reaktor za UV dezinfekcijo porabne vode. Vključno ves potrebni montažni material. Dobava in montaža.
Max pretok 10,0 m3/h  
Max tlak 6,0 bar  
Temperatura 2-40°C  
Življenjska doba UV žarnice 16000 ur  
Obsevalna doza 40000 J/m2  
Kontrolna plošča (števec ur, alarmi, analogni izhodi)  
DN32
proizvod: kot npr. VGE pro INOX 75-114 ali enakovredno</t>
  </si>
  <si>
    <t>1.5.5.2.3</t>
  </si>
  <si>
    <t>5.2.3.</t>
  </si>
  <si>
    <t>Galvanski nevtralizator vodnega kamna in korozije za namestitev na vstopnem cevovodu. Vključno ves potrebni montažni material. Dobava in montaža.
1500 mikron inox filter mrežica
magnetni filter
permanentni magnet
aktivne žrtvene anode
max temperatura 180°C
delovni/testni tlak 25/40 bar
kapaciteta 1,4 - 5,6 m3/h
DN32
proizvod: kot npr. Polar PMS20Pi20C ali enakovredno</t>
  </si>
  <si>
    <t>1.5.5.2.4</t>
  </si>
  <si>
    <t>5.2.4.</t>
  </si>
  <si>
    <t>Galvanski nevtralizator vodnega kamna in korozije za namestitev v cevovod cirkulacije tople porabne vode. Vključno ves potrebni montažni material. Dobava in montaža.
aktivne žrtvene anode
magnetni filter rje
kapaciteta 0,8-1,6 m3/h
max temperatura 120°C
delovni/testni tlak 25/40 bar
dodan vortex sistem za povečan učinek
DN20
proizvod: kot npr. Polar PMS18Pi18MF ali enakovredno</t>
  </si>
  <si>
    <t>1.5.5.2.5</t>
  </si>
  <si>
    <t>5.2.5.</t>
  </si>
  <si>
    <t>Elektronsko voden mešalni ventil za zagotavljanje ustrezne temperature sanitarne vode, opremljen z regulatorjem za toplotno dezinfekcijo. Vključno potrebna temperaturna tipala in ožičenje. Dobava, montaža in nastavitev.
dimenzija ventila: 1"
proizvod kot npr. Caleffi Legiomix 600061 ali enakovredno</t>
  </si>
  <si>
    <t>1.5.5.2.6</t>
  </si>
  <si>
    <t>Visoko učinkovita črpalka s potopljenim rotorjem, elektronsko regulirana, za cevno vgradnjo, primerna za sanitarno vodo.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CC499K, tekač: PPS-GF40, gred: 1.4122, materialni ležaj: grafit, impregniran z epoksidno smolo. Skupaj s priključnimi holandci ali protiprirobnicami in tesnilnim ter spojnim materialom.
Dobava, montaža in električna priključitev.
dodatna oprema:
- modul za povezavo preko Mod-BUS protokola
proizvod: kot npr. Wilo Stratos-Z ali enakovredno</t>
  </si>
  <si>
    <t>1.5.5.2.7</t>
  </si>
  <si>
    <t>5.2.6.</t>
  </si>
  <si>
    <t>Č.2 - segrevanje tople porabne vode (porabna voda)
Obtočna črpalka po zgornji specifikaciji:
V = 5 m3/h
dp = 50 kPa
Pel= 12...310W / 230V
proizvod: kot npr. Wilo Stratos-Z 40/1-8 ali enakovredno
Opomba: Visoko učinkovita črpalka s potopljenim rotorjem, elektronsko regulirana, za cevno vgradnjo, primerna za sanitarno vodo. Toplotno izolacijske lupine serijsko. Serijsko s ploščo za ročno upravljanje z enim gumbom za:
- vklop/izklop črpalke
- Izbira načina regulacije: 
   - dp-c (diferenčni tlak konstanten)
   - dp-v (diferenčni tlak variabilen)
   - dp-T (diferenčni tlak temperaturno voden) s pomočjo IR monitorja/ključa, Modbus, BACnet, LON ali Can
   - Q-limit za omejitev maksimalnega volumskega pretoka (nastavitev preko IR-ključa)
   - Obratovanje z regulatorjem (nastavitev konstantnega števila vrtljajev)
   - Avtomatsko reducirano obratovanje (samoučno)
   - Nastavitev želene vrednosti oz. števila vrtljajev
Sinhronski motor po ECM tehnologiji z najvišjimi izkoristki in visokim zagonskim momentom, avtomatsko deblokirno funkcijo in integrirano popolno zaščito motorja. 
Ohišje črpalke: CC499K, tekač: PPS-GF40, gred: 1.4122, materialni ležaj: grafit, impregniran z epoksidno smolo. Skupaj s priključnimi holandci ali protiprirobnicami in tesnilnim ter spojnim materialom.
Dobava, montaža in električna priključitev.
dodatna oprema:
- modul za povezavo preko Mod-BUS protokola
proizvod: kot npr. Wilo Stratos-Z ali enakovredno</t>
  </si>
  <si>
    <t>1.5.5.2.8</t>
  </si>
  <si>
    <t>5.2.7.</t>
  </si>
  <si>
    <t>Obtočna črpalka z mokrotekočim rotorjem za linijsko vgradnjo v cevovod in transport tople sanitarne vode. Hidravlično ohišje iz brona, tekač iz plastične mase, grafitni drsni ležaji. Dobava in montaža.
proizvod: kot npr. Wilo Star-Z Nova T ali enakovredno</t>
  </si>
  <si>
    <t>1.5.5.2.9</t>
  </si>
  <si>
    <t>5.2.8.</t>
  </si>
  <si>
    <t>Varnostni ventil za sanitarno vodo, oznaka W za ogrevalnike sanitarne vode, izdelan po DIN 4753 in TRD 721.
Tehnični podatki:
- priključek: G 3/4
- ogrevna moč: &lt;= 150 kW
- volumen akumulatorja: &lt;= 1000 litrov
- tlak odpiranja: 10 bar</t>
  </si>
  <si>
    <t>1.5.5.2.10</t>
  </si>
  <si>
    <t>5.2.9.</t>
  </si>
  <si>
    <t>Pretočna membranska ekspanzijska posoda za sanitarne sisteme. Izdelana in preizkušena po DIN 4807 del 5 oziroma DIN-DVGW, dovoljenje po smernici za tlačne posode 97/23/EG. Membrana izdelana in preizkušena po DIN 4807 del 3 in 5, KTW-C in DVGW-W 270. Zunanje in notranje oplaščenje, znotraj po KTW-A. Vključno montažna konzola za pritrditev posode na steno. Dobava in montaža.
Tehnični podatki:
- nazivni volumen: 25 litrov
- max. obratovalna temperatura: 70°C
- max. obratovalni tlak: 10 bar
- tovarniški predtlak: 4 bar
- priklop cevi: G 3/4
Proizvod: kot npr. Reflex Refix DD25 ali enakovredno</t>
  </si>
  <si>
    <t>1.5.5.2.11</t>
  </si>
  <si>
    <t>5.2.10.</t>
  </si>
  <si>
    <t>Pretočna armatura za zapiranje in praznjenje membranske ekspanzijska posode po DIN 4807-T5 ter kot T kos za priklop na vodovodno omrežje. Dobava in montaža.
Tehnični podatki:
- priključki: G 3/4
- max. obratovalni tlak: 16 bar
- max. obratovalna temperatura: 70°C
Proizvod: kot npr. Reflex flowjet 3/4 ali enakovredno</t>
  </si>
  <si>
    <t>1.5.5.2.12</t>
  </si>
  <si>
    <t>5.2.11.</t>
  </si>
  <si>
    <t>Termometer za vgradnjo v cevovod sanitarne vode. Dobava in montaža.
- prikazno območje: 0 - 120°C</t>
  </si>
  <si>
    <t>1.5.5.2.13</t>
  </si>
  <si>
    <t>5.2.12.</t>
  </si>
  <si>
    <t>Manometer za vgradnjo v cevovod sanitarne vode. Dobava in montaža.
- prikazno območje: 0 - 16 bar</t>
  </si>
  <si>
    <t>1.5.5.2.14</t>
  </si>
  <si>
    <t>5.2.13.</t>
  </si>
  <si>
    <t>Izvedba priključka na vodovodno instalacijo za elemente v sklopu tehnologije kuhinje (pom. stroj, korita, umivalnik), skupaj s potrebnimi fazonskimi kosi ter ostalim vodovodnim, tesnilnim in pritrdilnim materialom.
OPOMBA: Izvedba skladno z mikrolokacijami podanimi s strani načrtovalca tehnologije kuhinje!</t>
  </si>
  <si>
    <t>1.5.5.2.15</t>
  </si>
  <si>
    <t>5.2.14.</t>
  </si>
  <si>
    <t>Izvedba priključka na vodovodno instalacijo za korito in pipo za gumi cev v prostoru z bio odpadki, skupaj s potrebnimi fazonskimi kosi ter ostalim vodovodnim, tesnilnim in pritrdilnim materialom.
OPOMBA: Izvedba skladno z načrtom opreme!</t>
  </si>
  <si>
    <t>1.5.5.2.16</t>
  </si>
  <si>
    <t>5.2.15.</t>
  </si>
  <si>
    <t>Izvedba priključka na vodovodno instalacijo in kanalizacijo za enojno pomivalno korito v čajni kuhinji, skupaj z odtočnim ventilom s sifonom ter s potrebnimi fazonskimi kosi ter ostalim vodovodnim, tesnilnim in pritrdilnim materialom.
OPOMBA: Izvedba skladno z načrtom opreme!</t>
  </si>
  <si>
    <t>1.5.5.2.17</t>
  </si>
  <si>
    <t>5.2.16.</t>
  </si>
  <si>
    <t>Priklop tehnološke opreme (korita v kuhinji in čajni kuhinji, pom. stroj...) na vodovod in kanalizacijo. Vključno potrebne armature, fleksibilne vezne cevi za vodo in PP cevi s fazonskimi kosi za odtok, skupaj s pritrdilnim in tesnilnim materialom.</t>
  </si>
  <si>
    <t>1.5.5.2.18</t>
  </si>
  <si>
    <t>Uravnotežni ventil za cirkulacijski razvod - specifikacija
Modularni večfunkcijski termostatski ventil. Namenjen za termično uravnoteženje posameznih vodov cirkulacije sanitarne tople vode. Območje nastavljanja temperature 40 do 60°C. Pri porastu temperature 5 K nad nastavljeno temperaturo se zmanjša kvs na 0,15 m3/h. Pri porastu temperature nad 65°C ponovno odpre pretok za potrebe termične dezinfekcije. Pri porastu temperature nad 75°C popolnoma zapre pretok. Možnost menjave kalibriranih termostatskih delov med delovanjem. Možnost dogradnje termometra ali temperaturnega tipala. Dobava in montaža.
Tehnični podatki: 
- naziva velikost: DN 15
- kvs T+5K: 0,15 m3/h
- kvs 70°C: 0,5 m3/h</t>
  </si>
  <si>
    <t>1.5.5.2.19</t>
  </si>
  <si>
    <t>5.2.17.</t>
  </si>
  <si>
    <t>Uravnotežni ventil po zgornji specifikaciji.
proizvod: Danfoss MTCV-B DN15 ali enakovredno
Opomba: Uravnotežni ventil za cirkulacijski razvod - specifikacija
Modularni večfunkcijski termostatski ventil. Namenjen za termično uravnoteženje posameznih vodov cirkulacije sanitarne tople vode. Območje nastavljanja temperature 40 do 60°C. Pri porastu temperature 5 K nad nastavljeno temperaturo se zmanjša kvs na 0,15 m3/h. Pri porastu temperature nad 65°C ponovno odpre pretok za potrebe termične dezinfekcije. Pri porastu temperature nad 75°C popolnoma zapre pretok. Možnost menjave kalibriranih termostatskih delov med delovanjem. Možnost dogradnje termometra ali temperaturnega tipala. Dobava in montaža.
Tehnični podatki: 
- naziva velikost: DN 15
- kvs T+5K: 0,15 m3/h
- kvs 70°C: 0,5 m3/h</t>
  </si>
  <si>
    <t>1.5.5.2.20</t>
  </si>
  <si>
    <t>5.2.18.</t>
  </si>
  <si>
    <t>Revizijska vratca, izdelana iz nerjaveče pločevine, deb. 1 mm, vključno z okvirjem za vzidavo, vratca na tečaje in z jezičnim zapiranjem. Dobava in montaža.
dim: 300x300</t>
  </si>
  <si>
    <t>1.5.5.2.21</t>
  </si>
  <si>
    <t>Krogelna pipa - specifikacija
Krogelna pipa za sanitarno vodo z ročico ali metuljčkom za odpiranje. Izdelana iz rdeče litine, z dvojnim notranjim navojem. Za temperaturo vode med 5 in 85°C. Dobava in montaža.</t>
  </si>
  <si>
    <t>1.5.5.2.22</t>
  </si>
  <si>
    <t>5.2.19.</t>
  </si>
  <si>
    <t>Krogelna pipa DN50
Opomba: Krogelna pipa - specifikacija
Krogelna pipa za sanitarno vodo z ročico ali metuljčkom za odpiranje. Izdelana iz rdeče litine, z dvojnim notranjim navojem. Za temperaturo vode med 5 in 85°C. Dobava in montaža.</t>
  </si>
  <si>
    <t>1.5.5.2.23</t>
  </si>
  <si>
    <t>5.2.20.</t>
  </si>
  <si>
    <t>Krogelna pipa DN32
Opomba: Krogelna pipa - specifikacija
Krogelna pipa za sanitarno vodo z ročico ali metuljčkom za odpiranje. Izdelana iz rdeče litine, z dvojnim notranjim navojem. Za temperaturo vode med 5 in 85°C. Dobava in montaža.</t>
  </si>
  <si>
    <t>1.5.5.2.24</t>
  </si>
  <si>
    <t>5.2.21.</t>
  </si>
  <si>
    <t>Krogelna pipa DN25
Opomba: Krogelna pipa - specifikacija
Krogelna pipa za sanitarno vodo z ročico ali metuljčkom za odpiranje. Izdelana iz rdeče litine, z dvojnim notranjim navojem. Za temperaturo vode med 5 in 85°C. Dobava in montaža.</t>
  </si>
  <si>
    <t>1.5.5.2.25</t>
  </si>
  <si>
    <t>5.2.22.</t>
  </si>
  <si>
    <t>Krogelna pipa DN20
Opomba: Krogelna pipa - specifikacija
Krogelna pipa za sanitarno vodo z ročico ali metuljčkom za odpiranje. Izdelana iz rdeče litine, z dvojnim notranjim navojem. Za temperaturo vode med 5 in 85°C. Dobava in montaža.</t>
  </si>
  <si>
    <t>1.5.5.2.26</t>
  </si>
  <si>
    <t>5.2.23.</t>
  </si>
  <si>
    <t>Krogelna pipa DN15
Opomba: Krogelna pipa - specifikacija
Krogelna pipa za sanitarno vodo z ročico ali metuljčkom za odpiranje. Izdelana iz rdeče litine, z dvojnim notranjim navojem. Za temperaturo vode med 5 in 85°C. Dobava in montaža.</t>
  </si>
  <si>
    <t>1.5.5.2.27</t>
  </si>
  <si>
    <t>Krogelna pipa z izpustom - specifikacija
Krogelna pipa za sanitarno vodo, z ročico ali metuljčkom za odpiranje ter z izpustnim ventilom. Izdelana iz medenine, odporne proti razcinkanju. Za temperaturo vode med 5 in 85°C. Dobava in montaža.</t>
  </si>
  <si>
    <t>1.5.5.2.28</t>
  </si>
  <si>
    <t>5.2.24.</t>
  </si>
  <si>
    <t>Krogelna pipa z izpustom DN15
Opomba: Krogelna pipa z izpustom - specifikacija
Krogelna pipa za sanitarno vodo, z ročico ali metuljčkom za odpiranje ter z izpustnim ventilom. Izdelana iz medenine, odporne proti razcinkanju. Za temperaturo vode med 5 in 85°C. Dobava in montaža.</t>
  </si>
  <si>
    <t>1.5.5.2.29</t>
  </si>
  <si>
    <t>Protipovratni ventil - specifikacija
Protipovratni ventil za sanitarno vodo. Ohišje iz medenine, loputa iz plastike, vzmet iz medenine, tesnila NBR. Dobava in montaža.
Tehnični podatki:
- tlak odpiranja: 0,02 bar
- delovni tlak: min. 0,05 bar
- tlačna stopnja: min. PN16</t>
  </si>
  <si>
    <t>1.5.5.2.30</t>
  </si>
  <si>
    <t>5.2.25.</t>
  </si>
  <si>
    <t>Protipovratni ventil DN50
Opomba: Protipovratni ventil - specifikacija
Protipovratni ventil za sanitarno vodo. Ohišje iz medenine, loputa iz plastike, vzmet iz medenine, tesnila NBR. Dobava in montaža.
Tehnični podatki:
- tlak odpiranja: 0,02 bar
- delovni tlak: min. 0,05 bar
- tlačna stopnja: min. PN16</t>
  </si>
  <si>
    <t>1.5.5.2.31</t>
  </si>
  <si>
    <t>5.2.26.</t>
  </si>
  <si>
    <t>Protipovratni ventil DN32
Opomba: Protipovratni ventil - specifikacija
Protipovratni ventil za sanitarno vodo. Ohišje iz medenine, loputa iz plastike, vzmet iz medenine, tesnila NBR. Dobava in montaža.
Tehnični podatki:
- tlak odpiranja: 0,02 bar
- delovni tlak: min. 0,05 bar
- tlačna stopnja: min. PN16</t>
  </si>
  <si>
    <t>1.5.5.2.32</t>
  </si>
  <si>
    <t>5.2.27.</t>
  </si>
  <si>
    <t>Protipovratni ventil DN25
Opomba: Protipovratni ventil - specifikacija
Protipovratni ventil za sanitarno vodo. Ohišje iz medenine, loputa iz plastike, vzmet iz medenine, tesnila NBR. Dobava in montaža.
Tehnični podatki:
- tlak odpiranja: 0,02 bar
- delovni tlak: min. 0,05 bar
- tlačna stopnja: min. PN16</t>
  </si>
  <si>
    <t>1.5.5.2.33</t>
  </si>
  <si>
    <t>5.2.28.</t>
  </si>
  <si>
    <t>Protipovratni ventil DN20
Opomba: Protipovratni ventil - specifikacija
Protipovratni ventil za sanitarno vodo. Ohišje iz medenine, loputa iz plastike, vzmet iz medenine, tesnila NBR. Dobava in montaža.
Tehnični podatki:
- tlak odpiranja: 0,02 bar
- delovni tlak: min. 0,05 bar
- tlačna stopnja: min. PN16</t>
  </si>
  <si>
    <t>1.5.5.2.34</t>
  </si>
  <si>
    <t>5.2.29.</t>
  </si>
  <si>
    <t>Protipovratni ventil DN15
Opomba: Protipovratni ventil - specifikacija
Protipovratni ventil za sanitarno vodo. Ohišje iz medenine, loputa iz plastike, vzmet iz medenine, tesnila NBR. Dobava in montaža.
Tehnični podatki:
- tlak odpiranja: 0,02 bar
- delovni tlak: min. 0,05 bar
- tlačna stopnja: min. PN16</t>
  </si>
  <si>
    <t>1.5.5.2.35</t>
  </si>
  <si>
    <t>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</si>
  <si>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1.5.5.2.36</t>
  </si>
  <si>
    <t>5.2.30.</t>
  </si>
  <si>
    <t>Cevovod inox Φ15x1,0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</si>
  <si>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1.5.5.2.37</t>
  </si>
  <si>
    <t>5.2.31.</t>
  </si>
  <si>
    <t>Cevovod inox Φ18x1,0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</si>
  <si>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1.5.5.2.38</t>
  </si>
  <si>
    <t>5.2.32.</t>
  </si>
  <si>
    <t>Cevovod inox Φ22x1,2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</si>
  <si>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1.5.5.2.39</t>
  </si>
  <si>
    <t>5.2.33.</t>
  </si>
  <si>
    <t>Cevovod inox Φ28x1,2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</si>
  <si>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1.5.5.2.40</t>
  </si>
  <si>
    <t>5.2.34.</t>
  </si>
  <si>
    <t>Cevovod inox Φ35x1,5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</si>
  <si>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1.5.5.2.41</t>
  </si>
  <si>
    <t>5.2.35.</t>
  </si>
  <si>
    <t>Cevovod inox Φ54x1,5
Opomba: Tankostenski jekleni cevovodi inox - specifikacija
Tankostenske jeklene cevi in oblikovni kosi iz CrNiMo jekla 1.4401 po DIN EN 10305-3. Cevi in oblikovni kosi se medsebojno spajajo s press tehniko. Fitingi so opremljeni s tesnilnim obročem iz EPDM. Postavke cevovodov vključujejo montažo, obešalni material brez toplotnih mostov ter vse potrebne oblikovne kose. Dobava in montaža.
Tehnični podatki:
- maks. obratovalna temperatura: 110°C
- maks. obratovalni tlak: 16 bar
kot npr. proizvod: Geberit Mapres inox ali enakovredno</t>
  </si>
  <si>
    <t>1.5.5.2.42</t>
  </si>
  <si>
    <t>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</si>
  <si>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1.5.5.2.43</t>
  </si>
  <si>
    <t>5.2.36.</t>
  </si>
  <si>
    <t>Izolacija 13mm x Φ15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</si>
  <si>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1.5.5.2.44</t>
  </si>
  <si>
    <t>5.2.37.</t>
  </si>
  <si>
    <t>Izolacija 13mm x Φ18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</si>
  <si>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1.5.5.2.45</t>
  </si>
  <si>
    <t>5.2.38.</t>
  </si>
  <si>
    <t>Izolacija 13mm x Φ22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</si>
  <si>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1.5.5.2.46</t>
  </si>
  <si>
    <t>5.2.39.</t>
  </si>
  <si>
    <t>Izolacija 19mm x Φ28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</si>
  <si>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1.5.5.2.47</t>
  </si>
  <si>
    <t>5.2.40.</t>
  </si>
  <si>
    <t>Izolacija 19mm x Φ35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</si>
  <si>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1.5.5.2.48</t>
  </si>
  <si>
    <t>5.2.41.</t>
  </si>
  <si>
    <t>Izolacija 19mm x Φ54
Opomba: Penasta toplotna izolacija iz polietilena - specifikacija
Toplotna izolacija cevi iz penastega polietilena z zaprtocelično strukturo, dobavljena kot cevaki dolžine 2 m.  Vključno lepilo, dobava in montaža.
Tehnične lastnosti:
- požarni razred: E, testirano v skladu z  EN ISO 11925-2
- obmocje uporabe: Tmax= +100°C, testirano v skladu z EN 14707 in EN 14313
- toplotna prevodnost (40°C) ≤ 0,040 W/mK, testirano v skladu z EN ISO 8497
kot npr. proizvod: ARMACELL Tubolit DG ali enakovredno</t>
  </si>
  <si>
    <t>1.5.5.2.49</t>
  </si>
  <si>
    <t>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</si>
  <si>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1.5.5.2.50</t>
  </si>
  <si>
    <t>5.2.42.</t>
  </si>
  <si>
    <t>Cev po zgornji specifikaciji.
dimenzija: Φ 16x2,0
debelina izolacije: 10mm
Opomba: 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</si>
  <si>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1.5.5.2.51</t>
  </si>
  <si>
    <t>5.2.43.</t>
  </si>
  <si>
    <t>Cev po zgornji specifikaciji.
dimenzija: Φ 20x2,25
debelina izolacije: 10mm
Opomba: 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</si>
  <si>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1.5.5.2.52</t>
  </si>
  <si>
    <t>5.2.44.</t>
  </si>
  <si>
    <t>Cev po zgornji specifikaciji.
dimenzija: Φ 25x2,5
debelina izolacije: 10mm
Opomba: Večplastna predizolirana cev - specifikacija
Večplastna kompozitna cev (PE-RT - vezni sloj - brezšivni aluminij - vezni sloj - PE-RT), difuzijsko tesna, proizvedena z uporabo SACP tehnologije, sestoji iz cevi in izolacijskega sloja, dobavljena v kolutih, okroglo ekstrudirana cevna izolacija izdelana iz polietilenske pene z zaprto celično strukturo, s čvrsto brezšivno zunanjo folijo v modri barvi; skupaj s fitingi in spojkami. Dobava in montaža.
Tehnične lastnosti:
- požarni razred: E po DIN EN 13501-1
- max. temperatura: 70°C (10bar)
- topl. prevodnost cevi: λ= 0,4 W/mK
- toplotna prevodnost izolacije: λ=0,035 W/mK
- koef. topl. razteznosti: 25x10-6 m/mK
- hrapavost: 0,0004 mm
Proizvod: kot npr. Uponor Uni Pipe PLUS ali enakovredno</t>
  </si>
  <si>
    <t>1.5.5.3</t>
  </si>
  <si>
    <t>Odtočna kanalizacija</t>
  </si>
  <si>
    <t>1.5.5.3.1</t>
  </si>
  <si>
    <t>Odtočne cevi iz PP - specifikacija
Odtočne cevi in fitingi iz visokotemperaturno obstojnega polipropilena za spajanje z gumenimi tesnilnimi obroči. Za odvod odpadnih vod znotraj stavb  - območje B; primerni za nizko in visokotemperaturne sisteme kanalizacije do 95°C. Vključno vsi fazonski kosi in revizije, pritrdilni material, zvočna izolacija konstrukcije s samolepilnim tlakom na objemkah ter dodatkom za razrez. Dobava in izvedba.
Za fazonske kose se upošteva:
Φ50   .. 0,3m cevi 
Φ75   .. 0,4m cevi 
Φ110 .. 0,5m cevi</t>
  </si>
  <si>
    <t>1.5.5.3.2</t>
  </si>
  <si>
    <t>5.3.1.</t>
  </si>
  <si>
    <t>Odtočne cevi iz PP Φ32
Opomba: Odtočne cevi iz PP - specifikacija
Odtočne cevi in fitingi iz visokotemperaturno obstojnega polipropilena za spajanje z gumenimi tesnilnimi obroči. Za odvod odpadnih vod znotraj stavb  - območje B; primerni za nizko in visokotemperaturne sisteme kanalizacije do 95°C. Vključno vsi fazonski kosi in revizije, pritrdilni material, zvočna izolacija konstrukcije s samolepilnim tlakom na objemkah ter dodatkom za razrez. Dobava in izvedba.
Za fazonske kose se upošteva:
Φ50   .. 0,3m cevi 
Φ75   .. 0,4m cevi 
Φ110 .. 0,5m cevi</t>
  </si>
  <si>
    <t>1.5.5.3.3</t>
  </si>
  <si>
    <t>5.3.2.</t>
  </si>
  <si>
    <t>Odtočne cevi iz PP Φ50
Opomba: Odtočne cevi iz PP - specifikacija
Odtočne cevi in fitingi iz visokotemperaturno obstojnega polipropilena za spajanje z gumenimi tesnilnimi obroči. Za odvod odpadnih vod znotraj stavb  - območje B; primerni za nizko in visokotemperaturne sisteme kanalizacije do 95°C. Vključno vsi fazonski kosi in revizije, pritrdilni material, zvočna izolacija konstrukcije s samolepilnim tlakom na objemkah ter dodatkom za razrez. Dobava in izvedba.
Za fazonske kose se upošteva:
Φ50   .. 0,3m cevi 
Φ75   .. 0,4m cevi 
Φ110 .. 0,5m cevi</t>
  </si>
  <si>
    <t>1.5.5.3.4</t>
  </si>
  <si>
    <t>Zvočno izolirane odtočne cevi - specifikacija
Zvočno izolirani sistem cevovodov za hišno odpadno vodo po EN 12056. Sistem cevi in fitingov je izdelan iz večslojne gladke umetne mase. Sistem izpolnjuje zahteve DIN 4109 (30 dB(A)) ter VDI 4100 (20dB(A)). Spajanje cevi in oblikovnih kosov z elektro spojkami, zateznimi objemkami ali verjenimi spoji. Vključnč pritrdilni material, obešala, zvočna izolacija konstrukcije s samolepilnim trakom, dobava in montaža.
Tehnični podatki:
- trdnost: &gt;4 kN/m2 po EN ISO 9969
- max. temperatura: 95°C
kot npr. proizvod: Geberit Silent-db20 ali enakovredno</t>
  </si>
  <si>
    <t>1.5.5.3.5</t>
  </si>
  <si>
    <t>5.3.3.</t>
  </si>
  <si>
    <t>Zvočno izolirana odtočna cev Φ110
Opomba: Zvočno izolirane odtočne cevi - specifikacija
Zvočno izolirani sistem cevovodov za hišno odpadno vodo po EN 12056. Sistem cevi in fitingov je izdelan iz večslojne gladke umetne mase. Sistem izpolnjuje zahteve DIN 4109 (30 dB(A)) ter VDI 4100 (20dB(A)). Spajanje cevi in oblikovnih kosov z elektro spojkami, zateznimi objemkami ali verjenimi spoji. Vključnč pritrdilni material, obešala, zvočna izolacija konstrukcije s samolepilnim trakom, dobava in montaža.
Tehnični podatki:
- trdnost: &gt;4 kN/m2 po EN ISO 9969
- max. temperatura: 95°C
kot npr. proizvod: Geberit Silent-db20 ali enakovredno</t>
  </si>
  <si>
    <t>1.5.5.3.6</t>
  </si>
  <si>
    <t>5.3.4.</t>
  </si>
  <si>
    <t>Strešna kapa za prezračevanje kanalizacijskega sistema, izdelana iz polipropilena (PP). Vključno strešna obroba in tesnilni material. Dobava in izvedba.
Φ110 mm</t>
  </si>
  <si>
    <t>1.5.5.3.7</t>
  </si>
  <si>
    <t>5.3.5.</t>
  </si>
  <si>
    <t>Navezava na talno kanalizacijo v jaških, skupaj s fitingi, tesnilnim in montažnim materialom.
OPOMBA: Izvedbo prilagoditi tehničnim možnostim!</t>
  </si>
  <si>
    <t>1.5.5.3.8</t>
  </si>
  <si>
    <t>5.3.6.</t>
  </si>
  <si>
    <t>Izvedba priključka na odtočno kanalizacijo za elemente v sklopu tehnologije kuhinje (pom. stroj, korita, umivalniki) in korita v prostoru z bio odpadki, skupaj z odtočnim ventilom s sifonom ter s potrebnimi fazonskimi kosi ter ostalim vodovodnim, tesnilnim in pritrdilnim materialom.
OPOMBA: Izvedba skladno z mikrolokacijami podanimi s strani načrtovalca tehnologije kuhinje ter opremo!</t>
  </si>
  <si>
    <t>1.5.5.3.9</t>
  </si>
  <si>
    <t>5.3.7.</t>
  </si>
  <si>
    <t>Sifon za kondenzat kot protismradna zapora za odvod kondenzata iz notranjih enot hladilnega sistema. Ohišje iz ABS plastike, telo sifona iz PP, primeren za vertikalno vgradnjo. Vključno čep za revizijo. Dobava in montaža.
Tehnični podatki:
nazivna velikost DN32
dotok d20 - 30 mm
min. vgradna globina 60 mm
Proizvod: kot npr. Hutterer &amp; Lechner HL138 ali enakovredno</t>
  </si>
  <si>
    <t>1.5.5.3.10</t>
  </si>
  <si>
    <t>5.3.8.</t>
  </si>
  <si>
    <t xml:space="preserve">Izvedba voda kondenza iz hladilnih, prezračevalnih naprav in plinskega kotla, skupaj z vsem potrebnim spojnim in tesnilnim materialom. </t>
  </si>
  <si>
    <t>1.5.5.3.11</t>
  </si>
  <si>
    <t>Protipožarna manšeta za kanalizacijske cevi pri prehodu cevi iz ene v drugo požarno cono. Požarna odpornost F 90. Vključno montažni material. Dobava, montaža, označitev preboja in izdaja certifikata.
proizvod: kot npr. Geberit ali enakovredno</t>
  </si>
  <si>
    <t>1.5.5.3.12</t>
  </si>
  <si>
    <t>5.3.9.</t>
  </si>
  <si>
    <t>Protipožarna objemka po zgornji specifikaciji.
d=32mm
Opomba: Protipožarna manšeta za kanalizacijske cevi pri prehodu cevi iz ene v drugo požarno cono. Požarna odpornost F 90. Vključno montažni material. Dobava, montaža, označitev preboja in izdaja certifikata.
proizvod: kot npr. Geberit ali enakovredno</t>
  </si>
  <si>
    <t>1.5.5.3.13</t>
  </si>
  <si>
    <t>5.3.10.</t>
  </si>
  <si>
    <t>1.5.5.4</t>
  </si>
  <si>
    <t>1.5.5.4.1</t>
  </si>
  <si>
    <t>Požarna zaščita prehodov kovinskih cevi skozi steno in strop z intumescenčnim požarno zaščitnim kitom in intumescenčnim požarno zaščitnim trakom, v skladu s SIST EN 1366-3. Kompletno z označbo prehoda in izdajo certifikata.</t>
  </si>
  <si>
    <t>1.5.5.4.2</t>
  </si>
  <si>
    <t>5.4.2.</t>
  </si>
  <si>
    <t>Tesnenje prebojev za prehod cevovodov v zrakotesnem ovoju stavbe, zrakotesna izvedba zaradi izvedbe blow-door testa, izvedba s tesnilnim kitom in tesnilnim trakom, vključno ves potrebni drobni material.
dim. d110 (odduh kanalizacije)</t>
  </si>
  <si>
    <t>1.5.5.4.3</t>
  </si>
  <si>
    <t>5.4.3.</t>
  </si>
  <si>
    <t>Gradbena dela v zvezi z vodovodno instalacijo; vključno odvoz odpadnega materiala na ustrezno deponijo.
ocenjeno: 6 prebojev skozi strop za odduhe kanalizacije
OPOMBA: Izvedbo prilagoditi glede na tehnične možnosti izvedbe del! Preboje v zunanjih stenah izvajati po navodilih dobavitelja modulnih enot! Za preboje notranjih montažnih sten se uskladiti z izvajalcem sten!</t>
  </si>
  <si>
    <t>1.5.6</t>
  </si>
  <si>
    <t>PRIKLJUČITEV NA JAVNO PLINOVODNO OMREŽJE</t>
  </si>
  <si>
    <t>1.5.6.1</t>
  </si>
  <si>
    <t>Podometna vgradnja glavne plinske omarice z zaporno pipo za srednji tlak, regulator tlaka in plinomer na zunanji steni objekta po navodilu operaterja distribucijskega sistema zemeljskega plina. Omarico dobavi operater distribucijskega sistema zemeljskega plina.</t>
  </si>
  <si>
    <t>1.5.7</t>
  </si>
  <si>
    <t>INTERNA PLINSKA INSTALACIJA</t>
  </si>
  <si>
    <t>1.5.7.1</t>
  </si>
  <si>
    <t>Dvostopenjski regulator tlaka zemeljskega plina za vgradnjo  v omarico z glavno plinsko požarno pipo, priključki DN25 za vstopni tlak do 5 bar in izstopni tlak 18-100 mbar, Qmax=10 m3/h, kompletno z dobavo in montažo.
proizvod: kot npr. Elster M2R 25M ali enakovredno</t>
  </si>
  <si>
    <t>1.5.7.2</t>
  </si>
  <si>
    <t>Mehovni plinomer za merjenje pretoka plina, z DVGW dovoljenjem po EN 1359, s PTB dovoljenjem, s povečano temperaturno obstojnostjo (HTB) do 0,1 bar po EN 1359, s končnim prašnim nanosom barve v sivi barvi RAL 7035, s serijsko vgrajenim impulznim magnetom z možnostjo dograditve dajalnika impulzov, neobčutljiv na umazanijo (RPF = 0,65). Dobava in montaža.
Tehnični podatki:
- za merjenje plinov: zemeljski plin, propan, butan, zrak, inertni plini po DVGW G260
- nazivni pretok: 6 m3/h
- temperaturno obmocje plina: -10 do 40°C
- obmocje pretoka: 0,06 do 10 m3/h
- dimenzija: 327x241x163mm, 
- razdalja med priključki: 250mm
proizvod: kot npr. Honeywell BK-G6 ali enakovredno</t>
  </si>
  <si>
    <t>1.5.7.3</t>
  </si>
  <si>
    <t>Varovalo pretoka plina s pretočno odprtino za samodejno deaktiviranje, kompletno z dobavo in montažo.
tip: GS6 K DN25</t>
  </si>
  <si>
    <t>1.5.7.4</t>
  </si>
  <si>
    <t>Krogelna zaporna pipa - specifikacija
Zaporna krogelna pipa, za uporabo v plinskih instalacijah po DVGW-TRGI, ki obratujejo s plini po DVGW listu G 260/I, razen kapljevinaste faze utekočinjenega naftnega plina. Iz medenine, ponikljane, z dovoljenjem DVGW, s polnim prehodom in notranjim navojem po EN 10226-1, vretenom odpornim na izpihovanje, z dvojnim tesnilnim O-obročem iz fluoriranega kavčuka (FKM), trdokromirano kroglo in tesnilom krogle iz teflona PTFE.
Tehnični podatki:
- obratovalna temperatura: -20 do +60°C
- maks. obratovalni tlak: 5 bar (MOP 5)</t>
  </si>
  <si>
    <t>1.5.7.5</t>
  </si>
  <si>
    <t>Krogelna pipa DN25
Opomba: Krogelna zaporna pipa - specifikacija
Zaporna krogelna pipa, za uporabo v plinskih instalacijah po DVGW-TRGI, ki obratujejo s plini po DVGW listu G 260/I, razen kapljevinaste faze utekočinjenega naftnega plina. Iz medenine, ponikljane, z dovoljenjem DVGW, s polnim prehodom in notranjim navojem po EN 10226-1, vretenom odpornim na izpihovanje, z dvojnim tesnilnim O-obročem iz fluoriranega kavčuka (FKM), trdokromirano kroglo in tesnilom krogle iz teflona PTFE.
Tehnični podatki:
- obratovalna temperatura: -20 do +60°C
- maks. obratovalni tlak: 5 bar (MOP 5)</t>
  </si>
  <si>
    <t>1.5.7.6</t>
  </si>
  <si>
    <t>Krogelna zaporna pipa s termovarovalom - specifikacija
Zaporna krogelna pipa s termicnim zapornim varovalom, za uporabo v plinskih instalacijah po DVGW-TRGI, ki obratjejo s plini po DVGW listu G 260/I, razen kapljevinaste faze utekocinjenega naftnega plina. Iz medenine, ponikljane, z dovoljenjem DVGW, s polnim prehodom in notranjim navojem po EN 10226-1, vretenom odpornim na izpihovanje, z dvojnim tesnilnim O-obrocem iz fluoriranega kavcuka (FKM), trdokromirano kroglo in tesnilom krogle iz teflona PTFE.
Tehnicni podatki:
- obratovalna temperatura: -20 do +60°C
- maks. obratovalni tlak: 5 bar (MOP 5)</t>
  </si>
  <si>
    <t>1.5.7.7</t>
  </si>
  <si>
    <t>Krogelna pipa s termovarovalom DN20
Opomba: Krogelna zaporna pipa s termovarovalom - specifikacija
Zaporna krogelna pipa s termicnim zapornim varovalom, za uporabo v plinskih instalacijah po DVGW-TRGI, ki obratjejo s plini po DVGW listu G 260/I, razen kapljevinaste faze utekocinjenega naftnega plina. Iz medenine, ponikljane, z dovoljenjem DVGW, s polnim prehodom in notranjim navojem po EN 10226-1, vretenom odpornim na izpihovanje, z dvojnim tesnilnim O-obrocem iz fluoriranega kavcuka (FKM), trdokromirano kroglo in tesnilom krogle iz teflona PTFE.
Tehnicni podatki:
- obratovalna temperatura: -20 do +60°C
- maks. obratovalni tlak: 5 bar (MOP 5)</t>
  </si>
  <si>
    <t>1.5.7.8</t>
  </si>
  <si>
    <t>Elektromagnetni varnostni ventil za plinsko instalacijo, breznapetostno odprt, za uporabo s signalizatorjem plina oz. plinsko centralo, vključno s tesnilnim in pritrdilnim materialom. Dobava in montaža.
Priklop na napetost 230VAC prek priložene priključnice z usmernikom.
Izvedba za aplikacije, ki zahtevajo tiho delovanje.
Ventili se uporabljajo izključno v kombinaciji z detektorjem plina!
Proženje ventila je impulzno - dolžina impulza največ 5 sekund.
Tuljava ne sme biti trajno pod napetostjo! (ED 20%)
proizvod: kot npr. Jakša PV6NO DN25 ali enakovredno</t>
  </si>
  <si>
    <t>1.5.7.9</t>
  </si>
  <si>
    <t>Elektromagnetni procesni ventil za plinsko instalacijo, breznapetostno zaprt, vezan na pogoj delovanja kuhinjske nape. vključno s tesnilnim in pritrdilnim materialom. Dobava in montaža.
Notranji deli: nerjavno jeklo
Tesnilo: primerno za uporabo z zemeljskim plinom
Temperatura medija: min -10°C; max +85°C (NBR); +100°C (FPM); +130°C (EPDM)
Temperatura okolja: max +55°C
Viskoznost: max 21 mm2/s
Odzivni časi: odpiranje 0.1 - 1 s; zapiranje 0.5 - 5s
Napetost: 230, 115, 48, 24 V AC; 24, 12 V DC
Vrsta pogona: trajni (ED100%)
Pogostost vklopov: 10 - 100 na minuto
Električna zaščita: IP65 (s priključnico po ISO 4400)
proizvod: kot npr. Jakša M2521 NC 230V ali enakovredno</t>
  </si>
  <si>
    <t>1.5.7.10</t>
  </si>
  <si>
    <t>Brezšivni jekleni cevovodi - specifikacija
Cevovodi z varilnimi oblikovnimi kosi iz brezšivnih jeklenih cevi po EN 10220, vrsta 1, material jeklo št. 1.0254 po EN 10216-1, vključno varilni material, varilni loki ter dodatek za razrez. Dobava in montaža.</t>
  </si>
  <si>
    <t>1.5.7.11</t>
  </si>
  <si>
    <t>Brezšivne jeklene cevi DN25
Opomba: Brezšivni jekleni cevovodi - specifikacija
Cevovodi z varilnimi oblikovnimi kosi iz brezšivnih jeklenih cevi po EN 10220, vrsta 1, material jeklo št. 1.0254 po EN 10216-1, vključno varilni material, varilni loki ter dodatek za razrez. Dobava in montaža.</t>
  </si>
  <si>
    <t>1.5.7.12</t>
  </si>
  <si>
    <t>Brezšivne jeklene cevi DN20
Opomba: Brezšivni jekleni cevovodi - specifikacija
Cevovodi z varilnimi oblikovnimi kosi iz brezšivnih jeklenih cevi po EN 10220, vrsta 1, material jeklo št. 1.0254 po EN 10216-1, vključno varilni material, varilni loki ter dodatek za razrez. Dobava in montaža.</t>
  </si>
  <si>
    <t>1.5.7.13</t>
  </si>
  <si>
    <t>Pritrdilni material za cevi in opremo (podpore, držala, obešala, konzole) iz profilnega jekla, vključno z varilnim in vijačnim materialom. Dobava in montaža.</t>
  </si>
  <si>
    <t>1.5.7.14</t>
  </si>
  <si>
    <t>Zaščitna cev - specifikacija
Zaščitna cev pri prehodu plinske cevi skozi konstrukcijski element, do debeline prehodov 300 mm, na obeh koncih zatesnjena s trajno elastičnim kitom, prostor med plinsko in zaščitno cevjo polnjen s polnilom. Dobava in montaža.</t>
  </si>
  <si>
    <t>1.5.7.15</t>
  </si>
  <si>
    <t>Zaščitna cev DN40
Opomba: Zaščitna cev - specifikacija
Zaščitna cev pri prehodu plinske cevi skozi konstrukcijski element, do debeline prehodov 300 mm, na obeh koncih zatesnjena s trajno elastičnim kitom, prostor med plinsko in zaščitno cevjo polnjen s polnilom. Dobava in montaža.</t>
  </si>
  <si>
    <t>1.5.7.16</t>
  </si>
  <si>
    <t>Alarmna centrala za detekcijo plina, v nadometnem ohišju, komplet z akumulatojem za rezervno napajanje 48ur in modulom za prenos signala na stalno delovno mesto oziroma varnostno službo, z vgrajenimi vhodno/izhodnimi vmesniki.
Dobava in montaža.
proizvod: kot npr. Tevel MX5000 ali enakovredno</t>
  </si>
  <si>
    <t>1.5.7.17</t>
  </si>
  <si>
    <t>Zaznavalo za zemeljski plin, za montažo na steno ali strop. Dobava in montaža.
proizvod: kot npr. Tevel S-JP/K (0-60% SME) ali enakovredno</t>
  </si>
  <si>
    <t>1.5.7.18</t>
  </si>
  <si>
    <t>Hupa z bliskavico in napisom "POZOR PLIN".
Dobava in montaža.
proizvod: kot npr. Tevel ASB-12/24 VDC ali enakovredno</t>
  </si>
  <si>
    <t>1.5.7.19</t>
  </si>
  <si>
    <t>Stikalo za izklop v sili. Dobava in montaža.</t>
  </si>
  <si>
    <t>1.5.7.20</t>
  </si>
  <si>
    <t>Ožičenje in prikop elementov v sklopu detekcije plina (el.magnetni ventili, zaznavala, hupa, bliskavica, stikalo za izklop v sili, plinska centrala, povezava na požarno centralo...), vključno ustrezni napajalni in komunikacijski vodniki, skupaj z zaščitnimi kanali ali cevmi za vodenje kablov ter z ostalim potrebnim drobnim električnim materialom. Vključno izdelava enopolne električne vezalne sheme in izvedba električnih meritev.</t>
  </si>
  <si>
    <t>1.5.7.21</t>
  </si>
  <si>
    <t>Antikorozijska zaščita plinske cevi z 2x premazom s temeljno barvo.</t>
  </si>
  <si>
    <t>1.5.7.22</t>
  </si>
  <si>
    <t>Zaključno barvanje cevnega razvoda z lakom v rumeni barvi RAL 1021. Vključno barva in delo.</t>
  </si>
  <si>
    <t>1.5.7.23</t>
  </si>
  <si>
    <t>Tesnenje prebojev za prehod cevovodov v zrakotesnem ovoju stavbe, zrakotesna izvedba zaradi izvedbe blow-door testa, izvedba s tesnilnim kitom in tesnilnim trakom, vključno ves potrebni drobni material.
dim. preboja ca. d50mm</t>
  </si>
  <si>
    <t>1.5.7.24</t>
  </si>
  <si>
    <t>Gradbena dela v zvezi z instalacijo; vključno odvoz odpadnega materiala na ustrezno deponijo.
ocenjeno: 1 preboj skozi zunanjo steno za dovod plina v objekt
OPOMBA: Izvedbo prilagoditi glede na tehnične možnosti izvedbe del! Preboje v zunanjih stenah izvajati po navodilih dobavitelja modulnih enot! Za preboje notranjih montažnih sten se uskladiti z izvajalcem sten!</t>
  </si>
  <si>
    <t>1.6</t>
  </si>
  <si>
    <t>E.</t>
  </si>
  <si>
    <t>ZUNANJA UREDITEV</t>
  </si>
  <si>
    <t>1.6.1</t>
  </si>
  <si>
    <t>1.6.1.1</t>
  </si>
  <si>
    <t>1.6.1.1.1</t>
  </si>
  <si>
    <t>Zemeljska dela se morajo izvajati po določilih veljavnih tehničnih predpisih in normativih. Odvoz odvečnega materiala na ustrezno deponijo, pridobivanje in vodenje evidenčnih listov z izdelavo poročila o deponiranju.
Planum temeljnih tal je treba po izkopu grobo splanirati tako, da je v danih terenskih razmerah zagotovljeno čim boljše odvodnjavanje in da so upoštevane zahteve projekta (višina, nagibi, tolerance).</t>
  </si>
  <si>
    <t>1.6.1.1.2</t>
  </si>
  <si>
    <t>1.6.1.1.3</t>
  </si>
  <si>
    <t>1.6.1.2</t>
  </si>
  <si>
    <t>PREDDELA</t>
  </si>
  <si>
    <t>1.6.1.2.1</t>
  </si>
  <si>
    <t>Strojni odriv humusa; širok površinski strojni odriv terena II.ktg. (plodna zemlja) v debelini cca 20,00cm. Nakladanje zemljine na kamion in odvoz na začasno deponijo v okolici po izboru izvajalca - zemljina za zunanjo ureditev.</t>
  </si>
  <si>
    <t>1.6.1.3</t>
  </si>
  <si>
    <t>1.6.1.3.1</t>
  </si>
  <si>
    <t>Širok strojni izkop za povozne in pohodne površine v zemljini III./IV.ktg., globine cca 40cm. Nakladanje zemljine na kamion in odvoz na deponijo po izboru izvajalca del, vključno s stroški prevoza in plačilom takse deponije.</t>
  </si>
  <si>
    <t>1.6.1.3.2</t>
  </si>
  <si>
    <t>Zemljina III.ktg..
Opomba: Širok strojni izkop za povozne in pohodne površine v zemljini III./IV.ktg., globine cca 40cm. Nakladanje zemljine na kamion in odvoz na deponijo po izboru izvajalca del, vključno s stroški prevoza in plačilom takse deponije.</t>
  </si>
  <si>
    <t>1.6.1.3.3</t>
  </si>
  <si>
    <t>Zemljina IV.ktg..
Opomba: Širok strojni izkop za povozne in pohodne površine v zemljini III./IV.ktg., globine cca 40cm. Nakladanje zemljine na kamion in odvoz na deponijo po izboru izvajalca del, vključno s stroški prevoza in plačilom takse deponije.</t>
  </si>
  <si>
    <t>1.6.1.3.4</t>
  </si>
  <si>
    <t>Nabava, dobava in vgradnja geotekstila na dno izkopa; geotekstil iz UV stabiliziranega polipropilena, naterzne trdnosti 20kN/m po EN ISO 10319, odpornosti na prebod 2,9N po EN ISO 12236, vodopropustnosti skozi ravnino (Δh=50mm) 80l/m²s po EN ISO 11058, debeline 2kPa 2,2mm po EN ISO 9863-1.
Geotekstil položen v eni plasti s predpisanimi prekrivanji po navodilih proizvajalca.</t>
  </si>
  <si>
    <t>1.6.1.3.5</t>
  </si>
  <si>
    <t>Nabava, dobava in vgrajevanje spodnjega ustroja nasutja za povozne in pohodne površine; vgajevanje tamponskega komprimiranega zmrzlinsko odpornega nasutja iz gramoznega tolčeneca granulacije 0-64mm s potrebnim planiranjem, premeti, razstiranjem in utrjevanjem po plasteh; 
spodnja nevezana plast pod povoznimi in pohodnimi površinami v debelini 30cm. Planiranje s točnostjo +/-1cm in komprimiranje v plasteh do predpisane zbitosti Ev2 ≥100MPa.</t>
  </si>
  <si>
    <t>1.6.1.3.6</t>
  </si>
  <si>
    <t>Nabava, dobava in vgrajevanje zgornjega ustroja nasutja za povozne in pohodne površine; vgrajevanje tamponskega komprimiranega zmrzlinsko odpornega nasutja iz gramoznega tolčenca granulacije 0-32mm s potrebnim planiranjem, premeti, rastiranjem in utrjevanjem po plasteh;
zgornja vezana plast pod povoznimi in pohodnimi površinami v debelini 20cm. Planiranje s točnostjo +/-1cm in komprimiranje v plasteh do predpisane zbitosti Ev2 ≥100MPa.</t>
  </si>
  <si>
    <t>1.6.1.3.7</t>
  </si>
  <si>
    <t>Nabava, dobava in vgrajevanje mivke za otroško igrišče (peskovnik); mivka granulacije 0,2-2,0mm v debelini 35cm. Mivka brez glinenih primesi - čista, prana in primerna za otroška igrišča (dokazila).</t>
  </si>
  <si>
    <t>1.6.1.3.8</t>
  </si>
  <si>
    <t>Rekultiviranje plodne zemlje z izkopom, pridobljenim pri izkopu; odstranjevanje korenin in drugih primesi s strojnim sejanjem skozi mrežo, dovoz do mesta vgrajevanja, strojno razstiranje, moduliranje površin, 
fino ročno planiranje v projektiranih padcih in utrjevanje po končanih delih z lahkim ročnim ali strojnim valjarjem. Odvoz odvečnega materiala na deponijo po izboru izvajalca del, vključno s stroški prevoza in plačilom takse deponije.</t>
  </si>
  <si>
    <t>1.6.1.3.9</t>
  </si>
  <si>
    <t>Finalna ureditev zelenic; brazdalje uvaljane plodne zemlje, sejanje travne mešanice skupaj z mešanico umetnega gnojila, panetriranje mešanice v globino do 3cm z grabljanjem, uvaljanje ter zalivanje, negovanje, košnja in vzdrževanje do prevzema objekta.</t>
  </si>
  <si>
    <t>1.6.1.3.10</t>
  </si>
  <si>
    <t>Finalna obnova obstoječih zelenic; minimalni dosip kultivirane plodne zemlje v neravnivah zaradi izravnave terena v projektiranih padcih. Utrditev površine, brazdalje in sejanje travne mešanice skupaj z mešanico umetnega gnojila, panetriranje mešanice v globino do 3cm z grabljanjem, uvaljanje ter zalivanje, negovanje, košnja in vzdrževanje do prevzema objekta.</t>
  </si>
  <si>
    <t>1.6.1.3.11</t>
  </si>
  <si>
    <t>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
V skladu z DIN 18 915 je potrebno pripraviti vegetacijski nosilni sloj. Obvezna dobava sadik s koreninsko grudo, sadike 2-4 presajene (odvisno od drevesne vrste).
V ceni upoštevati 0,5m³ humozne zemlje na sadiko.
Zasaditev mora biti skladna z zahtevami Uredbe o zelenem javnem naročanju Uradni list RS, št. 51/17 in 64/19)</t>
  </si>
  <si>
    <t>1.6.1.3.12</t>
  </si>
  <si>
    <t>1.10.1.</t>
  </si>
  <si>
    <t>Parocija / Perzijska bukev (Parrotia persica); premer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</si>
  <si>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1.6.1.3.13</t>
  </si>
  <si>
    <t>1.10.2.</t>
  </si>
  <si>
    <t>Javor (Acer); premer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</si>
  <si>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1.6.1.3.14</t>
  </si>
  <si>
    <t>1.10.3.</t>
  </si>
  <si>
    <t>Jelša (Alnus); premer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</si>
  <si>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1.6.1.3.15</t>
  </si>
  <si>
    <t>1.10.4.</t>
  </si>
  <si>
    <t>Omorika (Picea omorika); premer debla cca 16-18cm, sadika velikosti minimalno 300cm.
Opomba: Nabava, dobava in saditev nealergenih drevesnih sadik velikosti min 3,00m, komplet z izkopom sadilne jame dimenzije 80x80x80cm, sajenje, zasipavanje s humozno zemljo, dodatek gnojila subtrata 0,25m³/sadiko, 3 leseni  koli za oporo, privezovanje ter zalivanje in vzdrževanje do prevzema objekta.</t>
  </si>
  <si>
    <t>1.6.2</t>
  </si>
  <si>
    <t>1.6.2.1</t>
  </si>
  <si>
    <t>1.6.2.1.1</t>
  </si>
  <si>
    <t>1.6.2.1.2</t>
  </si>
  <si>
    <t>1.6.2.1.3</t>
  </si>
  <si>
    <t>1.6.2.1.4</t>
  </si>
  <si>
    <t>1.6.2.1.5</t>
  </si>
  <si>
    <t>1.6.2.1.6</t>
  </si>
  <si>
    <t>1.6.2.2</t>
  </si>
  <si>
    <t>1.6.2.2.1</t>
  </si>
  <si>
    <t>Nabava, dobava in vgrajevanje nearmiranega podložnega betona - podstavek za koš za smeti;
- beton C12/15
- debeline prereza 0,08-0,12m³/m².
Komplet z vsemi potrebnimi dodatnimi deli in materiali.</t>
  </si>
  <si>
    <t>1.6.2.3</t>
  </si>
  <si>
    <t>TEMELJI, TALNE PLOŠČE</t>
  </si>
  <si>
    <t>1.6.2.3.1</t>
  </si>
  <si>
    <t>Nabava, dobava in vgrajevanje armiranega betona za AB ploščo - plato za smetarske kontejnerje;
- beton C25/30, XC3
- debeline prereza 0,10 do 0,12m³/m²
- plošča finalno obdelana kot prani beton.
Niveliranje na točnost +/-0,5cm/4,00m. Komplet z vsemi potrebnimi dodatnimi deli in materiali.</t>
  </si>
  <si>
    <t>1.6.2.4</t>
  </si>
  <si>
    <t>1.6.2.4.1</t>
  </si>
  <si>
    <t>Nabava, dobava, rezanje, krivljenje in vezanje in polaganje armature. Komplet z vsemi potrebnimi dodatnimi deli in materiali. (Ocena)</t>
  </si>
  <si>
    <t>1.6.2.4.2</t>
  </si>
  <si>
    <t>Q-335
Opomba: Nabava, dobava, rezanje, krivljenje in vezanje in polaganje armature. Komplet z vsemi potrebnimi dodatnimi deli in materiali. (Ocena)</t>
  </si>
  <si>
    <t>1.6.3</t>
  </si>
  <si>
    <t>1.6.3.1</t>
  </si>
  <si>
    <t>1.6.3.1.1</t>
  </si>
  <si>
    <t>1.6.3.1.2</t>
  </si>
  <si>
    <t>1.6.3.1.3</t>
  </si>
  <si>
    <t>1.6.3.1.4</t>
  </si>
  <si>
    <t>1.6.3.1.5</t>
  </si>
  <si>
    <t>1.6.3.2</t>
  </si>
  <si>
    <t>OPAŽI</t>
  </si>
  <si>
    <t>1.6.3.2.1</t>
  </si>
  <si>
    <t>Nabava, dobava, montaža in demontaža opaža čela talne plošče platoja za smetarske kontejnerje višine do 12cm, komplet z opiranjem.</t>
  </si>
  <si>
    <t>1.6.4</t>
  </si>
  <si>
    <t>1.6.4.1</t>
  </si>
  <si>
    <t>1.6.4.1.1</t>
  </si>
  <si>
    <t>1.6.4.1.2</t>
  </si>
  <si>
    <t>1.6.4.1.3</t>
  </si>
  <si>
    <t>1.6.4.1.4</t>
  </si>
  <si>
    <t>1.6.4.1.5</t>
  </si>
  <si>
    <t>1.6.4.2</t>
  </si>
  <si>
    <t>ZAKOLIČBE IN ZEMELJSKA DELA</t>
  </si>
  <si>
    <t>1.6.4.2.1</t>
  </si>
  <si>
    <t>Kombinirani plitvi strojni izkop kanalov (95,00% strojno in 5,00% ročno) za kanalizacijo v terenu III.ktg., kanal širine do 1,00m in globine do 1,00m z odmetom na rob izkopa ali iznos iz objekta in nakladanje na kamion, upoštevan izkop za vse cevi, jaške in priključke. Opomba: obračun do globine 1,00m - vertikalno, nad 1,00m v naklonu max 3:4, odvisno od sestave zemljine. V ceni potrebno upoštevati nadzor arheologa.</t>
  </si>
  <si>
    <t>1.6.4.2.2</t>
  </si>
  <si>
    <t>Doplačilo za izkop v terenu IV.ktg.; doplačilo k kombiniranem izkopu jarkov in kanalov zaradi izkopa v zemljini IV.ktg.. Upošteva se samo doplačilo k osnovni postavki.</t>
  </si>
  <si>
    <t>1.6.4.2.3</t>
  </si>
  <si>
    <t>Kombinirano planiranje in strojno utrjevanje dna izkopa - kanala širine do 1,00m v terenu III. In IV.ktg. V projektiranih padcih s točnostjo +/-1,00cm z minimalnim izmetom ali dosipom ter premetom odvečnega materiala.</t>
  </si>
  <si>
    <t>1.6.4.2.4</t>
  </si>
  <si>
    <t>Nabava, dobava in zasip jarkov in kanalov v zgornji coni; (50,00% ročno in 50,00% strojno), v območju pod površjem s separiranim drobljenim zmrzlinsko obstojnim agregatom granulacije 0,50mm v debelini cca 30,00cm z utrjevanjem po plastev debeline cca 15,00cm do predpisane zbitosti, predvidoma 60MPa.</t>
  </si>
  <si>
    <t>1.6.4.2.5</t>
  </si>
  <si>
    <t>Kombiniran (85,00% strojno - 15,00% ročno) zasip jarkov z izkopanim materialom, z utrjevanjem v plasteh debeline cca 20cm. Opomba: višek gramoznega izkopa v utrjenih nasipih se vgradi v zasip ali nasip ob objektu ali porabi za druge nasipe.</t>
  </si>
  <si>
    <t>1.6.4.2.6</t>
  </si>
  <si>
    <t>Ročni zasip jarkov z izkopanim materialom z utrjevanjem v plasteh v debelini cca 20cm.</t>
  </si>
  <si>
    <t>1.6.4.2.7</t>
  </si>
  <si>
    <t>Odvoz izkopanega materiala izkopa v stalno deponijo izvajalca z zvračanjem in grobim planiranjem v deponiji s plačilom vseh potrebnih taks in pristojbin.</t>
  </si>
  <si>
    <t>1.6.4.3</t>
  </si>
  <si>
    <t>1.6.4.3.1</t>
  </si>
  <si>
    <t>Nabava, dobava in vgradnja cestnega požiralnika na parkirnih površinah ø500, globine 100cm z LTŽ rešetko dimenzije 40/40cm z AB vencem, nosilnosti D400. Komplet z vsemi potrebnimi dodatnimi deli in materiali.</t>
  </si>
  <si>
    <t>1.6.4.3.2</t>
  </si>
  <si>
    <t>Nabava, dobava in vgradnja revizijskih kanalizacijskih jaškov, izdelanih iz ojačanega polietilena, skupaj z vsemi pripadajočimi pomožnimi gradbenimi deli, vodotesno obdelavo in tesnenjem priključkov ter odvodnih cevi in pripravo podlage povoznega venca, brez pokrova. Jašek je v notranjosti obdelan gladko in s primerno muldo.</t>
  </si>
  <si>
    <t>1.6.4.3.3</t>
  </si>
  <si>
    <t>4.9.1.</t>
  </si>
  <si>
    <t>R.J.M.ø 80x65 cm, D400
Opomba: Nabava, dobava in vgradnja revizijskih kanalizacijskih jaškov, izdelanih iz ojačanega polietilena, skupaj z vsemi pripadajočimi pomožnimi gradbenimi deli, vodotesno obdelavo in tesnenjem priključkov ter odvodnih cevi in pripravo podlage povoznega venca, brez pokrova. Jašek je v notranjosti obdelan gladko in s primerno muldo.</t>
  </si>
  <si>
    <t>1.6.4.3.4</t>
  </si>
  <si>
    <t>4.9.2.</t>
  </si>
  <si>
    <t>R.J.M.ø 80x80 cm, D400
Opomba: Nabava, dobava in vgradnja revizijskih kanalizacijskih jaškov, izdelanih iz ojačanega polietilena, skupaj z vsemi pripadajočimi pomožnimi gradbenimi deli, vodotesno obdelavo in tesnenjem priključkov ter odvodnih cevi in pripravo podlage povoznega venca, brez pokrova. Jašek je v notranjosti obdelan gladko in s primerno muldo.</t>
  </si>
  <si>
    <t>1.6.4.3.5</t>
  </si>
  <si>
    <t>Nabava, dobava in vgradnja - montaža kanalskega pokrova z okvirjem, izdelano iz lite nodularne duktilne litine, vključno z AB razbremenilnim obročem in vencem,  protihrupnim vložkom, okrogle oblike, dodatnim zaščitnim premazom proti rjavenju.
LTŽ povozna mreža z varnostnim zaklepom za cestne požiralnike, deklarirana po SIST EN 124-2-2015, D400, nosilnosti 40 ton/m2, kvadratne oblike - velikosti 400 x 400 mm; art.: 700 (ravna) ali 700 B vbočena, odvisno od mikrolacije vgradnje.</t>
  </si>
  <si>
    <t>1.6.4.3.6</t>
  </si>
  <si>
    <t>Nabava, dobava in polaganje horizontalnih kanalizacijskih UK - PVC SN-8 cevi, po standardu EN-1401-1 (poljubnega proizvajalca) z vsemi potrebnimi vtičnimi objemkami,  U-tesnili in priključki na jaške: cevi so polno obbetonirane in položene v projektiranem padcu v pripravljene kanale.</t>
  </si>
  <si>
    <t>1.6.4.3.7</t>
  </si>
  <si>
    <t>Cev DN150 - Ø 160 mm, poraba betona 0,14 m3/m1:  (SN-8)
Opomba: Nabava, dobava in polaganje horizontalnih kanalizacijskih UK - PVC SN-8 cevi, po standardu EN-1401-1 (poljubnega proizvajalca) z vsemi potrebnimi vtičnimi objemkami,  U-tesnili in priključki na jaške: cevi so polno obbetonirane in položene v projektiranem padcu v pripravljene kanale.</t>
  </si>
  <si>
    <t>1.6.4.3.8</t>
  </si>
  <si>
    <t>4.11.2.</t>
  </si>
  <si>
    <t>Cev DN200 - Ø 200 mm, poraba betona 0,22 m3/m1:  (SN-8)
Opomba: Nabava, dobava in polaganje horizontalnih kanalizacijskih UK - PVC SN-8 cevi, po standardu EN-1401-1 (poljubnega proizvajalca) z vsemi potrebnimi vtičnimi objemkami,  U-tesnili in priključki na jaške: cevi so polno obbetonirane in položene v projektiranem padcu v pripravljene kanale.</t>
  </si>
  <si>
    <t>1.6.4.3.9</t>
  </si>
  <si>
    <t>Nabava, dobava in montaža lovilca olj; lovilec olj (npr. AQUAoil NS 20) s pretokom 20 l/s z dvema LTŽ pokrovoma ø600, D250. Komplet s pokrovom ter izvedbo priključkov. Oljni lovilec je primeren za obdelavo odpadne vode z izločanjem lahkih tekočin. 
Velikost, vgradnja, obratovanje in vzdrževanje so v skladu s standardom SIST EN 858-1, SIST EN 858-2 in pravilnikom o Uredbi o emisiji snovi in toplote pri odvajanju odpadnih voda iz virov onesnaženja (Ur.l. RS 47/05).</t>
  </si>
  <si>
    <t>1.6.5</t>
  </si>
  <si>
    <t>ASFALTERSKA DELA in TLAKOVANJE</t>
  </si>
  <si>
    <t>1.6.5.1</t>
  </si>
  <si>
    <t>Nabava, dobava in ravno polaganje betonskih grednih robnikov velikosti do  5/20/100, skupaj s potrebnim rezanjem, betonsko podlogo iz betona C16/20, delnim obbetoniranjem, fugiranjem s polimerno cementno maso, izkopom, zasipom, planiranjem in razplaniranjem viška izkopa v neposredni okolici.  
Betonski robnik dvoslojni, zmrzlinsko obstojni in visoke trdnosti.</t>
  </si>
  <si>
    <t>1.6.5.2</t>
  </si>
  <si>
    <t>Nabava, dobava in ravno polaganje betonskih cestnih robnikov velikosti do  12/25/100, skupaj s potrebnim rezanjem, betonsko podlogo iz betona C20/25, delnim obbetoniranjem, fugiranjem s polimerno cementno maso, izkopom zasipom, planiranjem in razplaniranjem viška izkopa v neposredni okolici. 
Betonski robnik dvoslojni, zmrzlinsko obstojni in visoke trdnosti izdelani skladno s standardom SIST EN 1340.</t>
  </si>
  <si>
    <t>1.6.5.3</t>
  </si>
  <si>
    <t>Nabava, dobava in ločno polaganje betonskih cestnih robnikov velikosti do  12/25/33, skupaj s betonsko podlogo iz betona C20/25, delnim obbetoniranjem, fugiranjem s polimerno cementno maso, izkopom zasipom, planiranjem in razplaniranjem viška izkopa v neposredni okolici. 
Betonski robnik dvoslojni, zmrzlinsko obstojni in visoke trdnosti izdelani skladno s standardom SIST EN 1340.</t>
  </si>
  <si>
    <t>1.6.5.4</t>
  </si>
  <si>
    <t xml:space="preserve">Nabava, dobava in polaganje betonskih tlakovcev na predpripravljeno betonsko podlago. Polaganje v sestavi:
~ peščena posteljica debeline 9cm iz zmrzlinsko obstojnega peska; polaganje na peščeno posteljico, pesek granulacije 0-4 mm, s komprimiranjem in ustreznim planiranjem pred polaganjem tlakovcev. Modul zbitosti ME 100 Mpa.
~ Betonski tlakovci iz betona odpornega na zmrzovanje v prisotnosti talil, dvoslojna izdelava, zgornji sloj betona iz 100% kremenovega agregata, obrabne plasti iz cementnega betona. 
Tlakovci z ravnimi in ostrimi robovi dimenzije: širine 23,5cm in različnih dolžin, debeline 7cm. Stiki med tlakovci širine 5mm zaliti s peskom iz 100% kremenovega agregata. Tlakovci morajo biti skladni s standardom SIST EN 1338.
Velikost in način polaganja tlakovcev ter barvo vrhnjega sloja tlakovcev določi projektant (barva v masi betonskega agregata); v ceno morajo biti vključena vsa potrebna dela za izvedbo tlakovanih površin. </t>
  </si>
  <si>
    <t>1.6.5.5</t>
  </si>
  <si>
    <t>Nabava, izdelava, dobava in strojno polaganje asfalta za vozne površine debeline 10,00 cm v sestavi: 
~ nosilna spodnja plast bitumeniziranega asfaltdrobirja AC 22 base B 50/40 A4 v debelini 6cm
~ obrabne in zaporne plasti bituminizirane zmesi AC 8 surf B70/100 A4 v debelini 4,00cm.
Polaganje v projektiranih padcih, z vsemi pobrizgi s pripadajočimi emulzijami. Polaganje se izvaja strojno v delno kombinirani izvedbi. 
V ceni potrebno upoštevati obdelavo stika z obstoječim asfaltom (zarezovanje ravne linije obstoječega asfalta in 2x hladni premaz stika med starim in novim s polimerno emulzijo).</t>
  </si>
  <si>
    <t>1.6.5.6</t>
  </si>
  <si>
    <t>Nabava, dobava in zarisovanje talnih (horizontalnih) označb na povoznih površinah. Zarisovanje po načrtu.</t>
  </si>
  <si>
    <t>1.6.5.7</t>
  </si>
  <si>
    <t>Zarisovanje tankoslojne označbe s polno belo črto, širine 10cm, z enokomponentno belo barvo, skupaj s posipom 0,25kg/m² (drobci/kroglicami stekla). Debelina plsti suhe snovi 250ɲm.</t>
  </si>
  <si>
    <t>1.6.5.8</t>
  </si>
  <si>
    <t>~ Parkirišča - črte bele barve.
Opomba: Zarisovanje tankoslojne označbe s polno belo črto, širine 10cm, z enokomponentno belo barvo, skupaj s posipom 0,25kg/m² (drobci/kroglicami stekla). Debelina plsti suhe snovi 250ɲm.</t>
  </si>
  <si>
    <t>1.6.5.9</t>
  </si>
  <si>
    <t>Zarisovanje tankoslojne označbe s polno rumeno črto, širine 10cm, z enokomponentno rumeno barvo, skupaj s posipom 0,25kg/m² (drobci/kroglicami stekla). Debelina plsti suhe snovi 250ɲm.</t>
  </si>
  <si>
    <t>1.6.5.10</t>
  </si>
  <si>
    <t>~ Intervencijska površina - črte rumene barve.
Opomba: Zarisovanje tankoslojne označbe s polno rumeno črto, širine 10cm, z enokomponentno rumeno barvo, skupaj s posipom 0,25kg/m² (drobci/kroglicami stekla). Debelina plsti suhe snovi 250ɲm.</t>
  </si>
  <si>
    <t>1.6.5.11</t>
  </si>
  <si>
    <t>Nabava, dobava in postavitev / montaža stebrička za prometni znak; vroče cinkana jeklena cev ø64mm, dolžine 220cm, opremljen s sidri za vgradnjo. V ceni potrebno upoštevati skupaj s temeljenjem. Komplet z vsemi potrebnimi dodatnimi deli in materiali.</t>
  </si>
  <si>
    <t>1.6.5.12</t>
  </si>
  <si>
    <t>Nabava, dobava in montaža prometnega znaka iz Alu pločevine z odsevno folijo - visoko kvalitetna svetlobno odbojna folija EG 1. vrste. Prometni znaki velikosti 60cm. Prometni znak z euro certifikatom.</t>
  </si>
  <si>
    <t>1.6.5.13</t>
  </si>
  <si>
    <t>5.8.1.</t>
  </si>
  <si>
    <t>Prometni znak s predpisano oznako: III-35 (Parkirni prostor).
Opomba: Nabava, dobava in montaža prometnega znaka iz Alu pločevine z odsevno folijo - visoko kvalitetna svetlobno odbojna folija EG 1. vrste. Prometni znaki velikosti 60cm. Prometni znak z euro certifikatom.</t>
  </si>
  <si>
    <t>1.6.5.14</t>
  </si>
  <si>
    <t>5.8.2.</t>
  </si>
  <si>
    <t>Prometni znak s predpisano oznako: (Varno območje evankuirancev!)
Opomba: Nabava, dobava in montaža prometnega znaka iz Alu pločevine z odsevno folijo - visoko kvalitetna svetlobno odbojna folija EG 1. vrste. Prometni znaki velikosti 60cm. Prometni znak z euro certifikatom.</t>
  </si>
  <si>
    <t>1.6.5.15</t>
  </si>
  <si>
    <t>5.8.3.</t>
  </si>
  <si>
    <t>Prometni znak s predpisano oznako: II-2: (Ustavi!) 
Opomba: Nabava, dobava in montaža prometnega znaka iz Alu pločevine z odsevno folijo - visoko kvalitetna svetlobno odbojna folija EG 1. vrste. Prometni znaki velikosti 60cm. Prometni znak z euro certifikatom.</t>
  </si>
  <si>
    <t>1.6.5.16</t>
  </si>
  <si>
    <t>5.8.4.</t>
  </si>
  <si>
    <t>Dopolnilna tabla, bela: napis: IV-5 (MAX 15 min od 6:00 - 17:00).
Opomba: Nabava, dobava in montaža prometnega znaka iz Alu pločevine z odsevno folijo - visoko kvalitetna svetlobno odbojna folija EG 1. vrste. Prometni znaki velikosti 60cm. Prometni znak z euro certifikatom.</t>
  </si>
  <si>
    <t>1.6.5.17</t>
  </si>
  <si>
    <t>5.8.5.</t>
  </si>
  <si>
    <t>Dopolnilna tabla, bela: napis: IV-5 (10PM).
Opomba: Nabava, dobava in montaža prometnega znaka iz Alu pločevine z odsevno folijo - visoko kvalitetna svetlobno odbojna folija EG 1. vrste. Prometni znaki velikosti 60cm. Prometni znak z euro certifikatom.</t>
  </si>
  <si>
    <t>1.6.5.18</t>
  </si>
  <si>
    <t>5.8.6.</t>
  </si>
  <si>
    <t>Dopolnilna tabla, bela: napis: IV-5 (PARKIRIŠČE ZA ZAPOSLENE).
Opomba: Nabava, dobava in montaža prometnega znaka iz Alu pločevine z odsevno folijo - visoko kvalitetna svetlobno odbojna folija EG 1. vrste. Prometni znaki velikosti 60cm. Prometni znak z euro certifikatom.</t>
  </si>
  <si>
    <t>1.6.5.19</t>
  </si>
  <si>
    <t>5.8.7.</t>
  </si>
  <si>
    <t>Dopolnilna tabla, bela: napis: IV-5 (9PM).
Opomba: Nabava, dobava in montaža prometnega znaka iz Alu pločevine z odsevno folijo - visoko kvalitetna svetlobno odbojna folija EG 1. vrste. Prometni znaki velikosti 60cm. Prometni znak z euro certifikatom.</t>
  </si>
  <si>
    <t>1.6.5.20</t>
  </si>
  <si>
    <t>5.8.8.</t>
  </si>
  <si>
    <t>Prometni znak: parkirišče rezervirano za vozila invalidov (montiran na fasado objekta)
Opomba: Nabava, dobava in montaža prometnega znaka iz Alu pločevine z odsevno folijo - visoko kvalitetna svetlobno odbojna folija EG 1. vrste. Prometni znaki velikosti 60cm. Prometni znak z euro certifikatom.</t>
  </si>
  <si>
    <t>1.6.6</t>
  </si>
  <si>
    <t>OGRAJA</t>
  </si>
  <si>
    <t>1.6.6.1</t>
  </si>
  <si>
    <t>Komplet z vsemi potrebnimi dodatnimi deli in materiali.</t>
  </si>
  <si>
    <t>1.6.6.2</t>
  </si>
  <si>
    <t>Nabava, dobava in montaža panelne ograje; dograditev obstoječe ograje, višine 173cm (kot obstoječa ograja) z vgrajenimi ograjnimi vrati. Paneli dolžine 250cm iz horizontalnih žic (debeline 2x 6 ali 8mm) in vertikalnih žic (debeline 5 ali 6mm), prašno barvane vroče cinkane. 
Paneli na nosilne ograjne stebričke pritrjeni s sponkami (metuljček). Stebrički zabetonirani v točkovne temelje. V ceni potrebno upoštevati nabavo in montažo ograje skupaj z nosilnimi stebrički in pripadajočimi temelji. Ograja barvana v barvi kot obstoječa.
Vrata iz vročecinkanih jeklenih profilov s protikorozijsko zaščito s poliestrom in polnilom iz panela - panelna ograja iz horizontalnih žic (debeline 2x 6 ali 8mm) in vertikalnih žic (debeline 5 ali 6mm), prašno barvane vroče cinkane.</t>
  </si>
  <si>
    <t>1.6.6.3</t>
  </si>
  <si>
    <t>Ponovna montaža obstoječe demontirane panelne ograje.</t>
  </si>
  <si>
    <t>1.6.6.4</t>
  </si>
  <si>
    <t>Vrata za osebni prehod, širine 120cm, opremljena s kljuko iz brušene nerjaveče kovine, cilindrično ključavnico (sistemski ključ), varnostnim zapiralom na vrhu vratnega krila in samozapiralom z možnostjo zatika v odprtem stanju.</t>
  </si>
  <si>
    <t>1.6.6.5</t>
  </si>
  <si>
    <t>6.1.3.</t>
  </si>
  <si>
    <t xml:space="preserve">Ponovna montaža obstoječih ograjnih vrat osebni prehod. </t>
  </si>
  <si>
    <t>1.6.6.6</t>
  </si>
  <si>
    <t>6.1.4.</t>
  </si>
  <si>
    <t>Ponovna montaža obstoječih dvokrilnih ograjnih vrat.</t>
  </si>
  <si>
    <t>1.6.6.7</t>
  </si>
  <si>
    <t>Nabava, dobava, izdelava in montaža ograjnega boksa za zabonike za smeti. Ograjni boks iz Alu prašno barvane pločevine in jeklene prašno barvane nosilne konstrukcije v barvi po izboru projektanta (npr. RAL 7016). Boks tlorisne dimenzije cca 500x240cm, višine 150cm. 
V steni boksa vgajena dvokrilna vrata dimenzije 120+120 x 150cm, opremljena z ročajem, cilindrično ključavnico in talnim štoperjem. Stene boksa delno perforirane. Za izdelavo konstrukcije potrebno izdelati delavniški načrt in pridobiti potrdilo od projektanta. Komplet z vsemi potrebnimi dodatnimi deli in materiali.</t>
  </si>
  <si>
    <t>1.6.7</t>
  </si>
  <si>
    <t>OPREMA in IGRALA</t>
  </si>
  <si>
    <t>1.6.7.1</t>
  </si>
  <si>
    <t>1.6.7.2</t>
  </si>
  <si>
    <t xml:space="preserve">Igrala morajo v celoti ustrezati vsem varnostno-tehničnim normativom SIST EN 1176. </t>
  </si>
  <si>
    <t>1.6.7.3</t>
  </si>
  <si>
    <t>1.6.7.4</t>
  </si>
  <si>
    <t>Igrala morajo v celoti ustrezati vsem varnostno-tehničnim normativom SIST EN 1176. 
Ponudnik mora k ponudbi priložiti vse navedene certifikate, oziroma Certifikati morajo dokazovati skladnost z zahtevanimi normami in morajo biti izdani s strani akreditiranih in pooblaščenih institucij.
Zahtevana garancija za igrala: 10 let na konstrukcijo igral  iz aluminija in HPL, 7 let na konstrukcijo igral iz lesenih delov .</t>
  </si>
  <si>
    <t>1.6.7.5</t>
  </si>
  <si>
    <t xml:space="preserve">ALUMINIJASTA IGRALA
Paneli na igralih morajo biti izdelani iz vodoodpornih plošč HPL debeline 14mm(glej sliko 4). Glavni nosilni stebri morajo biti iz aluminijastih kvadratnih škatlastih profilov (kot na sliki 6) Škatlast profil nosilcev je ojačan z notranjim alu profilom cevaste oblike fi 60mm in z 8x povezovalnimi profili z alu ohišjem (glej sliko 6). </t>
  </si>
  <si>
    <t>1.6.7.6</t>
  </si>
  <si>
    <t>Aluminijasti vertikalni stebri so montirani na vertikalnih vročecinkanih jeklenih stojkah fi 6mm (glej sliko 5), ki se vstavijo znotraj škatlastih alu profilov in so pritjeni s dvema horizontalnima  vijakama za vsak stojko. Podesti igral morajo biti protizdrsni iz HPL plošč debeline 10mm. Tobogani morajo biti vkrvljeni, drsna plošča toboganov iz INOX in stranice oboganov iz HPL. Vsi vertikalni stebri morajo biti zaščiteni s PVC pokrovi. Vsi vijaki morajo biti zaščiteni s PVC čepi  črne barve (čepi so vidni na sliki).</t>
  </si>
  <si>
    <t>1.6.7.7</t>
  </si>
  <si>
    <t>VARNOSTNA PODLAGA</t>
  </si>
  <si>
    <t>1.6.7.8</t>
  </si>
  <si>
    <t>Ob vsakem igralu, v kolikor je to potrebno,  je v popisu navedena tudi površina in debelina varnostne podlage guma za ublažitev padcev skladno z normativi SIST EN 1177. 
Površina in debeline varnostne podlage guma mora  biti izvedena skladno z zgoraj navedenim normativom in navodili proizvajalca igral, ki se jih ugrajuje, oziroma na podlagi podatka o kritični višini padca za vsako posamezno igralo.</t>
  </si>
  <si>
    <t>1.6.7.9</t>
  </si>
  <si>
    <t>V ceni je potrebno zajeti pripravo ustrezne podlage skupaj s potrebnim izkopom, vgradnjo ustrezne nevezane nosilne plasti, planiranje in geotekstil.</t>
  </si>
  <si>
    <t>1.6.7.10</t>
  </si>
  <si>
    <t>OP-2</t>
  </si>
  <si>
    <t>KOŠ ZA SMETI S POKROVOM
Koš za smeti lesen z kovinskim pokrovom.Kot art. 3-204/Cproizvajalca TLF ali enakovredno. Dobava in vgradnja skupaj s potrebnim temelenjem.
Ø35x100h</t>
  </si>
  <si>
    <t>1.6.7.11</t>
  </si>
  <si>
    <t>OP-1</t>
  </si>
  <si>
    <t>KOMPLET MIZICA IN DVOJNA KLOPICA
Komplet klopi z mizo.  Igralo je primerno za starost 1leto+.Kot art. 2-80 6 proizvajalca TLF ali enakovredno. 
117x125x51h</t>
  </si>
  <si>
    <t>1.6.7.12</t>
  </si>
  <si>
    <t>IGRIŠČE PRVO STAROSTNO OBDOBJE (1-3 leta)</t>
  </si>
  <si>
    <t>1.6.7.13</t>
  </si>
  <si>
    <t>IG-3</t>
  </si>
  <si>
    <t>GUGALNICA S KOŠARO FI 120 CM
Gugalnica je sestavljena iz štirih poševnih aluminijastih  stebrov dim. 95x95mm. Vertikalna, okrogla prečna cev kovinska, viseča gugalna mrežasta košara fi 120cm je iz jeklenih vrvi zaščitenih s PVC plastjo, na 4 vrveh, vrtljivi  mehanizmi INOX.  Igralo je primerno za starost 1,5-5 let. Kot art.  TOAE1002/AXDS proizvajalca TIMBERLAB ali enakovredno. Dobava in vgradnja skupaj s potrebnim temelenjem.
158x388x226h</t>
  </si>
  <si>
    <t>1.6.7.14</t>
  </si>
  <si>
    <t>Nabava, dobava in vgradnja brezšivne dvoslojne varnostne podlage iz recikliranega granulata 1 cm spodaj in EPDMa 3-5mm z dodatkom reciklata kot npr. Nike Grind ali enakovredno zgoraj, vezivo poluretan, izvedba na licu mesta na predhodno pripravljeno utrjeno peščeno posteljico debeline 30cm. Varnostna podlaga kot npr. PLAYTOP Nike Grind ali enakovredno, skupne debeline 4,5cm (blaženje udarcev do največ 120 cm višine). Barva po izboru projektanta.</t>
  </si>
  <si>
    <t>1.6.7.15</t>
  </si>
  <si>
    <t>Nabava, dobava in vgrajevanje kovinskega robnika za razmejevanje med gumeno podlago pod igrali in zelenico. Kovinski robnik iz vročecinkanega jekla z zaokroženim robom - prilagodljiva oblika. Robnik pritrjen v zemljino z žeblji po navodilih proizvajalca. Komplet z vsemi potrebnimi dodatnimi deli in materiali.</t>
  </si>
  <si>
    <t>1.6.7.16</t>
  </si>
  <si>
    <t>IG-6</t>
  </si>
  <si>
    <t>VZMETNO IGRALO V OBLIKI MEDUZE ZA 4 OTROKE
Vzmetno igralo na 2 vzmeteh za 4 otroke iz HPL panelov deb. 14mm, z motivom meduze. Igralo je primerno za starost 1leto+. Kot art.TOAH4081proizvajalca TIMBERLAB ali enakovredno. Dobava in vgradnja skupaj s potrebnim temelenjem.
169x140x85h</t>
  </si>
  <si>
    <t>1.6.7.17</t>
  </si>
  <si>
    <t>IG-7</t>
  </si>
  <si>
    <t>VZMETNO IGRALO V OBLIKI RIBE ZA 1 OTROKA
Vzmetno igralo strnice iz HPL deb.14mm, z mitivom ribe, s stranskimi oporami. Iz HPL stranic debeline 14mm. Igralo je primerno za starost 1 let+.Kot art.TOAH1087proizvajalca TIMBERLAB ali enakovredno. Dobava in vgradnja skupaj s potrebnim temelenjem.
74×42×73h</t>
  </si>
  <si>
    <t>1.6.7.18</t>
  </si>
  <si>
    <t>IG-8</t>
  </si>
  <si>
    <t>VZMETNO IGRALO V OBLIKI ŽABICE  ZA 1 OTROKA
Vzmetno igralo strnice iz HPL deb.14mm, z mitivom žabice, s stranskimi oporami. Iz HPL stranic debeline 14mm. Igralo je primerno za starost 1 let+.Kot art.TOAH1088ZIHS proizvajalca TIMBERLAB ali enakovredno. Dobava in vgradnja skupaj s potrebnim temelenjem. 
74×42×73h</t>
  </si>
  <si>
    <t>1.6.7.19</t>
  </si>
  <si>
    <t>Nabava, dobava in vgradnja brezšivne dvoslojne varnostne podlage iz recikliranega granulata 1 cm spodaj in EPDMa 3-5mm z dodatkom reciklata kot npr. Nike Grind ali enakovredno zgoraj, vezivo poluretan, izvedba na licu mesta na predhodno pripravljeno utrjeno peščeno posteljico. Varnostna podlaga kot npr. PLAYTOP Nike Grind ali enakovredno, skupne debeline 4,5cm (blaženje udarcev do največ 120 cm višine). Barva po izboru projektanta.</t>
  </si>
  <si>
    <t>1.6.7.20</t>
  </si>
  <si>
    <t>1.6.7.21</t>
  </si>
  <si>
    <t>IG-10</t>
  </si>
  <si>
    <t>PESKOVNIK Z ZAŠČITNO PONJAVO
Lesen peskovnik štirikotne oblike velikosti 200*200cm, višine 30cm z zaščitno ponjavo, ki služi tudi kot senčnica kot npr. P7 svet igral ali enakovredno. Dobava in vgradnja skupaj s potrebnim temelenjem.
200x200x30h</t>
  </si>
  <si>
    <t>1.6.7.22</t>
  </si>
  <si>
    <t>IG-12</t>
  </si>
  <si>
    <t>RAVNOTEŽNOSTNI DROGOVI V OBLIKI KAČE
Igralo sestavljeno iz 3x horizontalnih nosilcev iz lepljenega lesa nordijskega bora dim.95x95mm, 6x nogice. Kot art. 2 .703  proizvajalca TIMBERLAB ali enakovredno. Dobava in vgradnja skupaj s potrebnim temelenjem.
664x173x39h</t>
  </si>
  <si>
    <t>1.6.7.23</t>
  </si>
  <si>
    <t>IGRIŠČE DRUGO STAROSTNO OBDOBJE</t>
  </si>
  <si>
    <t>1.6.7.24</t>
  </si>
  <si>
    <t>IG-15</t>
  </si>
  <si>
    <t>VEČFUNKCIJSKO IGRALO Z 2 STOLPOMA - MOTIV MORJA
Igralo iz ALU  stebrov in HPL panelov sestastavljeno 2 povezanih stolpov: STOLP1: osemkotni stolp s stranskimi 8x mornarskimi okni in 4-kotno streho, 1x stopničke z ograjico, 1x gasilski inox spustni drog, 1x ukrivljen inox tobogan s HPL stranicami, 1x horiz. povezovalni mostiček z ograjico iz HPL panelov STOLP2: 4-kotni stolp na 4x nosilnih ceveh fi 38mm z 2mornarskimi okni, 1x plezalo vertikalno iz vrvi, 1x igralni kotiček pod podestom. Kot art.YOAB2002-M  proizvajalca TLF ali enakovredno. Dobava in vgradnja skupaj s potrebnim temelenjem.
639*329*422H</t>
  </si>
  <si>
    <t>1.6.7.25</t>
  </si>
  <si>
    <t>Nabava, dobava in vgradnja brezšivne dvoslojne varnostne podlage iz recikliranega granulata 1 cm spodaj in EPDMa 3-5mm z dodatkom reciklata kot npr. Nike Grind ali enakovredno zgoraj, vezivo poluretan, izvedba na licu mesta na predhodno pripravljeno utrjeno peščeno posteljico debeline 30cm. Varnostna podlaga kot npr. PLAYTOP Nike Grind ali enakovredno, skupne debeline 13cm (blaženje udarcev do največ 120 cm višine). Barva po izboru projektanta.</t>
  </si>
  <si>
    <t>1.6.7.26</t>
  </si>
  <si>
    <t>1.6.7.27</t>
  </si>
  <si>
    <t>IG-16</t>
  </si>
  <si>
    <t>GUGALNICA DVOJNA 
Gugalnica je sestavljena iz štirih poševnih aluminijastih  stebrov dim. 95x95mm. Vertikalna, okrogla prečna cev kovinska, viseč sedež iz gume na verigah, viseča sedežna kletka, vrtljivi  mehanizmi INOX.  Igralo je primerno za starost 1,5 let+. Kot art.  TOAE2001/CZDSS proizvajalca TIMBERLAB ali enakovredno. Dobava in vgradnja skupaj s potrebnim temelenjem.
147x381x223h</t>
  </si>
  <si>
    <t>1.6.7.28</t>
  </si>
  <si>
    <t>1.6.7.29</t>
  </si>
  <si>
    <t>1.6.7.30</t>
  </si>
  <si>
    <t>IG-20</t>
  </si>
  <si>
    <t>GUGALNICA PREVISNA ZA 2 OTROKA
Gugalnica sestavljena iz  1x horzontalni aluminijast nosilec dim 95x95mm, 2x sedišč za otroke, vsako sedišče ima: 2x starnice iz HPL rumene  barve, 1x sedalo iz HPL 14mm, 2x ročaji PVC horizontalno povezani med sabo., 2x polkrožne talne gume za amortiziranje udarcev pri guganju. Igralo je primerno za starost 2 leta +. Kot art. TOAH1001ZIDP proizvajalca TIMBERLAB ali podobno. Dobava in vgradnja skupaj s potrebnim temelenjem.
410x61x86h</t>
  </si>
  <si>
    <t>1.6.7.31</t>
  </si>
  <si>
    <t>1.6.7.32</t>
  </si>
  <si>
    <t>1.6.7.33</t>
  </si>
  <si>
    <t>VRTNA HIŠKA
Vrtna hiška dimenzije, lesena iz smrekovega lesa na križni spoj, s podom, nebarvana, streha dvokapnica, strešna kritina iz strešne lepenke s posipom, dvokrilna vrata in dvojno dvokrilno okno. Stene debeline 44cm, streha v naklonu 18°. Dobava in vgradnja skupaj s potrebnim temelenjem.
350*300*277h</t>
  </si>
  <si>
    <t>1.7</t>
  </si>
  <si>
    <t>G.</t>
  </si>
  <si>
    <t>KUHINJSKA OPREMA</t>
  </si>
  <si>
    <t>1.7.1</t>
  </si>
  <si>
    <t>TEHNIČNE ZAHTEVE OPREME</t>
  </si>
  <si>
    <t>1.7.1.1</t>
  </si>
  <si>
    <t xml:space="preserve">Delovne površine imajo vgrajeno izolacijo za zmanjševanje vibracij in hrupa, delovna površina pa je spredaj zaključena v radij  cca R15 in odkapnim robom 10 mm za preprečevanje zatekanja. Izolacija površin je spodaj zaščitena z inox pločevino debeline min 0,5 mm. Debelina zgornjih površin mora biti min. 50 mm,  z vgrajeno izolacijo za z zmanjševanje vibracij in hrupa , izvedena z vodoodporno vezano ploščo debeline min. 48 mm. </t>
  </si>
  <si>
    <t>1.7.1.2</t>
  </si>
  <si>
    <t>Vsi predali morajo imeti vgrajena RF teleskopska, popolnoma izvlečna vodila s "Soft" zapiranjem. Vsa korita in mize morajo imeti v spodnjem delu polico ali tristransko ojačitev (zaradi trdnosti). Vsi elementi morajo imeti možnost priklopa ozemljitve. Vsi elementi morajo imeti popolnoma zaprto izvedbo odkapnih robov. Vsi dostopni robovi morajo biti stisnjeni oziroma razigljeni – pobrušeni. Vsa hladilna oprema in toplovodne kopeli, ki predstavljajo kritične kontrolne točke morajo imeti vgrajene kontrolnike temperature.</t>
  </si>
  <si>
    <t>1.7.1.3</t>
  </si>
  <si>
    <t xml:space="preserve">Termični elementi morajo biti izdelani tako, da so robovi površin spojeni "rob na rob" in je na ta način preprečeno zatekanje med elementi. Vse bočne stranice morajo biti izvedene iz nerjaveče pločevine AISI 304  min. 1 mm debeline. Obdelava vseh površin je Scitch Brite oz. brušeno z zrnatostjo 240. Vsa oprema v kuhinji je opremljena z  regulirnimi nogami. </t>
  </si>
  <si>
    <t>1.7.1.4</t>
  </si>
  <si>
    <t xml:space="preserve">Elementi se medsebojno povežejo z ozemljitvenim kablom ali kratkimi zvari pod delovno površino. Elementi se na delovišče vnesejo zaščiteni z statično PVC folijo
in se po končani montaži odstrani s strani montažne ekipe. Vse ostanke embalaže in montažnega materiala , je izvajalec dolžan pospraviti za seboj in delovišče pustiti za seboj čisto. </t>
  </si>
  <si>
    <t>1.7.1.5</t>
  </si>
  <si>
    <t>Obveza izvajalca je, da kontrolira mere objekta in mere elementov uskladi s prostorom. Vsaka sprememba mer se pisno uskladi z  investitorjem. Zamenjava opisanega elementa v specifikaciji je mogoča le ob predhodnem dogovoru z investitorjem. Za vsak element je potrebno v ceno všteti ves potrebni spojni material do funkcionalne uporabnosti. Odstopanja ponujene opreme so dovoljene +10% , -5%.</t>
  </si>
  <si>
    <t>1.7.1.6</t>
  </si>
  <si>
    <t>V vseh spodaj navedenih postavkah mora biti v ceni zajeta montaža in transport opreme.</t>
  </si>
  <si>
    <t>1.7.1.7</t>
  </si>
  <si>
    <t>IZVEDBENE ZAHTEVE TEHNOLOŠKE OPREME</t>
  </si>
  <si>
    <t>1.7.1.8</t>
  </si>
  <si>
    <t>Ozemljitev kuhinjskih elementov izvede izvajalec elektro del. Izbrani dobavitelj tehnološke opreme dobavi inox talne rešetke. Vgradnjo in povezavo izvede izvajalec vodovodnih instalacij.</t>
  </si>
  <si>
    <t>1.7.1.9</t>
  </si>
  <si>
    <t>Vgradnjo in montažo sifonov, zaključnih ventilov in enoročnih mešalnih pip
montiranih iz stene izvrši izvajalec strojnih inštalacij. Nape, prezračevalne rešetke  dobavi, montira in priključi izvajalec strojnih inštalacij. V popisu tehnološke opreme ni upoštevano: sanitarna oprema, čistilno orodje, računalniška oprema, domofoni, sistem ozvočenja…</t>
  </si>
  <si>
    <t>1.7.2</t>
  </si>
  <si>
    <t>RAZDELILNA KUHINJA</t>
  </si>
  <si>
    <t>1.7.2.1</t>
  </si>
  <si>
    <t>ZAMRZOVALNA OMARA
 od -18ºC - -24º C
bruto vol. cca 450 lt
inox izvedba 
enojna vrata
5 x GN 2/1 mreža  v korpusu
dinamično hlajenje
HACCP Integriran
izolacija iz 70 mm expandiranega poliuretana
brez prisotnosti CFC
notranjost komore iz inox pločevine, 
z zaobljenimi robovi za lažje čiščenje
kompaktna egregat enota za hitro menjavo
enakomerna temperaturna porazdelitev 
znotraj komore
Priklj. napetost : 230 v 1N
priklj. moč  500 W
710 x 700 x 2000</t>
  </si>
  <si>
    <t>1.7.2.2</t>
  </si>
  <si>
    <t>HLADILNA OMARA
 od -2ºC - +8º C
bruto vol. 450 lt
inox izvedba 
dvojna vrata
5 x GN 2/1 mreža  v korpusu
dinamično hlajenje
HACCP Integriran
izolacija iz 70 mm expandiranega poliuretana
brez prisotnosti CFC
notranjost komore iz inox pločevine, 
z zaobljenimi robovi za lažje čiščenje
kompaktna egregat enota za hitro menjavo
enakomerna temperaturna porazdelitev 
znotraj komore
Priklj. napetost : 230 v 1N
priklj. moč  425 W
710 x 700 x 2000</t>
  </si>
  <si>
    <t>1.7.2.3</t>
  </si>
  <si>
    <t>SPREJEMNA MIZA ZA TERMOPORTE
nizka izvedba
spodaj polica
vgrajene nivelirne noge
1500 x 700 x 600</t>
  </si>
  <si>
    <t>1.7.2.4</t>
  </si>
  <si>
    <t>DELOVNA MIZA S KORITOM 
bazen 400 x 500 mm
vgrajena prelivna cev
levo spodaj prostor za voziček za odpadke
izvedeni bočni steni pri odpadkih
ostalo spodaj polica
vgrajene nivelirne noge
2350 x 700 x 900</t>
  </si>
  <si>
    <t>1.7.2.5</t>
  </si>
  <si>
    <t>VOZIČEK ZA ODPADKE
inox izvedba
pokrov na nožni dvig
vol. Cca 60 lt
Φ 420 x 650</t>
  </si>
  <si>
    <t>1.7.2.6</t>
  </si>
  <si>
    <t>VISEČA OMARICA
drsna vrata
znotraj prestavljiva polica
1200 x 350 x 660</t>
  </si>
  <si>
    <t>1.7.2.7</t>
  </si>
  <si>
    <t>VISEČA OMARICA
drsna vrata
znotraj prestavljiva polica
1000 x 350 x 660</t>
  </si>
  <si>
    <t>1.7.2.8</t>
  </si>
  <si>
    <t>DELOVNA MIZA
spodaj polica
desno vgrajen set 3 predalov po vertikali
2100 x 700 x 900</t>
  </si>
  <si>
    <t>1.7.2.9</t>
  </si>
  <si>
    <t>NEVTRALNA MIZA
zaprta z enostranimi drsnimi vrati
levo vgrajen set 3 predalov po vertikali
1800 x 700 x 900</t>
  </si>
  <si>
    <t>1.7.2.10</t>
  </si>
  <si>
    <t>TALNA REŠETKA
· izvedba v inox Aisi 304
· bazenom iz inox pločevine debeline 1,5 mm
· višina bazena z rešetko je 145 mm
· sifoniziran odtok Ø50 mm
· inox sito za večje odpadke z luknjami fi 8
· inox pohodna mreža nedrsna, izdelana iz 
rezanih profilov debeline 2 mm, višine 20 mm
· inox zapora pri glodalcem
· privarjena sidra za vgradnjo
· prirobnica za hidro izolacijo
Odtok : Ø 50 mm
300 x 300 x 145</t>
  </si>
  <si>
    <t>1.7.2.11</t>
  </si>
  <si>
    <t>1.11.</t>
  </si>
  <si>
    <t>PAROLOV
stenska, klasična  izvedba
vgrajeni lovilci maščob
vgrajeni lovilci kondenza
izpustni čepi
brez ventilatorja in izpušnih cevi
1300 x 1000 x 420
Domena z ponudnikom za prezračevannje</t>
  </si>
  <si>
    <t>1.7.2.12</t>
  </si>
  <si>
    <t>1.12.</t>
  </si>
  <si>
    <t>PLINSKI ŠTEDILNIK
2 x odprti gorilec
2 x gorilec s ploščo
moč gorilcev: 2 x 5 kW + 2 x 7,5 kW
v korpusu vgrajena konvekcijska pečica GN 1 1/2
Priklj. plina : 3/4"
Priključna moč: 25 kW
Priklj. El. : 400 V , 3N
Priključna moč: 6,7 kW
800 x 700 x 900</t>
  </si>
  <si>
    <t>1.7.2.13</t>
  </si>
  <si>
    <t>1.13.</t>
  </si>
  <si>
    <t>NEVTRALNA MIZA
zaprta z enostranimi drsnimi vrati
levo vgrajen set 3 predalov po vertikali
1600 x 700 x 900</t>
  </si>
  <si>
    <t>1.7.2.14</t>
  </si>
  <si>
    <t>1.14.</t>
  </si>
  <si>
    <t>1.7.2.15</t>
  </si>
  <si>
    <t>1.15.</t>
  </si>
  <si>
    <t>SANITARNI UMIVALNIK
kolenska manipulacija
vgrajena mešalna baterija
pod umivalnikom kiper za odpadni papir
samostoječa izvedba
pritrjen na steno
komplet z veznim materialom, inox izpustnim navojnim grlom,
PVC čepom, PVC sifonom
Priklop vode: THV 1/2"
Odtok: Ø 50 mm
480 x 400 x 850</t>
  </si>
  <si>
    <t>1.7.2.16</t>
  </si>
  <si>
    <t>1.16.</t>
  </si>
  <si>
    <t>SERVIRNI VOZIČEK (MELANINSKE PLOŠČE)
Za široko uporabo v hotelih, gostinskih lokalih, vrtcih, bolnišnicah, laboratorijih, knjižnicah itd. Plošče so narejene iz umetnega materiala v različnih barvah. Zaobljeni robovi ročaja in plošč preprečujejo poškodbo. Orgajice so iz elkosiranih Alu profilov. 
Kolesa z kvalitetnimi krogličnimi ležaji in primerno mehko gumo, omogočajo lahko in tiho vožnjo po različnih površinah. Voziček je vodo odporen in se ga enostavno očisti z običajnimi čistilnimi sredstvi.
BARVA PO IZBIRI UPORABNIKOV
dim. 880 x 480 x 840 mm</t>
  </si>
  <si>
    <t>1.7.2.17</t>
  </si>
  <si>
    <t>1.17.</t>
  </si>
  <si>
    <t>VHODNA MIZA STROJA
leva izvedba
vgrajeno dvodelno korito 500 x 400
v površini vgrajeno drsno vodilo za košare
levo prostor za voziček za odpadke
ostalo polica
2 x OV Ø 50 mm v zidu
PHV:  1/2" , v steni (1,2 m)
1700 x 760 x 850</t>
  </si>
  <si>
    <t>1.7.2.18</t>
  </si>
  <si>
    <t>1.18.</t>
  </si>
  <si>
    <t>1.7.2.19</t>
  </si>
  <si>
    <t>1.19.</t>
  </si>
  <si>
    <t>MEŠALNA BATERIJA Z VISOKIM TUŠEM
keramična tesnila proti vodnemu kamnu
montiranim v vzmetni zaščiti
zidna izvedba
tuš ročka z ročnim zapiranjem
 vgrajen spodnji dolgi izliv
Priključek HTV : R 1/2"</t>
  </si>
  <si>
    <t>1.7.2.20</t>
  </si>
  <si>
    <t>1.20.</t>
  </si>
  <si>
    <t>PAROLOV
stenska, klasična  izvedba
vgrajeni lovilci maščob
vgrajeni lovilci kondenza
izpustni čepi
brez ventilatorja in izpušnih cevi
1000 x 1000 x 420
Domena z ponudnikom za prezračevannje</t>
  </si>
  <si>
    <t>1.7.2.21</t>
  </si>
  <si>
    <t>1.21.</t>
  </si>
  <si>
    <t>1.7.2.22</t>
  </si>
  <si>
    <t>1.22.</t>
  </si>
  <si>
    <t>KOŠARA ZA KROŽNIKE
500 x 500 mm
·       za 18 plitvih krožnikov ali 12 globokih krožnikov
izdelano iz umetne mase</t>
  </si>
  <si>
    <t>1.7.2.23</t>
  </si>
  <si>
    <t>1.23.</t>
  </si>
  <si>
    <t>ŽIČNATI VLOŽEK ZA POMIVANJE ŠALIC POD NAGIBOM</t>
  </si>
  <si>
    <t>1.7.2.24</t>
  </si>
  <si>
    <t>1.24.</t>
  </si>
  <si>
    <t>KOŠARICA Z 8 PREKATI ZA POMIVANJE PRIBORA
izdelano iz umetne mase</t>
  </si>
  <si>
    <t>1.7.2.25</t>
  </si>
  <si>
    <t>1.25.</t>
  </si>
  <si>
    <t>KOŠARA ZA POMIVANJE PLADNJEV OZ. GN POSOD IN POKROVOV
500 x 500 mm
·       za 9 pladnje oz. GN posod in pokrovov
·       odprta na 1 strani
izdelano iz umetne mase</t>
  </si>
  <si>
    <t>1.7.2.26</t>
  </si>
  <si>
    <t>1.26.</t>
  </si>
  <si>
    <t>IZDAJNA MIZA STROJA
desna izvedba
spodaj polica
600 x 760 x 850</t>
  </si>
  <si>
    <t>1.7.2.27</t>
  </si>
  <si>
    <t>1.27.</t>
  </si>
  <si>
    <t>MEHČALEC VODE
avtomatski
OV Ø 50 mm
PHV:  1/2"
Priklj. napetost : 230 V AC
priklj. Moč:  416 W</t>
  </si>
  <si>
    <t>1.7.2.28</t>
  </si>
  <si>
    <t>1.28.</t>
  </si>
  <si>
    <t>1.7.2.29</t>
  </si>
  <si>
    <t>1.29.</t>
  </si>
  <si>
    <t>INOX STENA
izvedena kot sanitarna pregrada
v steno vgrajene 3 vtičnice ( 2 x 230 V, 1 x 400 V )
na višini 1200 mm od tal
stena se pritrdi v tla in na element
1800 x 1500 x 40</t>
  </si>
  <si>
    <t>1.7.2.30</t>
  </si>
  <si>
    <t>1.30.</t>
  </si>
  <si>
    <t>INOX STENA ZA DETERGENTE
montirana na steno
vgrajena cev za obešanje metel,…
zgoraj konzolna polica 300 mm za odlaganje čistil
900 x 30 /300 x 1800
SKUPAJ RAZDELILNA KUHINJA:</t>
  </si>
  <si>
    <t>1.8</t>
  </si>
  <si>
    <t>H.</t>
  </si>
  <si>
    <t>DODATNA IN NEPREDVIDENA DELA</t>
  </si>
  <si>
    <t>1.8.1</t>
  </si>
  <si>
    <t>Dodatna in nepredvidena dela</t>
  </si>
  <si>
    <t>%</t>
  </si>
  <si>
    <t>Projekt</t>
  </si>
  <si>
    <t>StPro</t>
  </si>
  <si>
    <t>KrOpis</t>
  </si>
  <si>
    <t>Date()</t>
  </si>
  <si>
    <t>Dokument</t>
  </si>
  <si>
    <t>Tip.KrOpis</t>
  </si>
  <si>
    <t>Ime in Priimek</t>
  </si>
  <si>
    <t>St</t>
  </si>
  <si>
    <t>Šifra</t>
  </si>
  <si>
    <t>Merska enota</t>
  </si>
  <si>
    <t>Kol</t>
  </si>
  <si>
    <t>CenaPonBrezPop</t>
  </si>
  <si>
    <t>ZnesekNet</t>
  </si>
  <si>
    <t>visible = false</t>
  </si>
  <si>
    <t>TipNivoja</t>
  </si>
  <si>
    <t>m1</t>
  </si>
  <si>
    <t>tekočih metrov</t>
  </si>
  <si>
    <t>kvadratnih metrov</t>
  </si>
  <si>
    <t>CZK</t>
  </si>
  <si>
    <t>kubičnih metrov</t>
  </si>
  <si>
    <t>kilogramov</t>
  </si>
  <si>
    <t>km</t>
  </si>
  <si>
    <t>kilometrov</t>
  </si>
  <si>
    <t>l</t>
  </si>
  <si>
    <t>litrov</t>
  </si>
  <si>
    <t>kosov</t>
  </si>
  <si>
    <t>ar</t>
  </si>
  <si>
    <t>arov</t>
  </si>
  <si>
    <t>t</t>
  </si>
  <si>
    <t>ton</t>
  </si>
  <si>
    <t>ha</t>
  </si>
  <si>
    <t>hektar</t>
  </si>
  <si>
    <t>zvr</t>
  </si>
  <si>
    <t>zvar</t>
  </si>
  <si>
    <t>kam</t>
  </si>
  <si>
    <t>kamionov</t>
  </si>
  <si>
    <t>kwh</t>
  </si>
  <si>
    <t>kilowatnih ur</t>
  </si>
  <si>
    <t>x</t>
  </si>
  <si>
    <t>kw</t>
  </si>
  <si>
    <t>kilowatov</t>
  </si>
  <si>
    <t>wat</t>
  </si>
  <si>
    <t>watov</t>
  </si>
  <si>
    <t>s</t>
  </si>
  <si>
    <t>Sekunda</t>
  </si>
  <si>
    <t>min</t>
  </si>
  <si>
    <t>Minuta</t>
  </si>
  <si>
    <t>ura</t>
  </si>
  <si>
    <t>ur</t>
  </si>
  <si>
    <t>dd</t>
  </si>
  <si>
    <t>Delovni dan</t>
  </si>
  <si>
    <t>dan</t>
  </si>
  <si>
    <t>dni</t>
  </si>
  <si>
    <t>ted</t>
  </si>
  <si>
    <t>Teden</t>
  </si>
  <si>
    <t>mes</t>
  </si>
  <si>
    <t>mesec</t>
  </si>
  <si>
    <t>clet</t>
  </si>
  <si>
    <t>Četrtletje</t>
  </si>
  <si>
    <t>let</t>
  </si>
  <si>
    <t>Leto</t>
  </si>
  <si>
    <t>dlet</t>
  </si>
  <si>
    <t>Desetletje</t>
  </si>
  <si>
    <t>slet</t>
  </si>
  <si>
    <t>Stoletje</t>
  </si>
  <si>
    <t>tlet</t>
  </si>
  <si>
    <t>Tisočletje</t>
  </si>
  <si>
    <t>lit/s</t>
  </si>
  <si>
    <t>m3/s</t>
  </si>
  <si>
    <t>m3/min</t>
  </si>
  <si>
    <t>m3/dan</t>
  </si>
  <si>
    <t>tm</t>
  </si>
  <si>
    <t>lit/min</t>
  </si>
  <si>
    <t>lit/h</t>
  </si>
  <si>
    <t>lit/dan</t>
  </si>
  <si>
    <t>t/h</t>
  </si>
  <si>
    <t>t/dan</t>
  </si>
  <si>
    <t>t/let</t>
  </si>
  <si>
    <t>m/s</t>
  </si>
  <si>
    <t>m/min</t>
  </si>
  <si>
    <t>m/h</t>
  </si>
  <si>
    <t>m/dan</t>
  </si>
  <si>
    <t>m3/h</t>
  </si>
  <si>
    <t>SIT</t>
  </si>
  <si>
    <t>GBP</t>
  </si>
  <si>
    <t>CHF</t>
  </si>
  <si>
    <t>SKK</t>
  </si>
  <si>
    <t>JPY</t>
  </si>
  <si>
    <t>HRK</t>
  </si>
  <si>
    <t>CAD</t>
  </si>
  <si>
    <t>USD</t>
  </si>
  <si>
    <t>POMIVALNI STROJ ZA POSODO
Izvedba:·       model s pokrovom (pokrov se odpira navzgor), za delovanje naravnost skozi ali kotno·       3 avtomatski programi pomivanja: 60/90/120·       pomivalni ciklus se ne zažene, če filtrov ni ali so nepravilno nameščeni·       pokrov je zaprt z vseh 4 strani, kar omogoča zadrževanje pare in energije v sistemu – prihranek energije: 3 kW/H, manj vlage v kuhinji in boljši higienski pogoji·       EASY-LIFT pokrov: zmanjša potrebno fizično moč za dvig pokrova za 50%·       signal za pomanjkanje detergenta in izpiralnih sredstev·       izoliran pokrov zniža hrup in izgubo toplote do 50%·       avtomatski program samo-čiščenja notranjosti aparata·       rezervoar lociran v notranjosti aparata in oblikovan tako, da ni nobenih higiensko problematičnih kotov in robov ·       odstranljiva vodila košar·       zaščita črpalk (filter) pred mehanskimi poškodbami ·       vgrajen štiri-stopenjski fini filtrirni sistem nepretrgoma filtrira pomivalno vodo za boljše rezultate pomivanja in prihranek čistilnih in izpiralnih sredstev do 30%·       upravljanje in zagon programa z eno samo tipko, ki je hkrati indikator delovanja – tipka sveti v  različnih barvah in tako sporoča pripravljenost stroja, potek delovanja in tudi morebitne okvare v delovanju·       digitalni prikaz temperature pomivanja in izpiranja·       aparat je opremljen s priključnim kablom, dovodno in odvodno cevjo vode in nepovratnim ventilom; Pomivalni sistem:·       2 (1 zgoraj, 1 spodaj) štiri-peresne vrteči se pomivalni roki ·       šobe so oblikovane tako, da se ne morejo zamašiti·       pomivalne roke, inox filter rezervoarja in ostali filtri se odstranjujejo brez uporabe kakršnegakoli orodja·       vgrajen mehčalec vode regenerira vodo, ne da bi pri tem prekinil pomivalni ciklus ·       vgrajen dozator pomivalnega sredstva ·       po vsakem pomivalnem ciklusu samočistilni fini filter avtomatično izčrpava umazanijo iz luga·       grelni element zagotavlja konstantno temperaturo vode 60°C, kar optimizira učinek detergenta·       pomivalna črpalka·       vgrajena odvodna črpalka ·       prikaz temperature pomivanja na displeju (na pritisk gumba)
Izpiralni sistem:·       vrteči se izpiralni roki (1 zgoraj, 1 spodaj), odstranljivi brez uporabe kakršnegakoli orodja·       šobe so oblikovane tako, da distribuirajo vodo v vse kote pomivalne komore in se ne morejo zamašiti·       vgrajen dozator izpiralnega sredstva ·       termostatsko voden pretočni grelec z nastavljivo temperaturo·       vgrajen nepovratni ventil ·       vgrajena izpiralna črpalka ACCURINSE za izpiranje neodvisno od vodnega pritiska – garantira konstanto 2,5 l izpiranje in prihranek vode, energije in detergentov do 30 % v primerjavi s standardnimi stroji·       prikaz temperature izpiranja na displeju (na pritisk gumba); Košare:V kompletu:·       1 košara za krožnike, art. P-18-12·       1 univerzalna košara, art. B-00-0-7·       1 plastična košarica za pribor, art. CB-08; TEHNIČNI PODATKI:·       kapaciteta: prvi program – min. 60 košar/h ; drugi program – min. 45 košar/h; tretji program – min. 30 košar/h·       3 programi pomivanja: 60/90/120 sec·   program pomivanja škroba·       volumen pomivalnega rezervoarja: 21 lit ·       moč pomivalnih črpalk: 0,7 kW; 350 lit/min ·       poraba sveže vode: 2,5 lit/ciklus·       temperatura pomivanja: 60°C ·       temperatura izpiranja: 85°C·       vgrajen nepovratni ventil·       zahtevan pritisk vode: min 0,5 –  max 10 barov, max 60°C·       potreben pretok vode: 5 lit/min Električni podatki:·       moč zunanjega grelca rezervoarja: 2,5 kW·       moč bojlerja: 6,15 kW·       skupna moč: 9,7 kW; ·       napajanje: 400 V, 50 Hz Dimenzije:·       max. uporabna višina komore: 440 mm Priključne cevi:·       napajalni kabel dolžine 2500 mm·       dovodna tlačna cev vode dolžine cca. 2000 mm, notranji Ø 3/4", max. temperatura vode 60°C ·       odvodna cev vode dolžine cca. 2000 mm, notranji Ø 20 mm, zunanji Ø 25 mm·       cevi za pomivalno in izpiralno sredstvo: vsaka dolžine cca. 2000 mm Ostali podatki:·       certifikati: CE; DVGW ustreznost -   635/758 x 635/815 x 1510/1995 mm</t>
  </si>
  <si>
    <t>POPIS GRADBENIH, OBRTNIŠKIH, INŠTALACIJSKIH DEL IN OPREME</t>
  </si>
  <si>
    <t>NAROČNIK:</t>
  </si>
  <si>
    <t>MESTNA OBČINA KRANJ</t>
  </si>
  <si>
    <t>SLOVENSKI TRG 1</t>
  </si>
  <si>
    <t>4000 KRANJ</t>
  </si>
  <si>
    <t>ŠT. PROJEKTA:</t>
  </si>
  <si>
    <t>A - 028/18</t>
  </si>
  <si>
    <t>PROJEKTIVNO PODJETJE:</t>
  </si>
  <si>
    <t>MISEL d.o.o.</t>
  </si>
  <si>
    <t>CANKARJEVA 1</t>
  </si>
  <si>
    <t>6230 POSTOJNA</t>
  </si>
  <si>
    <t>ODGOVORNI PROJEKTANT:</t>
  </si>
  <si>
    <t>IZTOK N. ČANČULA u.d.i.a.</t>
  </si>
  <si>
    <t>NASLOV JAVNEGA NAROČILA:</t>
  </si>
  <si>
    <t>Znesek z DDV</t>
  </si>
  <si>
    <t>SPLOŠNA DOLOČILA Pri izvajanju keramičarskih del je potrebno upoštevati vsa pripravljalna dela, pomožna dela zaključna dela. Pri posameznih postavkah keramičarskih del iz tega poglavja mora ponudnik v cenah za enoto mere obvezno zajeti, upoštevati in vkalkulirati še:</t>
  </si>
  <si>
    <t>KERAMIČARSKA DELA</t>
  </si>
  <si>
    <t>OPOMBA</t>
  </si>
  <si>
    <r>
      <t xml:space="preserve">GRADNJA </t>
    </r>
    <r>
      <rPr>
        <b/>
        <u/>
        <sz val="11"/>
        <color theme="1"/>
        <rFont val="Calibri"/>
        <family val="2"/>
        <charset val="238"/>
        <scheme val="minor"/>
      </rPr>
      <t>MODULARNEGA</t>
    </r>
    <r>
      <rPr>
        <b/>
        <sz val="11"/>
        <color theme="1"/>
        <rFont val="Calibri"/>
        <family val="2"/>
        <charset val="238"/>
        <scheme val="minor"/>
      </rPr>
      <t xml:space="preserve"> / MONTAŽNEGA VRTCA V BITNJAH PRI KRANJU</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</si>
</sst>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_€"/>
    <numFmt numFmtId="165" formatCode="#,##0.00\ _S_I_T;[Red]#,##0.00\ _S_I_T"/>
  </numFmts>
  <fonts count="16" x14ac:knownFonts="1">
    <font>
      <sz val="10"/>
      <name val="Arial"/>
    </font>
    <font>
      <sz val="10"/>
      <name val="Arial CE"/>
    </font>
    <font>
      <sz val="10"/>
      <color indexed="10"/>
      <name val="Arial"/>
      <family val="2"/>
      <charset val="238"/>
    </font>
    <font>
      <b/>
      <u/>
      <sz val="11"/>
      <name val="Arial"/>
      <family val="2"/>
      <charset val="238"/>
    </font>
    <font>
      <b/>
      <u/>
      <sz val="11"/>
      <color indexed="10"/>
      <name val="Arial"/>
      <family val="2"/>
      <charset val="238"/>
    </font>
    <font>
      <b/>
      <sz val="10"/>
      <color indexed="10"/>
      <name val="Arial"/>
      <family val="2"/>
      <charset val="238"/>
    </font>
    <font>
      <b/>
      <sz val="10"/>
      <name val="Arial"/>
      <family val="2"/>
      <charset val="238"/>
    </font>
    <font>
      <sz val="8"/>
      <name val="Tahoma"/>
      <family val="2"/>
      <charset val="238"/>
    </font>
    <font>
      <b/>
      <i/>
      <u/>
      <sz val="14"/>
      <name val="Arial"/>
      <family val="2"/>
      <charset val="238"/>
    </font>
    <font>
      <b/>
      <i/>
      <u/>
      <sz val="12"/>
      <name val="Arial"/>
      <family val="2"/>
      <charset val="238"/>
    </font>
    <font>
      <sz val="10"/>
      <color indexed="23"/>
      <name val="Arial"/>
      <family val="2"/>
      <charset val="238"/>
    </font>
    <font>
      <sz val="14"/>
      <name val="Arial CE"/>
    </font>
    <font>
      <sz val="10"/>
      <name val="Arial"/>
      <family val="2"/>
      <charset val="238"/>
    </font>
    <font>
      <b/>
      <sz val="11"/>
      <color theme="1"/>
      <name val="Calibri"/>
      <family val="2"/>
      <charset val="238"/>
      <scheme val="minor"/>
    </font>
    <font>
      <b/>
      <sz val="14"/>
      <color theme="1"/>
      <name val="Calibri"/>
      <family val="2"/>
      <charset val="238"/>
      <scheme val="minor"/>
    </font>
    <font>
      <b/>
      <u/>
      <sz val="11"/>
      <color theme="1"/>
      <name val="Calibri"/>
      <family val="2"/>
      <charset val="238"/>
      <scheme val="minor"/>
    </font>
  </fonts>
  <fills count="6">
    <fill>
      <patternFill patternType="none"/>
    </fill>
    <fill>
      <patternFill patternType="gray125"/>
    </fill>
    <fill>
      <patternFill patternType="solid">
        <fgColor indexed="41"/>
        <bgColor indexed="64"/>
      </patternFill>
    </fill>
    <fill>
      <patternFill patternType="solid">
        <fgColor indexed="60"/>
      </patternFill>
    </fill>
    <fill>
      <patternFill patternType="solid">
        <fgColor indexed="22"/>
        <bgColor indexed="64"/>
      </patternFill>
    </fill>
    <fill>
      <patternFill patternType="solid">
        <fgColor theme="0" tint="-0.34998626667073579"/>
        <bgColor indexed="64"/>
      </patternFill>
    </fill>
  </fills>
  <borders count="7">
    <border>
      <left/>
      <right/>
      <top/>
      <bottom/>
      <diagonal/>
    </border>
    <border>
      <left/>
      <right/>
      <top style="hair">
        <color theme="0" tint="-0.34998626667073579"/>
      </top>
      <bottom style="hair">
        <color theme="0" tint="-0.34998626667073579"/>
      </bottom>
      <diagonal/>
    </border>
    <border>
      <left style="thin">
        <color indexed="64"/>
      </left>
      <right style="thin">
        <color indexed="64"/>
      </right>
      <top style="thin">
        <color indexed="64"/>
      </top>
      <bottom style="thin">
        <color indexed="64"/>
      </bottom>
      <diagonal/>
    </border>
    <border>
      <left/>
      <right/>
      <top style="thin">
        <color indexed="64"/>
      </top>
      <bottom style="hair">
        <color theme="0" tint="-0.34998626667073579"/>
      </bottom>
      <diagonal/>
    </border>
    <border>
      <left/>
      <right/>
      <top/>
      <bottom style="medium">
        <color indexed="64"/>
      </bottom>
      <diagonal/>
    </border>
    <border>
      <left style="thin">
        <color indexed="61"/>
      </left>
      <right style="thin">
        <color indexed="61"/>
      </right>
      <top style="thin">
        <color indexed="61"/>
      </top>
      <bottom style="thin">
        <color indexed="61"/>
      </bottom>
      <diagonal/>
    </border>
    <border>
      <left/>
      <right/>
      <top/>
      <bottom style="thin">
        <color indexed="64"/>
      </bottom>
      <diagonal/>
    </border>
  </borders>
  <cellStyleXfs count="5">
    <xf numFmtId="0" fontId="0" fillId="0" borderId="0"/>
    <xf numFmtId="9" fontId="12" fillId="0" borderId="0" applyFont="0" applyFill="0" applyBorder="0" applyAlignment="0" applyProtection="0"/>
    <xf numFmtId="0" fontId="1" fillId="0" borderId="0"/>
    <xf numFmtId="0" fontId="1" fillId="0" borderId="0"/>
    <xf numFmtId="0" fontId="1" fillId="0" borderId="0"/>
  </cellStyleXfs>
  <cellXfs count="78">
    <xf numFmtId="0" fontId="0" fillId="0" borderId="0" xfId="0"/>
    <xf numFmtId="49" fontId="0" fillId="0" borderId="1" xfId="0" applyNumberFormat="1" applyBorder="1" applyAlignment="1" applyProtection="1">
      <alignment horizontal="left"/>
    </xf>
    <xf numFmtId="0" fontId="0" fillId="0" borderId="1" xfId="0" applyNumberFormat="1" applyBorder="1" applyAlignment="1" applyProtection="1">
      <alignment horizontal="left" wrapText="1"/>
    </xf>
    <xf numFmtId="0" fontId="0" fillId="0" borderId="1" xfId="0" applyBorder="1" applyAlignment="1" applyProtection="1">
      <alignment horizontal="left"/>
    </xf>
    <xf numFmtId="4" fontId="0" fillId="0" borderId="1" xfId="0" applyNumberFormat="1" applyBorder="1" applyProtection="1"/>
    <xf numFmtId="164" fontId="2" fillId="0" borderId="1" xfId="0" applyNumberFormat="1" applyFont="1" applyBorder="1" applyProtection="1">
      <protection locked="0"/>
    </xf>
    <xf numFmtId="164" fontId="0" fillId="0" borderId="1" xfId="0" applyNumberFormat="1" applyBorder="1" applyProtection="1"/>
    <xf numFmtId="0" fontId="0" fillId="0" borderId="0" xfId="0" applyProtection="1"/>
    <xf numFmtId="49" fontId="3" fillId="0" borderId="2" xfId="0" applyNumberFormat="1" applyFont="1" applyBorder="1" applyAlignment="1" applyProtection="1">
      <alignment horizontal="left"/>
    </xf>
    <xf numFmtId="0" fontId="3" fillId="0" borderId="2" xfId="0" applyNumberFormat="1" applyFont="1" applyBorder="1" applyAlignment="1" applyProtection="1">
      <alignment horizontal="left" wrapText="1"/>
    </xf>
    <xf numFmtId="164" fontId="4" fillId="0" borderId="2" xfId="0" applyNumberFormat="1" applyFont="1" applyBorder="1" applyProtection="1"/>
    <xf numFmtId="164" fontId="3" fillId="0" borderId="2" xfId="0" applyNumberFormat="1" applyFont="1" applyBorder="1" applyAlignment="1" applyProtection="1">
      <alignment wrapText="1"/>
    </xf>
    <xf numFmtId="164" fontId="3" fillId="0" borderId="2" xfId="0" applyNumberFormat="1" applyFont="1" applyBorder="1" applyAlignment="1" applyProtection="1">
      <alignment horizontal="left" wrapText="1"/>
    </xf>
    <xf numFmtId="49" fontId="0" fillId="0" borderId="3" xfId="0" applyNumberFormat="1" applyBorder="1" applyAlignment="1" applyProtection="1">
      <alignment horizontal="left"/>
    </xf>
    <xf numFmtId="0" fontId="0" fillId="0" borderId="3" xfId="0" applyNumberFormat="1" applyBorder="1" applyAlignment="1" applyProtection="1">
      <alignment horizontal="left" wrapText="1"/>
    </xf>
    <xf numFmtId="0" fontId="0" fillId="0" borderId="3" xfId="0" applyBorder="1" applyAlignment="1" applyProtection="1">
      <alignment horizontal="left"/>
    </xf>
    <xf numFmtId="4" fontId="0" fillId="0" borderId="3" xfId="0" applyNumberFormat="1" applyBorder="1" applyProtection="1"/>
    <xf numFmtId="164" fontId="0" fillId="0" borderId="3" xfId="0" applyNumberFormat="1" applyBorder="1" applyProtection="1"/>
    <xf numFmtId="0" fontId="0" fillId="2" borderId="0" xfId="0" applyFill="1"/>
    <xf numFmtId="0" fontId="0" fillId="0" borderId="0" xfId="0" applyFill="1"/>
    <xf numFmtId="0" fontId="0" fillId="0" borderId="0" xfId="0" applyAlignment="1">
      <alignment wrapText="1"/>
    </xf>
    <xf numFmtId="0" fontId="5" fillId="0" borderId="0" xfId="0" applyFont="1" applyAlignment="1">
      <alignment wrapText="1"/>
    </xf>
    <xf numFmtId="0" fontId="0" fillId="2" borderId="0" xfId="0" applyFill="1" applyAlignment="1">
      <alignment wrapText="1"/>
    </xf>
    <xf numFmtId="0" fontId="5" fillId="0" borderId="0" xfId="0" applyFont="1" applyFill="1" applyAlignment="1">
      <alignment wrapText="1"/>
    </xf>
    <xf numFmtId="49" fontId="0" fillId="0" borderId="0" xfId="0" applyNumberFormat="1"/>
    <xf numFmtId="0" fontId="6" fillId="0" borderId="0" xfId="0" applyNumberFormat="1" applyFont="1"/>
    <xf numFmtId="165" fontId="0" fillId="0" borderId="0" xfId="0" applyNumberFormat="1" applyAlignment="1">
      <alignment horizontal="right"/>
    </xf>
    <xf numFmtId="49" fontId="6" fillId="0" borderId="4" xfId="0" applyNumberFormat="1" applyFont="1" applyBorder="1"/>
    <xf numFmtId="0" fontId="6" fillId="0" borderId="4" xfId="0" applyFont="1" applyBorder="1" applyAlignment="1">
      <alignment wrapText="1"/>
    </xf>
    <xf numFmtId="0" fontId="6" fillId="0" borderId="4" xfId="0" applyFont="1" applyBorder="1"/>
    <xf numFmtId="0" fontId="6" fillId="0" borderId="4" xfId="0" applyNumberFormat="1" applyFont="1" applyBorder="1" applyAlignment="1">
      <alignment wrapText="1"/>
    </xf>
    <xf numFmtId="165" fontId="6" fillId="0" borderId="4" xfId="0" applyNumberFormat="1" applyFont="1" applyBorder="1" applyAlignment="1">
      <alignment horizontal="left" wrapText="1"/>
    </xf>
    <xf numFmtId="0" fontId="7" fillId="0" borderId="5" xfId="0" applyNumberFormat="1" applyFont="1" applyFill="1" applyBorder="1" applyAlignment="1" applyProtection="1">
      <alignment horizontal="left" vertical="top" wrapText="1"/>
    </xf>
    <xf numFmtId="0" fontId="7" fillId="3" borderId="5" xfId="0" applyNumberFormat="1" applyFont="1" applyFill="1" applyBorder="1" applyAlignment="1" applyProtection="1">
      <alignment horizontal="left" vertical="top" wrapText="1"/>
    </xf>
    <xf numFmtId="49" fontId="0" fillId="0" borderId="0" xfId="0" applyNumberFormat="1" applyFill="1" applyAlignment="1" applyProtection="1">
      <alignment horizontal="left"/>
    </xf>
    <xf numFmtId="0" fontId="0" fillId="0" borderId="0" xfId="0" applyNumberFormat="1" applyFill="1" applyAlignment="1" applyProtection="1">
      <alignment horizontal="left" wrapText="1"/>
    </xf>
    <xf numFmtId="164" fontId="0" fillId="0" borderId="0" xfId="0" applyNumberFormat="1" applyFill="1" applyProtection="1"/>
    <xf numFmtId="0" fontId="0" fillId="0" borderId="0" xfId="0" applyFill="1" applyProtection="1"/>
    <xf numFmtId="0" fontId="0" fillId="0" borderId="6" xfId="0" applyFill="1" applyBorder="1" applyProtection="1"/>
    <xf numFmtId="49" fontId="3" fillId="0" borderId="6" xfId="0" applyNumberFormat="1" applyFont="1" applyFill="1" applyBorder="1" applyAlignment="1" applyProtection="1">
      <alignment horizontal="left"/>
    </xf>
    <xf numFmtId="0" fontId="3" fillId="0" borderId="6" xfId="0" applyNumberFormat="1" applyFont="1" applyFill="1" applyBorder="1" applyAlignment="1" applyProtection="1">
      <alignment horizontal="left" wrapText="1"/>
    </xf>
    <xf numFmtId="164" fontId="3" fillId="0" borderId="6" xfId="0" applyNumberFormat="1" applyFont="1" applyFill="1" applyBorder="1" applyAlignment="1" applyProtection="1">
      <alignment horizontal="right" wrapText="1"/>
    </xf>
    <xf numFmtId="0" fontId="8" fillId="0" borderId="0" xfId="0" applyFont="1" applyFill="1" applyProtection="1"/>
    <xf numFmtId="49" fontId="8" fillId="0" borderId="0" xfId="0" applyNumberFormat="1" applyFont="1" applyFill="1" applyAlignment="1" applyProtection="1">
      <alignment horizontal="left"/>
    </xf>
    <xf numFmtId="0" fontId="8" fillId="0" borderId="0" xfId="0" applyNumberFormat="1" applyFont="1" applyFill="1" applyAlignment="1" applyProtection="1">
      <alignment horizontal="left" wrapText="1"/>
    </xf>
    <xf numFmtId="164" fontId="8" fillId="0" borderId="0" xfId="0" applyNumberFormat="1" applyFont="1" applyFill="1" applyProtection="1"/>
    <xf numFmtId="0" fontId="9" fillId="0" borderId="0" xfId="0" applyFont="1" applyFill="1" applyProtection="1"/>
    <xf numFmtId="49" fontId="9" fillId="0" borderId="0" xfId="0" applyNumberFormat="1" applyFont="1" applyFill="1" applyAlignment="1" applyProtection="1">
      <alignment horizontal="left"/>
    </xf>
    <xf numFmtId="0" fontId="9" fillId="0" borderId="0" xfId="0" applyNumberFormat="1" applyFont="1" applyFill="1" applyAlignment="1" applyProtection="1">
      <alignment horizontal="left" wrapText="1"/>
    </xf>
    <xf numFmtId="164" fontId="9" fillId="0" borderId="0" xfId="0" applyNumberFormat="1" applyFont="1" applyFill="1" applyProtection="1"/>
    <xf numFmtId="0" fontId="0" fillId="0" borderId="0" xfId="0" applyFont="1" applyFill="1" applyProtection="1"/>
    <xf numFmtId="49" fontId="0" fillId="0" borderId="0" xfId="0" applyNumberFormat="1" applyFont="1" applyFill="1" applyAlignment="1" applyProtection="1">
      <alignment horizontal="left"/>
    </xf>
    <xf numFmtId="0" fontId="0" fillId="0" borderId="0" xfId="0" applyNumberFormat="1" applyFont="1" applyFill="1" applyAlignment="1" applyProtection="1">
      <alignment horizontal="left" wrapText="1"/>
    </xf>
    <xf numFmtId="164" fontId="0" fillId="0" borderId="0" xfId="0" applyNumberFormat="1" applyFont="1" applyFill="1" applyProtection="1"/>
    <xf numFmtId="0" fontId="10" fillId="0" borderId="0" xfId="0" applyFont="1" applyFill="1" applyProtection="1"/>
    <xf numFmtId="49" fontId="10" fillId="0" borderId="0" xfId="0" applyNumberFormat="1" applyFont="1" applyFill="1" applyAlignment="1" applyProtection="1">
      <alignment horizontal="left"/>
    </xf>
    <xf numFmtId="0" fontId="10" fillId="0" borderId="0" xfId="0" applyNumberFormat="1" applyFont="1" applyFill="1" applyAlignment="1" applyProtection="1">
      <alignment horizontal="left" wrapText="1"/>
    </xf>
    <xf numFmtId="164" fontId="10" fillId="0" borderId="0" xfId="0" applyNumberFormat="1" applyFont="1" applyFill="1" applyProtection="1"/>
    <xf numFmtId="0" fontId="12" fillId="0" borderId="1" xfId="0" applyNumberFormat="1" applyFont="1" applyBorder="1" applyAlignment="1" applyProtection="1">
      <alignment horizontal="left" wrapText="1"/>
    </xf>
    <xf numFmtId="49" fontId="9" fillId="4" borderId="0" xfId="0" applyNumberFormat="1" applyFont="1" applyFill="1" applyAlignment="1" applyProtection="1">
      <alignment horizontal="left"/>
    </xf>
    <xf numFmtId="0" fontId="9" fillId="4" borderId="0" xfId="0" applyNumberFormat="1" applyFont="1" applyFill="1" applyAlignment="1" applyProtection="1">
      <alignment horizontal="left" wrapText="1"/>
    </xf>
    <xf numFmtId="164" fontId="9" fillId="4" borderId="0" xfId="0" applyNumberFormat="1" applyFont="1" applyFill="1" applyProtection="1"/>
    <xf numFmtId="0" fontId="9" fillId="4" borderId="0" xfId="0" applyFont="1" applyFill="1" applyProtection="1"/>
    <xf numFmtId="49" fontId="12" fillId="0" borderId="0" xfId="0" applyNumberFormat="1" applyFont="1" applyFill="1" applyAlignment="1" applyProtection="1">
      <alignment horizontal="left"/>
    </xf>
    <xf numFmtId="0" fontId="12" fillId="0" borderId="0" xfId="0" applyNumberFormat="1" applyFont="1" applyFill="1" applyAlignment="1" applyProtection="1">
      <alignment horizontal="left" wrapText="1"/>
    </xf>
    <xf numFmtId="164" fontId="12" fillId="0" borderId="0" xfId="0" applyNumberFormat="1" applyFont="1" applyFill="1" applyProtection="1"/>
    <xf numFmtId="0" fontId="12" fillId="0" borderId="0" xfId="0" applyFont="1" applyFill="1" applyProtection="1"/>
    <xf numFmtId="164" fontId="2" fillId="0" borderId="3" xfId="0" applyNumberFormat="1" applyFont="1" applyBorder="1" applyProtection="1"/>
    <xf numFmtId="164" fontId="2" fillId="0" borderId="1" xfId="0" applyNumberFormat="1" applyFont="1" applyBorder="1" applyProtection="1"/>
    <xf numFmtId="0" fontId="1" fillId="0" borderId="0" xfId="2" applyFont="1" applyFill="1" applyBorder="1" applyProtection="1"/>
    <xf numFmtId="0" fontId="1" fillId="0" borderId="0" xfId="3" applyFont="1" applyFill="1" applyBorder="1" applyProtection="1"/>
    <xf numFmtId="0" fontId="11" fillId="0" borderId="0" xfId="3" applyFont="1" applyFill="1" applyBorder="1" applyProtection="1"/>
    <xf numFmtId="0" fontId="13" fillId="0" borderId="0" xfId="0" applyFont="1"/>
    <xf numFmtId="0" fontId="12" fillId="0" borderId="0" xfId="0" applyFont="1"/>
    <xf numFmtId="0" fontId="0" fillId="0" borderId="0" xfId="0" applyProtection="1">
      <protection locked="0"/>
    </xf>
    <xf numFmtId="0" fontId="12" fillId="0" borderId="0" xfId="0" applyFont="1" applyProtection="1">
      <protection locked="0"/>
    </xf>
    <xf numFmtId="164" fontId="0" fillId="0" borderId="1" xfId="0" applyNumberFormat="1" applyBorder="1" applyProtection="1">
      <protection locked="0"/>
    </xf>
    <xf numFmtId="0" fontId="14" fillId="5" borderId="4" xfId="0" applyFont="1" applyFill="1" applyBorder="1" applyAlignment="1">
      <alignment horizontal="center"/>
    </xf>
  </cellXfs>
  <cellStyles count="5">
    <cellStyle name="Navadno" xfId="0" builtinId="0" customBuiltin="1"/>
    <cellStyle name="Navadno 2" xfId="3"/>
    <cellStyle name="Navadno 2 3" xfId="2"/>
    <cellStyle name="Navadno 2 5" xfId="4"/>
    <cellStyle name="Odstotek" xfId="1" builtinId="5" customBuiltin="1"/>
  </cellStyles>
  <dxfs count="35">
    <dxf>
      <font>
        <b/>
        <i val="0"/>
      </font>
    </dxf>
    <dxf>
      <fill>
        <patternFill>
          <bgColor indexed="44"/>
        </patternFill>
      </fill>
    </dxf>
    <dxf>
      <font>
        <b/>
        <i val="0"/>
      </font>
    </dxf>
    <dxf>
      <fill>
        <patternFill>
          <bgColor indexed="44"/>
        </patternFill>
      </fill>
    </dxf>
    <dxf>
      <font>
        <b/>
        <i val="0"/>
      </font>
    </dxf>
    <dxf>
      <fill>
        <patternFill>
          <bgColor indexed="44"/>
        </patternFill>
      </fill>
    </dxf>
    <dxf>
      <font>
        <b/>
        <i val="0"/>
      </font>
    </dxf>
    <dxf>
      <fill>
        <patternFill>
          <bgColor indexed="44"/>
        </patternFill>
      </fill>
    </dxf>
    <dxf>
      <font>
        <b/>
        <i val="0"/>
      </font>
    </dxf>
    <dxf>
      <fill>
        <patternFill>
          <bgColor indexed="44"/>
        </patternFill>
      </fill>
    </dxf>
    <dxf>
      <fill>
        <patternFill>
          <bgColor indexed="57"/>
        </patternFill>
      </fill>
    </dxf>
    <dxf>
      <font>
        <b/>
        <i val="0"/>
      </font>
      <fill>
        <patternFill>
          <bgColor indexed="15"/>
        </patternFill>
      </fill>
    </dxf>
    <dxf>
      <font>
        <b/>
        <i val="0"/>
      </font>
      <fill>
        <patternFill>
          <bgColor indexed="15"/>
        </patternFill>
      </fill>
    </dxf>
    <dxf>
      <font>
        <b/>
        <i val="0"/>
      </font>
      <fill>
        <patternFill>
          <bgColor theme="0" tint="-0.24994659260841701"/>
        </patternFill>
      </fill>
    </dxf>
    <dxf>
      <fill>
        <patternFill>
          <bgColor indexed="44"/>
        </patternFill>
      </fill>
    </dxf>
    <dxf>
      <font>
        <color theme="0"/>
        <name val="Cambria"/>
      </font>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
      <font>
        <color indexed="22"/>
      </font>
      <fill>
        <patternFill>
          <bgColor indexed="22"/>
        </patternFill>
      </fill>
    </dxf>
    <dxf>
      <fill>
        <patternFill>
          <bgColor indexed="44"/>
        </patternFill>
      </fill>
    </dxf>
    <dxf>
      <fill>
        <patternFill>
          <bgColor indexed="44"/>
        </patternFill>
      </fill>
    </dxf>
    <dxf>
      <font>
        <color theme="0"/>
        <name val="Cambria"/>
      </font>
    </dxf>
    <dxf>
      <fill>
        <patternFill>
          <bgColor indexed="57"/>
        </patternFill>
      </fill>
    </dxf>
    <dxf>
      <font>
        <b/>
        <i val="0"/>
      </font>
      <fill>
        <patternFill>
          <bgColor theme="0" tint="-0.24994659260841701"/>
        </patternFill>
      </fill>
    </dxf>
    <dxf>
      <fill>
        <patternFill>
          <bgColor indexed="44"/>
        </patternFill>
      </fill>
    </dxf>
    <dxf>
      <font>
        <b/>
        <i val="0"/>
      </font>
      <fill>
        <patternFill>
          <bgColor theme="0" tint="-0.24994659260841701"/>
        </patternFill>
      </fill>
    </dxf>
    <dxf>
      <fill>
        <patternFill>
          <bgColor indexed="44"/>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247650</xdr:colOff>
      <xdr:row>12</xdr:row>
      <xdr:rowOff>76200</xdr:rowOff>
    </xdr:from>
    <xdr:to>
      <xdr:col>11</xdr:col>
      <xdr:colOff>495300</xdr:colOff>
      <xdr:row>27</xdr:row>
      <xdr:rowOff>142875</xdr:rowOff>
    </xdr:to>
    <xdr:sp macro="" textlink="">
      <xdr:nvSpPr>
        <xdr:cNvPr id="3073" name="AutoShape 1"/>
        <xdr:cNvSpPr>
          <a:spLocks noChangeArrowheads="1"/>
        </xdr:cNvSpPr>
      </xdr:nvSpPr>
      <xdr:spPr bwMode="auto">
        <a:xfrm>
          <a:off x="12039600" y="2038350"/>
          <a:ext cx="1295400" cy="2495550"/>
        </a:xfrm>
        <a:prstGeom prst="wedgeRectCallout">
          <a:avLst>
            <a:gd name="adj1" fmla="val 112500"/>
            <a:gd name="adj2" fmla="val -66032"/>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12</xdr:col>
      <xdr:colOff>0</xdr:colOff>
      <xdr:row>15</xdr:row>
      <xdr:rowOff>0</xdr:rowOff>
    </xdr:from>
    <xdr:to>
      <xdr:col>13</xdr:col>
      <xdr:colOff>514350</xdr:colOff>
      <xdr:row>26</xdr:row>
      <xdr:rowOff>104775</xdr:rowOff>
    </xdr:to>
    <xdr:sp macro="" textlink="">
      <xdr:nvSpPr>
        <xdr:cNvPr id="3077" name="AutoShape 5"/>
        <xdr:cNvSpPr>
          <a:spLocks noChangeArrowheads="1"/>
        </xdr:cNvSpPr>
      </xdr:nvSpPr>
      <xdr:spPr bwMode="auto">
        <a:xfrm>
          <a:off x="13935075" y="2447925"/>
          <a:ext cx="1295400" cy="1885950"/>
        </a:xfrm>
        <a:prstGeom prst="wedgeRectCallout">
          <a:avLst>
            <a:gd name="adj1" fmla="val 58824"/>
            <a:gd name="adj2" fmla="val -91921"/>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ZnesekNet*DDV</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twoCellAnchor>
    <xdr:from>
      <xdr:col>4</xdr:col>
      <xdr:colOff>47625</xdr:colOff>
      <xdr:row>14</xdr:row>
      <xdr:rowOff>152400</xdr:rowOff>
    </xdr:from>
    <xdr:to>
      <xdr:col>8</xdr:col>
      <xdr:colOff>495300</xdr:colOff>
      <xdr:row>25</xdr:row>
      <xdr:rowOff>123825</xdr:rowOff>
    </xdr:to>
    <xdr:sp macro="" textlink="">
      <xdr:nvSpPr>
        <xdr:cNvPr id="3078" name="AutoShape 6"/>
        <xdr:cNvSpPr>
          <a:spLocks noChangeArrowheads="1"/>
        </xdr:cNvSpPr>
      </xdr:nvSpPr>
      <xdr:spPr bwMode="auto">
        <a:xfrm>
          <a:off x="4943475" y="2438400"/>
          <a:ext cx="5457825" cy="1752600"/>
        </a:xfrm>
        <a:prstGeom prst="wedgeRoundRectCallout">
          <a:avLst>
            <a:gd name="adj1" fmla="val 24171"/>
            <a:gd name="adj2" fmla="val -84782"/>
            <a:gd name="adj3" fmla="val 16667"/>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1" i="0" strike="noStrike">
              <a:solidFill>
                <a:srgbClr val="008000"/>
              </a:solidFill>
              <a:latin typeface="Arial"/>
              <a:cs typeface="Arial"/>
            </a:rPr>
            <a:t>Uvoz v PRINS vedno v polje: PonCenaBrezPopLas.</a:t>
          </a:r>
        </a:p>
        <a:p>
          <a:pPr algn="l" rtl="0">
            <a:defRPr sz="1000"/>
          </a:pPr>
          <a:r>
            <a:rPr lang="sl-SI" sz="1000" b="1" i="0" strike="noStrike">
              <a:solidFill>
                <a:srgbClr val="008000"/>
              </a:solidFill>
              <a:latin typeface="Arial"/>
              <a:cs typeface="Arial"/>
            </a:rPr>
            <a:t>1. Pri tistih postavkah, ki so prazne, se ista vrednost uvozi še v NepCena in označi ODD in določi pripadnost  PonTip.Debet.</a:t>
          </a:r>
        </a:p>
        <a:p>
          <a:pPr algn="l" rtl="0">
            <a:defRPr sz="1000"/>
          </a:pPr>
          <a:r>
            <a:rPr lang="sl-SI" sz="1000" b="1" i="0" strike="noStrike">
              <a:solidFill>
                <a:srgbClr val="008000"/>
              </a:solidFill>
              <a:latin typeface="Arial"/>
              <a:cs typeface="Arial"/>
            </a:rPr>
            <a:t>2.Pri postavkah, ki so že ODD je isto kot t. 1.</a:t>
          </a:r>
        </a:p>
        <a:p>
          <a:pPr algn="l" rtl="0">
            <a:defRPr sz="1000"/>
          </a:pPr>
          <a:r>
            <a:rPr lang="sl-SI" sz="1000" b="1" i="0" strike="noStrike">
              <a:solidFill>
                <a:srgbClr val="008000"/>
              </a:solidFill>
              <a:latin typeface="Arial"/>
              <a:cs typeface="Arial"/>
            </a:rPr>
            <a:t>3.Pri postavkah, ki niso prazne pa se vrednost tega polja prepiše le v PonCenaBrezPopLas. </a:t>
          </a:r>
        </a:p>
        <a:p>
          <a:pPr algn="l" rtl="0">
            <a:defRPr sz="1000"/>
          </a:pPr>
          <a:endParaRPr lang="sl-SI" sz="1000" b="1" i="0" strike="noStrike">
            <a:solidFill>
              <a:srgbClr val="008000"/>
            </a:solidFill>
            <a:latin typeface="Arial"/>
            <a:cs typeface="Arial"/>
          </a:endParaRPr>
        </a:p>
        <a:p>
          <a:pPr algn="l" rtl="0">
            <a:defRPr sz="1000"/>
          </a:pPr>
          <a:r>
            <a:rPr lang="sl-SI" sz="1000" b="1" i="0" strike="noStrike">
              <a:solidFill>
                <a:srgbClr val="008000"/>
              </a:solidFill>
              <a:latin typeface="Arial"/>
              <a:cs typeface="Arial"/>
            </a:rPr>
            <a:t>Iz PRINSA pa se vedno izvozi PonCenaBrezPopLas.</a:t>
          </a:r>
        </a:p>
        <a:p>
          <a:pPr algn="l" rtl="0">
            <a:defRPr sz="1000"/>
          </a:pPr>
          <a:endParaRPr lang="sl-SI" sz="1000" b="1" i="0" strike="noStrike">
            <a:solidFill>
              <a:srgbClr val="008000"/>
            </a:solidFill>
            <a:latin typeface="Arial"/>
            <a:cs typeface="Arial"/>
          </a:endParaRPr>
        </a:p>
        <a:p>
          <a:pPr algn="l" rtl="0">
            <a:defRPr sz="1000"/>
          </a:pPr>
          <a:endParaRPr lang="sl-SI" sz="1000" b="1" i="0" strike="noStrike">
            <a:solidFill>
              <a:srgbClr val="008000"/>
            </a:solidFill>
            <a:latin typeface="Arial"/>
            <a:cs typeface="Arial"/>
          </a:endParaRPr>
        </a:p>
      </xdr:txBody>
    </xdr:sp>
    <xdr:clientData/>
  </xdr:twoCellAnchor>
  <xdr:twoCellAnchor>
    <xdr:from>
      <xdr:col>14</xdr:col>
      <xdr:colOff>428625</xdr:colOff>
      <xdr:row>16</xdr:row>
      <xdr:rowOff>76200</xdr:rowOff>
    </xdr:from>
    <xdr:to>
      <xdr:col>17</xdr:col>
      <xdr:colOff>9525</xdr:colOff>
      <xdr:row>24</xdr:row>
      <xdr:rowOff>57150</xdr:rowOff>
    </xdr:to>
    <xdr:sp macro="" textlink="">
      <xdr:nvSpPr>
        <xdr:cNvPr id="3079" name="AutoShape 7"/>
        <xdr:cNvSpPr>
          <a:spLocks noChangeArrowheads="1"/>
        </xdr:cNvSpPr>
      </xdr:nvSpPr>
      <xdr:spPr bwMode="auto">
        <a:xfrm>
          <a:off x="15925800" y="2686050"/>
          <a:ext cx="1676400" cy="1276350"/>
        </a:xfrm>
        <a:prstGeom prst="wedgeRectCallout">
          <a:avLst>
            <a:gd name="adj1" fmla="val -51204"/>
            <a:gd name="adj2" fmla="val -114926"/>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Polje se prenaša v "Opomba"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95250</xdr:colOff>
      <xdr:row>0</xdr:row>
      <xdr:rowOff>0</xdr:rowOff>
    </xdr:from>
    <xdr:to>
      <xdr:col>10</xdr:col>
      <xdr:colOff>676275</xdr:colOff>
      <xdr:row>0</xdr:row>
      <xdr:rowOff>0</xdr:rowOff>
    </xdr:to>
    <xdr:sp macro="" textlink="">
      <xdr:nvSpPr>
        <xdr:cNvPr id="2053" name="AutoShape 5"/>
        <xdr:cNvSpPr>
          <a:spLocks noChangeArrowheads="1"/>
        </xdr:cNvSpPr>
      </xdr:nvSpPr>
      <xdr:spPr bwMode="auto">
        <a:xfrm>
          <a:off x="11849100" y="0"/>
          <a:ext cx="1733550" cy="0"/>
        </a:xfrm>
        <a:prstGeom prst="wedgeRectCallout">
          <a:avLst>
            <a:gd name="adj1" fmla="val -74866"/>
            <a:gd name="adj2" fmla="val 58750"/>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sl-SI" sz="1000" b="0" i="0" strike="noStrike">
              <a:solidFill>
                <a:srgbClr val="000000"/>
              </a:solidFill>
              <a:latin typeface="Arial"/>
              <a:cs typeface="Arial"/>
            </a:rPr>
            <a:t>Vnos formul </a:t>
          </a:r>
        </a:p>
        <a:p>
          <a:pPr algn="l" rtl="0">
            <a:defRPr sz="1000"/>
          </a:pPr>
          <a:r>
            <a:rPr lang="sl-SI" sz="1000" b="0" i="0" strike="noStrike">
              <a:solidFill>
                <a:srgbClr val="000000"/>
              </a:solidFill>
              <a:latin typeface="Arial"/>
              <a:cs typeface="Arial"/>
            </a:rPr>
            <a:t>postavka = CenaPon*Kol</a:t>
          </a:r>
        </a:p>
        <a:p>
          <a:pPr algn="l" rtl="0">
            <a:defRPr sz="1000"/>
          </a:pPr>
          <a:r>
            <a:rPr lang="sl-SI" sz="1000" b="1" i="0" strike="noStrike">
              <a:solidFill>
                <a:srgbClr val="0000FF"/>
              </a:solidFill>
              <a:latin typeface="Arial"/>
              <a:cs typeface="Arial"/>
            </a:rPr>
            <a:t>Nivo = sum(sin)</a:t>
          </a:r>
        </a:p>
        <a:p>
          <a:pPr algn="l" rtl="0">
            <a:defRPr sz="1000"/>
          </a:pPr>
          <a:endParaRPr lang="sl-SI" sz="1000" b="1" i="0" strike="noStrike">
            <a:solidFill>
              <a:srgbClr val="0000FF"/>
            </a:solidFill>
            <a:latin typeface="Arial"/>
            <a:cs typeface="Arial"/>
          </a:endParaRPr>
        </a:p>
        <a:p>
          <a:pPr algn="l" rtl="0">
            <a:defRPr sz="1000"/>
          </a:pPr>
          <a:r>
            <a:rPr lang="sl-SI" sz="1000" b="1" i="0" strike="noStrike">
              <a:solidFill>
                <a:srgbClr val="0000FF"/>
              </a:solidFill>
              <a:latin typeface="Arial"/>
              <a:cs typeface="Arial"/>
            </a:rPr>
            <a:t>Sum sin se lahko naredi preko PRINS-a, ali preko macro-ta v XLS-u. Prva možnost bi bila bistveno boljša!</a:t>
          </a:r>
        </a:p>
      </xdr:txBody>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28"/>
  <sheetViews>
    <sheetView tabSelected="1" view="pageBreakPreview" zoomScaleNormal="100" zoomScaleSheetLayoutView="100" workbookViewId="0"/>
  </sheetViews>
  <sheetFormatPr defaultRowHeight="12.75" x14ac:dyDescent="0.2"/>
  <cols>
    <col min="1" max="1" width="18.42578125" style="70" customWidth="1"/>
    <col min="2" max="2" width="69" style="70" customWidth="1"/>
    <col min="3" max="3" width="9.140625" style="70" customWidth="1"/>
    <col min="4" max="16384" width="9.140625" style="70"/>
  </cols>
  <sheetData>
    <row r="1" spans="1:3" x14ac:dyDescent="0.2">
      <c r="A1" s="69"/>
      <c r="B1" s="69"/>
    </row>
    <row r="2" spans="1:3" x14ac:dyDescent="0.2">
      <c r="A2" s="69"/>
      <c r="B2" s="69"/>
    </row>
    <row r="3" spans="1:3" ht="19.5" thickBot="1" x14ac:dyDescent="0.35">
      <c r="A3" s="77" t="s">
        <v>3546</v>
      </c>
      <c r="B3" s="77"/>
      <c r="C3" s="71"/>
    </row>
    <row r="4" spans="1:3" x14ac:dyDescent="0.2">
      <c r="A4"/>
      <c r="B4"/>
    </row>
    <row r="5" spans="1:3" x14ac:dyDescent="0.2">
      <c r="A5"/>
      <c r="B5"/>
    </row>
    <row r="6" spans="1:3" x14ac:dyDescent="0.2">
      <c r="A6" s="73" t="s">
        <v>3559</v>
      </c>
      <c r="B6"/>
    </row>
    <row r="7" spans="1:3" ht="15" x14ac:dyDescent="0.25">
      <c r="A7"/>
      <c r="B7" s="72" t="s">
        <v>3564</v>
      </c>
    </row>
    <row r="8" spans="1:3" x14ac:dyDescent="0.2">
      <c r="A8"/>
      <c r="B8"/>
    </row>
    <row r="9" spans="1:3" x14ac:dyDescent="0.2">
      <c r="A9"/>
      <c r="B9"/>
    </row>
    <row r="10" spans="1:3" x14ac:dyDescent="0.2">
      <c r="A10" t="s">
        <v>3547</v>
      </c>
      <c r="B10"/>
    </row>
    <row r="11" spans="1:3" ht="15" x14ac:dyDescent="0.25">
      <c r="A11"/>
      <c r="B11" s="72" t="s">
        <v>3548</v>
      </c>
    </row>
    <row r="12" spans="1:3" ht="15" x14ac:dyDescent="0.25">
      <c r="A12"/>
      <c r="B12" s="72" t="s">
        <v>3549</v>
      </c>
    </row>
    <row r="13" spans="1:3" ht="15" x14ac:dyDescent="0.25">
      <c r="A13"/>
      <c r="B13" s="72" t="s">
        <v>3550</v>
      </c>
    </row>
    <row r="14" spans="1:3" x14ac:dyDescent="0.2">
      <c r="A14"/>
      <c r="B14"/>
    </row>
    <row r="15" spans="1:3" x14ac:dyDescent="0.2">
      <c r="A15"/>
      <c r="B15"/>
    </row>
    <row r="16" spans="1:3" x14ac:dyDescent="0.2">
      <c r="A16" t="s">
        <v>3551</v>
      </c>
      <c r="B16"/>
    </row>
    <row r="17" spans="1:2" ht="15" x14ac:dyDescent="0.25">
      <c r="A17"/>
      <c r="B17" s="72" t="s">
        <v>3552</v>
      </c>
    </row>
    <row r="18" spans="1:2" x14ac:dyDescent="0.2">
      <c r="A18"/>
      <c r="B18"/>
    </row>
    <row r="19" spans="1:2" x14ac:dyDescent="0.2">
      <c r="A19"/>
      <c r="B19"/>
    </row>
    <row r="20" spans="1:2" x14ac:dyDescent="0.2">
      <c r="A20" t="s">
        <v>3553</v>
      </c>
      <c r="B20"/>
    </row>
    <row r="21" spans="1:2" ht="15" x14ac:dyDescent="0.25">
      <c r="A21"/>
      <c r="B21" s="72" t="s">
        <v>3554</v>
      </c>
    </row>
    <row r="22" spans="1:2" ht="15" x14ac:dyDescent="0.25">
      <c r="A22"/>
      <c r="B22" s="72" t="s">
        <v>3555</v>
      </c>
    </row>
    <row r="23" spans="1:2" ht="15" x14ac:dyDescent="0.25">
      <c r="A23"/>
      <c r="B23" s="72" t="s">
        <v>3556</v>
      </c>
    </row>
    <row r="24" spans="1:2" x14ac:dyDescent="0.2">
      <c r="A24"/>
      <c r="B24"/>
    </row>
    <row r="25" spans="1:2" x14ac:dyDescent="0.2">
      <c r="A25"/>
      <c r="B25"/>
    </row>
    <row r="26" spans="1:2" x14ac:dyDescent="0.2">
      <c r="A26" t="s">
        <v>3557</v>
      </c>
      <c r="B26"/>
    </row>
    <row r="27" spans="1:2" ht="15" x14ac:dyDescent="0.25">
      <c r="A27"/>
      <c r="B27" s="72" t="s">
        <v>3558</v>
      </c>
    </row>
    <row r="28" spans="1:2" x14ac:dyDescent="0.2">
      <c r="A28" s="69"/>
      <c r="B28" s="69"/>
    </row>
  </sheetData>
  <sheetProtection algorithmName="SHA-512" hashValue="/AB8Z+3KthsyVadGCPPC5ZzpAXSxjY0F/mZj1mt8g8YxzG6rjNXIB4rgxgyyfCqAsuCatp/eY4XK6FxCJ84JVQ==" saltValue="Y+DWh+GA8uKT5LMqi5FseA==" spinCount="100000" sheet="1" objects="1" scenarios="1" formatCells="0" formatColumns="0" formatRows="0"/>
  <mergeCells count="1">
    <mergeCell ref="A3:B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view="pageBreakPreview" zoomScale="60" zoomScaleNormal="70" workbookViewId="0"/>
  </sheetViews>
  <sheetFormatPr defaultRowHeight="12.75" x14ac:dyDescent="0.2"/>
  <cols>
    <col min="1" max="1" width="14" customWidth="1"/>
    <col min="2" max="2" width="17.42578125" customWidth="1"/>
    <col min="3" max="3" width="115" customWidth="1"/>
  </cols>
  <sheetData>
    <row r="1" spans="1:3" ht="15" x14ac:dyDescent="0.25">
      <c r="A1" s="8" t="s">
        <v>6</v>
      </c>
      <c r="B1" s="8" t="s">
        <v>7</v>
      </c>
      <c r="C1" s="9" t="s">
        <v>8</v>
      </c>
    </row>
    <row r="2" spans="1:3" x14ac:dyDescent="0.2">
      <c r="A2" s="13"/>
      <c r="B2" s="13" t="s">
        <v>4</v>
      </c>
      <c r="C2" s="14" t="s">
        <v>5</v>
      </c>
    </row>
    <row r="3" spans="1:3" x14ac:dyDescent="0.2">
      <c r="A3" s="1" t="s">
        <v>24</v>
      </c>
      <c r="B3" s="1"/>
      <c r="C3" s="2" t="s">
        <v>25</v>
      </c>
    </row>
    <row r="4" spans="1:3" x14ac:dyDescent="0.2">
      <c r="A4" s="1" t="s">
        <v>26</v>
      </c>
      <c r="B4" s="1"/>
      <c r="C4" s="2" t="s">
        <v>27</v>
      </c>
    </row>
    <row r="5" spans="1:3" x14ac:dyDescent="0.2">
      <c r="A5" s="1" t="s">
        <v>28</v>
      </c>
      <c r="B5" s="1"/>
      <c r="C5" s="2" t="s">
        <v>29</v>
      </c>
    </row>
    <row r="6" spans="1:3" ht="25.5" x14ac:dyDescent="0.2">
      <c r="A6" s="1" t="s">
        <v>31</v>
      </c>
      <c r="B6" s="1"/>
      <c r="C6" s="2" t="s">
        <v>32</v>
      </c>
    </row>
    <row r="7" spans="1:3" x14ac:dyDescent="0.2">
      <c r="A7" s="1" t="s">
        <v>33</v>
      </c>
      <c r="B7" s="1"/>
      <c r="C7" s="2" t="s">
        <v>34</v>
      </c>
    </row>
    <row r="8" spans="1:3" x14ac:dyDescent="0.2">
      <c r="A8" s="1" t="s">
        <v>35</v>
      </c>
      <c r="B8" s="1"/>
      <c r="C8" s="2" t="s">
        <v>36</v>
      </c>
    </row>
    <row r="9" spans="1:3" x14ac:dyDescent="0.2">
      <c r="A9" s="1" t="s">
        <v>37</v>
      </c>
      <c r="B9" s="1"/>
      <c r="C9" s="2" t="s">
        <v>38</v>
      </c>
    </row>
    <row r="10" spans="1:3" ht="25.5" x14ac:dyDescent="0.2">
      <c r="A10" s="1" t="s">
        <v>39</v>
      </c>
      <c r="B10" s="1"/>
      <c r="C10" s="2" t="s">
        <v>40</v>
      </c>
    </row>
    <row r="11" spans="1:3" x14ac:dyDescent="0.2">
      <c r="A11" s="1" t="s">
        <v>41</v>
      </c>
      <c r="B11" s="1"/>
      <c r="C11" s="2" t="s">
        <v>42</v>
      </c>
    </row>
    <row r="12" spans="1:3" x14ac:dyDescent="0.2">
      <c r="A12" s="1" t="s">
        <v>43</v>
      </c>
      <c r="B12" s="1"/>
      <c r="C12" s="2" t="s">
        <v>44</v>
      </c>
    </row>
    <row r="13" spans="1:3" ht="25.5" x14ac:dyDescent="0.2">
      <c r="A13" s="1" t="s">
        <v>45</v>
      </c>
      <c r="B13" s="1"/>
      <c r="C13" s="2" t="s">
        <v>46</v>
      </c>
    </row>
    <row r="14" spans="1:3" ht="25.5" x14ac:dyDescent="0.2">
      <c r="A14" s="1" t="s">
        <v>47</v>
      </c>
      <c r="B14" s="1"/>
      <c r="C14" s="2" t="s">
        <v>48</v>
      </c>
    </row>
    <row r="15" spans="1:3" x14ac:dyDescent="0.2">
      <c r="A15" s="1" t="s">
        <v>49</v>
      </c>
      <c r="B15" s="1"/>
      <c r="C15" s="2" t="s">
        <v>50</v>
      </c>
    </row>
    <row r="16" spans="1:3" x14ac:dyDescent="0.2">
      <c r="A16" s="1" t="s">
        <v>51</v>
      </c>
      <c r="B16" s="1"/>
      <c r="C16" s="2" t="s">
        <v>52</v>
      </c>
    </row>
    <row r="17" spans="1:3" ht="25.5" x14ac:dyDescent="0.2">
      <c r="A17" s="1" t="s">
        <v>53</v>
      </c>
      <c r="B17" s="1"/>
      <c r="C17" s="2" t="s">
        <v>54</v>
      </c>
    </row>
    <row r="18" spans="1:3" ht="38.25" x14ac:dyDescent="0.2">
      <c r="A18" s="1" t="s">
        <v>55</v>
      </c>
      <c r="B18" s="1"/>
      <c r="C18" s="2" t="s">
        <v>56</v>
      </c>
    </row>
    <row r="19" spans="1:3" ht="38.25" x14ac:dyDescent="0.2">
      <c r="A19" s="1" t="s">
        <v>57</v>
      </c>
      <c r="B19" s="1"/>
      <c r="C19" s="2" t="s">
        <v>58</v>
      </c>
    </row>
    <row r="20" spans="1:3" ht="25.5" x14ac:dyDescent="0.2">
      <c r="A20" s="1" t="s">
        <v>59</v>
      </c>
      <c r="B20" s="1"/>
      <c r="C20" s="2" t="s">
        <v>60</v>
      </c>
    </row>
    <row r="21" spans="1:3" x14ac:dyDescent="0.2">
      <c r="A21" s="1" t="s">
        <v>61</v>
      </c>
      <c r="B21" s="1"/>
      <c r="C21" s="2" t="s">
        <v>62</v>
      </c>
    </row>
    <row r="22" spans="1:3" ht="25.5" x14ac:dyDescent="0.2">
      <c r="A22" s="1" t="s">
        <v>63</v>
      </c>
      <c r="B22" s="1"/>
      <c r="C22" s="2" t="s">
        <v>64</v>
      </c>
    </row>
    <row r="23" spans="1:3" ht="25.5" x14ac:dyDescent="0.2">
      <c r="A23" s="1" t="s">
        <v>65</v>
      </c>
      <c r="B23" s="1"/>
      <c r="C23" s="2" t="s">
        <v>66</v>
      </c>
    </row>
    <row r="24" spans="1:3" ht="25.5" x14ac:dyDescent="0.2">
      <c r="A24" s="1" t="s">
        <v>67</v>
      </c>
      <c r="B24" s="1"/>
      <c r="C24" s="2" t="s">
        <v>68</v>
      </c>
    </row>
    <row r="25" spans="1:3" x14ac:dyDescent="0.2">
      <c r="A25" s="1" t="s">
        <v>69</v>
      </c>
      <c r="B25" s="1"/>
      <c r="C25" s="2" t="s">
        <v>70</v>
      </c>
    </row>
    <row r="26" spans="1:3" x14ac:dyDescent="0.2">
      <c r="A26" s="1" t="s">
        <v>71</v>
      </c>
      <c r="B26" s="1"/>
      <c r="C26" s="2" t="s">
        <v>72</v>
      </c>
    </row>
    <row r="27" spans="1:3" x14ac:dyDescent="0.2">
      <c r="A27" s="1" t="s">
        <v>73</v>
      </c>
      <c r="B27" s="1"/>
      <c r="C27" s="2" t="s">
        <v>74</v>
      </c>
    </row>
    <row r="28" spans="1:3" x14ac:dyDescent="0.2">
      <c r="A28" s="1" t="s">
        <v>75</v>
      </c>
      <c r="B28" s="1"/>
      <c r="C28" s="2" t="s">
        <v>76</v>
      </c>
    </row>
    <row r="29" spans="1:3" ht="25.5" x14ac:dyDescent="0.2">
      <c r="A29" s="1" t="s">
        <v>77</v>
      </c>
      <c r="B29" s="1"/>
      <c r="C29" s="2" t="s">
        <v>78</v>
      </c>
    </row>
    <row r="30" spans="1:3" ht="63.75" x14ac:dyDescent="0.2">
      <c r="A30" s="1" t="s">
        <v>79</v>
      </c>
      <c r="B30" s="1"/>
      <c r="C30" s="2" t="s">
        <v>80</v>
      </c>
    </row>
    <row r="31" spans="1:3" x14ac:dyDescent="0.2">
      <c r="A31" s="1" t="s">
        <v>81</v>
      </c>
      <c r="B31" s="1"/>
      <c r="C31" s="2" t="s">
        <v>82</v>
      </c>
    </row>
    <row r="32" spans="1:3" x14ac:dyDescent="0.2">
      <c r="A32" s="1" t="s">
        <v>83</v>
      </c>
      <c r="B32" s="1"/>
      <c r="C32" s="2" t="s">
        <v>84</v>
      </c>
    </row>
    <row r="33" spans="1:3" ht="25.5" x14ac:dyDescent="0.2">
      <c r="A33" s="1" t="s">
        <v>85</v>
      </c>
      <c r="B33" s="1"/>
      <c r="C33" s="2" t="s">
        <v>86</v>
      </c>
    </row>
    <row r="34" spans="1:3" ht="25.5" x14ac:dyDescent="0.2">
      <c r="A34" s="1" t="s">
        <v>87</v>
      </c>
      <c r="B34" s="1"/>
      <c r="C34" s="2" t="s">
        <v>88</v>
      </c>
    </row>
    <row r="35" spans="1:3" ht="25.5" x14ac:dyDescent="0.2">
      <c r="A35" s="1" t="s">
        <v>89</v>
      </c>
      <c r="B35" s="1"/>
      <c r="C35" s="2" t="s">
        <v>90</v>
      </c>
    </row>
    <row r="36" spans="1:3" x14ac:dyDescent="0.2">
      <c r="A36" s="1" t="s">
        <v>91</v>
      </c>
      <c r="B36" s="1"/>
      <c r="C36" s="2" t="s">
        <v>92</v>
      </c>
    </row>
    <row r="37" spans="1:3" ht="51" x14ac:dyDescent="0.2">
      <c r="A37" s="1" t="s">
        <v>93</v>
      </c>
      <c r="B37" s="1"/>
      <c r="C37" s="2" t="s">
        <v>94</v>
      </c>
    </row>
    <row r="38" spans="1:3" ht="63.75" x14ac:dyDescent="0.2">
      <c r="A38" s="1" t="s">
        <v>95</v>
      </c>
      <c r="B38" s="1"/>
      <c r="C38" s="2" t="s">
        <v>96</v>
      </c>
    </row>
    <row r="39" spans="1:3" ht="63.75" x14ac:dyDescent="0.2">
      <c r="A39" s="1" t="s">
        <v>97</v>
      </c>
      <c r="B39" s="1"/>
      <c r="C39" s="2" t="s">
        <v>98</v>
      </c>
    </row>
    <row r="40" spans="1:3" ht="25.5" x14ac:dyDescent="0.2">
      <c r="A40" s="1" t="s">
        <v>99</v>
      </c>
      <c r="B40" s="1"/>
      <c r="C40" s="2" t="s">
        <v>100</v>
      </c>
    </row>
    <row r="41" spans="1:3" ht="25.5" x14ac:dyDescent="0.2">
      <c r="A41" s="1" t="s">
        <v>101</v>
      </c>
      <c r="B41" s="1"/>
      <c r="C41" s="2" t="s">
        <v>102</v>
      </c>
    </row>
    <row r="42" spans="1:3" ht="38.25" x14ac:dyDescent="0.2">
      <c r="A42" s="1" t="s">
        <v>103</v>
      </c>
      <c r="B42" s="1"/>
      <c r="C42" s="2" t="s">
        <v>104</v>
      </c>
    </row>
    <row r="43" spans="1:3" x14ac:dyDescent="0.2">
      <c r="A43" s="1" t="s">
        <v>105</v>
      </c>
      <c r="B43" s="1"/>
      <c r="C43" s="2" t="s">
        <v>106</v>
      </c>
    </row>
    <row r="44" spans="1:3" ht="25.5" x14ac:dyDescent="0.2">
      <c r="A44" s="1" t="s">
        <v>107</v>
      </c>
      <c r="B44" s="1"/>
      <c r="C44" s="2" t="s">
        <v>108</v>
      </c>
    </row>
    <row r="45" spans="1:3" x14ac:dyDescent="0.2">
      <c r="A45" s="1" t="s">
        <v>109</v>
      </c>
      <c r="B45" s="1"/>
      <c r="C45" s="2" t="s">
        <v>110</v>
      </c>
    </row>
    <row r="46" spans="1:3" x14ac:dyDescent="0.2">
      <c r="A46" s="1" t="s">
        <v>111</v>
      </c>
      <c r="B46" s="1"/>
      <c r="C46" s="2" t="s">
        <v>112</v>
      </c>
    </row>
    <row r="47" spans="1:3" x14ac:dyDescent="0.2">
      <c r="A47" s="1" t="s">
        <v>113</v>
      </c>
      <c r="B47" s="1"/>
      <c r="C47" s="2" t="s">
        <v>114</v>
      </c>
    </row>
    <row r="48" spans="1:3" x14ac:dyDescent="0.2">
      <c r="A48" s="1" t="s">
        <v>115</v>
      </c>
      <c r="B48" s="1"/>
      <c r="C48" s="2" t="s">
        <v>116</v>
      </c>
    </row>
    <row r="49" spans="1:3" ht="89.25" x14ac:dyDescent="0.2">
      <c r="A49" s="1" t="s">
        <v>117</v>
      </c>
      <c r="B49" s="1"/>
      <c r="C49" s="2" t="s">
        <v>118</v>
      </c>
    </row>
    <row r="50" spans="1:3" ht="63.75" x14ac:dyDescent="0.2">
      <c r="A50" s="1" t="s">
        <v>119</v>
      </c>
      <c r="B50" s="1"/>
      <c r="C50" s="2" t="s">
        <v>120</v>
      </c>
    </row>
    <row r="51" spans="1:3" ht="63.75" x14ac:dyDescent="0.2">
      <c r="A51" s="1" t="s">
        <v>121</v>
      </c>
      <c r="B51" s="1"/>
      <c r="C51" s="2" t="s">
        <v>122</v>
      </c>
    </row>
    <row r="52" spans="1:3" ht="127.5" x14ac:dyDescent="0.2">
      <c r="A52" s="1" t="s">
        <v>123</v>
      </c>
      <c r="B52" s="1"/>
      <c r="C52" s="2" t="s">
        <v>124</v>
      </c>
    </row>
    <row r="53" spans="1:3" ht="76.5" x14ac:dyDescent="0.2">
      <c r="A53" s="1" t="s">
        <v>125</v>
      </c>
      <c r="B53" s="1"/>
      <c r="C53" s="2" t="s">
        <v>126</v>
      </c>
    </row>
    <row r="54" spans="1:3" ht="51" x14ac:dyDescent="0.2">
      <c r="A54" s="1" t="s">
        <v>127</v>
      </c>
      <c r="B54" s="1"/>
      <c r="C54" s="2" t="s">
        <v>128</v>
      </c>
    </row>
    <row r="55" spans="1:3" x14ac:dyDescent="0.2">
      <c r="A55" s="1" t="s">
        <v>129</v>
      </c>
      <c r="B55" s="1"/>
      <c r="C55" s="2" t="s">
        <v>130</v>
      </c>
    </row>
    <row r="56" spans="1:3" ht="51" x14ac:dyDescent="0.2">
      <c r="A56" s="1" t="s">
        <v>131</v>
      </c>
      <c r="B56" s="1"/>
      <c r="C56" s="2" t="s">
        <v>132</v>
      </c>
    </row>
    <row r="57" spans="1:3" ht="38.25" x14ac:dyDescent="0.2">
      <c r="A57" s="1" t="s">
        <v>133</v>
      </c>
      <c r="B57" s="1"/>
      <c r="C57" s="2" t="s">
        <v>134</v>
      </c>
    </row>
    <row r="58" spans="1:3" ht="25.5" x14ac:dyDescent="0.2">
      <c r="A58" s="1" t="s">
        <v>135</v>
      </c>
      <c r="B58" s="1"/>
      <c r="C58" s="2" t="s">
        <v>136</v>
      </c>
    </row>
    <row r="59" spans="1:3" x14ac:dyDescent="0.2">
      <c r="A59" s="1" t="s">
        <v>137</v>
      </c>
      <c r="B59" s="1"/>
      <c r="C59" s="2" t="s">
        <v>138</v>
      </c>
    </row>
    <row r="60" spans="1:3" x14ac:dyDescent="0.2">
      <c r="A60" s="1" t="s">
        <v>139</v>
      </c>
      <c r="B60" s="1"/>
      <c r="C60" s="2" t="s">
        <v>140</v>
      </c>
    </row>
    <row r="61" spans="1:3" x14ac:dyDescent="0.2">
      <c r="A61" s="1" t="s">
        <v>141</v>
      </c>
      <c r="B61" s="1"/>
      <c r="C61" s="2" t="s">
        <v>142</v>
      </c>
    </row>
    <row r="62" spans="1:3" x14ac:dyDescent="0.2">
      <c r="A62" s="1" t="s">
        <v>143</v>
      </c>
      <c r="B62" s="1"/>
      <c r="C62" s="2" t="s">
        <v>144</v>
      </c>
    </row>
    <row r="63" spans="1:3" x14ac:dyDescent="0.2">
      <c r="A63" s="1" t="s">
        <v>145</v>
      </c>
      <c r="B63" s="1"/>
      <c r="C63" s="2" t="s">
        <v>146</v>
      </c>
    </row>
    <row r="64" spans="1:3" ht="25.5" x14ac:dyDescent="0.2">
      <c r="A64" s="1" t="s">
        <v>147</v>
      </c>
      <c r="B64" s="1"/>
      <c r="C64" s="2" t="s">
        <v>148</v>
      </c>
    </row>
    <row r="65" spans="1:3" ht="25.5" x14ac:dyDescent="0.2">
      <c r="A65" s="1" t="s">
        <v>149</v>
      </c>
      <c r="B65" s="1"/>
      <c r="C65" s="2" t="s">
        <v>150</v>
      </c>
    </row>
    <row r="66" spans="1:3" x14ac:dyDescent="0.2">
      <c r="A66" s="1" t="s">
        <v>151</v>
      </c>
      <c r="B66" s="1"/>
      <c r="C66" s="2" t="s">
        <v>152</v>
      </c>
    </row>
    <row r="67" spans="1:3" ht="25.5" x14ac:dyDescent="0.2">
      <c r="A67" s="1" t="s">
        <v>153</v>
      </c>
      <c r="B67" s="1"/>
      <c r="C67" s="2" t="s">
        <v>154</v>
      </c>
    </row>
    <row r="68" spans="1:3" x14ac:dyDescent="0.2">
      <c r="A68" s="1" t="s">
        <v>155</v>
      </c>
      <c r="B68" s="1"/>
      <c r="C68" s="2" t="s">
        <v>156</v>
      </c>
    </row>
    <row r="69" spans="1:3" x14ac:dyDescent="0.2">
      <c r="A69" s="1" t="s">
        <v>157</v>
      </c>
      <c r="B69" s="1"/>
      <c r="C69" s="2" t="s">
        <v>158</v>
      </c>
    </row>
    <row r="70" spans="1:3" ht="38.25" x14ac:dyDescent="0.2">
      <c r="A70" s="1" t="s">
        <v>159</v>
      </c>
      <c r="B70" s="1"/>
      <c r="C70" s="2" t="s">
        <v>160</v>
      </c>
    </row>
    <row r="71" spans="1:3" x14ac:dyDescent="0.2">
      <c r="A71" s="1" t="s">
        <v>161</v>
      </c>
      <c r="B71" s="1"/>
      <c r="C71" s="2" t="s">
        <v>162</v>
      </c>
    </row>
    <row r="72" spans="1:3" ht="25.5" x14ac:dyDescent="0.2">
      <c r="A72" s="1" t="s">
        <v>163</v>
      </c>
      <c r="B72" s="1"/>
      <c r="C72" s="2" t="s">
        <v>164</v>
      </c>
    </row>
    <row r="73" spans="1:3" ht="25.5" x14ac:dyDescent="0.2">
      <c r="A73" s="1" t="s">
        <v>165</v>
      </c>
      <c r="B73" s="1"/>
      <c r="C73" s="2" t="s">
        <v>166</v>
      </c>
    </row>
    <row r="74" spans="1:3" x14ac:dyDescent="0.2">
      <c r="A74" s="1" t="s">
        <v>167</v>
      </c>
      <c r="B74" s="1"/>
      <c r="C74" s="2" t="s">
        <v>168</v>
      </c>
    </row>
    <row r="75" spans="1:3" x14ac:dyDescent="0.2">
      <c r="A75" s="1" t="s">
        <v>169</v>
      </c>
      <c r="B75" s="1"/>
      <c r="C75" s="2" t="s">
        <v>170</v>
      </c>
    </row>
    <row r="76" spans="1:3" x14ac:dyDescent="0.2">
      <c r="A76" s="1" t="s">
        <v>171</v>
      </c>
      <c r="B76" s="1"/>
      <c r="C76" s="2" t="s">
        <v>172</v>
      </c>
    </row>
    <row r="77" spans="1:3" ht="38.25" x14ac:dyDescent="0.2">
      <c r="A77" s="1" t="s">
        <v>173</v>
      </c>
      <c r="B77" s="1"/>
      <c r="C77" s="2" t="s">
        <v>174</v>
      </c>
    </row>
    <row r="78" spans="1:3" ht="38.25" x14ac:dyDescent="0.2">
      <c r="A78" s="1" t="s">
        <v>175</v>
      </c>
      <c r="B78" s="1"/>
      <c r="C78" s="2" t="s">
        <v>176</v>
      </c>
    </row>
    <row r="79" spans="1:3" x14ac:dyDescent="0.2">
      <c r="A79" s="1" t="s">
        <v>177</v>
      </c>
      <c r="B79" s="1"/>
      <c r="C79" s="2" t="s">
        <v>178</v>
      </c>
    </row>
    <row r="80" spans="1:3" x14ac:dyDescent="0.2">
      <c r="A80" s="1" t="s">
        <v>179</v>
      </c>
      <c r="B80" s="1"/>
      <c r="C80" s="2" t="s">
        <v>180</v>
      </c>
    </row>
    <row r="81" spans="1:3" ht="38.25" x14ac:dyDescent="0.2">
      <c r="A81" s="1" t="s">
        <v>181</v>
      </c>
      <c r="B81" s="1"/>
      <c r="C81" s="2" t="s">
        <v>182</v>
      </c>
    </row>
    <row r="82" spans="1:3" x14ac:dyDescent="0.2">
      <c r="A82" s="1" t="s">
        <v>183</v>
      </c>
      <c r="B82" s="1"/>
      <c r="C82" s="2" t="s">
        <v>184</v>
      </c>
    </row>
    <row r="83" spans="1:3" ht="38.25" x14ac:dyDescent="0.2">
      <c r="A83" s="1" t="s">
        <v>185</v>
      </c>
      <c r="B83" s="1"/>
      <c r="C83" s="2" t="s">
        <v>186</v>
      </c>
    </row>
    <row r="84" spans="1:3" ht="51" x14ac:dyDescent="0.2">
      <c r="A84" s="1" t="s">
        <v>187</v>
      </c>
      <c r="B84" s="1"/>
      <c r="C84" s="2" t="s">
        <v>188</v>
      </c>
    </row>
    <row r="85" spans="1:3" ht="38.25" x14ac:dyDescent="0.2">
      <c r="A85" s="1" t="s">
        <v>189</v>
      </c>
      <c r="B85" s="1"/>
      <c r="C85" s="2" t="s">
        <v>190</v>
      </c>
    </row>
    <row r="86" spans="1:3" ht="38.25" x14ac:dyDescent="0.2">
      <c r="A86" s="1" t="s">
        <v>191</v>
      </c>
      <c r="B86" s="1"/>
      <c r="C86" s="2" t="s">
        <v>192</v>
      </c>
    </row>
    <row r="87" spans="1:3" ht="38.25" x14ac:dyDescent="0.2">
      <c r="A87" s="1" t="s">
        <v>193</v>
      </c>
      <c r="B87" s="1"/>
      <c r="C87" s="2" t="s">
        <v>194</v>
      </c>
    </row>
    <row r="88" spans="1:3" x14ac:dyDescent="0.2">
      <c r="A88" s="1" t="s">
        <v>195</v>
      </c>
      <c r="B88" s="1"/>
      <c r="C88" s="2" t="s">
        <v>196</v>
      </c>
    </row>
    <row r="89" spans="1:3" ht="25.5" x14ac:dyDescent="0.2">
      <c r="A89" s="1" t="s">
        <v>197</v>
      </c>
      <c r="B89" s="1"/>
      <c r="C89" s="2" t="s">
        <v>198</v>
      </c>
    </row>
    <row r="90" spans="1:3" x14ac:dyDescent="0.2">
      <c r="A90" s="1" t="s">
        <v>199</v>
      </c>
      <c r="B90" s="1"/>
      <c r="C90" s="2" t="s">
        <v>200</v>
      </c>
    </row>
    <row r="91" spans="1:3" ht="51" x14ac:dyDescent="0.2">
      <c r="A91" s="1" t="s">
        <v>201</v>
      </c>
      <c r="B91" s="1"/>
      <c r="C91" s="2" t="s">
        <v>202</v>
      </c>
    </row>
    <row r="92" spans="1:3" ht="25.5" x14ac:dyDescent="0.2">
      <c r="A92" s="1" t="s">
        <v>203</v>
      </c>
      <c r="B92" s="1"/>
      <c r="C92" s="2" t="s">
        <v>204</v>
      </c>
    </row>
    <row r="93" spans="1:3" ht="38.25" x14ac:dyDescent="0.2">
      <c r="A93" s="1" t="s">
        <v>205</v>
      </c>
      <c r="B93" s="1"/>
      <c r="C93" s="2" t="s">
        <v>206</v>
      </c>
    </row>
    <row r="94" spans="1:3" ht="25.5" x14ac:dyDescent="0.2">
      <c r="A94" s="1" t="s">
        <v>207</v>
      </c>
      <c r="B94" s="1"/>
      <c r="C94" s="2" t="s">
        <v>208</v>
      </c>
    </row>
    <row r="95" spans="1:3" ht="38.25" x14ac:dyDescent="0.2">
      <c r="A95" s="1" t="s">
        <v>209</v>
      </c>
      <c r="B95" s="1"/>
      <c r="C95" s="2" t="s">
        <v>210</v>
      </c>
    </row>
    <row r="96" spans="1:3" ht="25.5" x14ac:dyDescent="0.2">
      <c r="A96" s="1" t="s">
        <v>211</v>
      </c>
      <c r="B96" s="1"/>
      <c r="C96" s="2" t="s">
        <v>212</v>
      </c>
    </row>
    <row r="97" spans="1:3" x14ac:dyDescent="0.2">
      <c r="A97" s="1" t="s">
        <v>213</v>
      </c>
      <c r="B97" s="1"/>
      <c r="C97" s="2" t="s">
        <v>214</v>
      </c>
    </row>
    <row r="98" spans="1:3" ht="38.25" x14ac:dyDescent="0.2">
      <c r="A98" s="1" t="s">
        <v>215</v>
      </c>
      <c r="B98" s="1"/>
      <c r="C98" s="2" t="s">
        <v>216</v>
      </c>
    </row>
    <row r="99" spans="1:3" x14ac:dyDescent="0.2">
      <c r="A99" s="1" t="s">
        <v>217</v>
      </c>
      <c r="B99" s="1"/>
      <c r="C99" s="2" t="s">
        <v>218</v>
      </c>
    </row>
    <row r="100" spans="1:3" ht="76.5" x14ac:dyDescent="0.2">
      <c r="A100" s="1" t="s">
        <v>219</v>
      </c>
      <c r="B100" s="1"/>
      <c r="C100" s="2" t="s">
        <v>220</v>
      </c>
    </row>
    <row r="101" spans="1:3" ht="140.25" x14ac:dyDescent="0.2">
      <c r="A101" s="1" t="s">
        <v>221</v>
      </c>
      <c r="B101" s="1"/>
      <c r="C101" s="2" t="s">
        <v>222</v>
      </c>
    </row>
    <row r="102" spans="1:3" ht="51" x14ac:dyDescent="0.2">
      <c r="A102" s="1" t="s">
        <v>223</v>
      </c>
      <c r="B102" s="1"/>
      <c r="C102" s="2" t="s">
        <v>224</v>
      </c>
    </row>
    <row r="103" spans="1:3" ht="38.25" x14ac:dyDescent="0.2">
      <c r="A103" s="1" t="s">
        <v>225</v>
      </c>
      <c r="B103" s="1"/>
      <c r="C103" s="2" t="s">
        <v>226</v>
      </c>
    </row>
  </sheetData>
  <sheetProtection algorithmName="SHA-512" hashValue="TSpKNcID8wwpEbr8RVCW9Df03aDepaxtbH8AvLZvIKegVdlNnLF3Ws7crK8gVbmsgab+omSkJrmRD8wMRjSCjA==" saltValue="Gqg2/6tLA78JgEOD5CFq5w==" spinCount="100000" sheet="1" objects="1" scenarios="1" formatCells="0" formatColumns="0" formatRows="0"/>
  <conditionalFormatting sqref="A3:C103">
    <cfRule type="expression" dxfId="34" priority="71" stopIfTrue="1">
      <formula>#REF!&gt;0</formula>
    </cfRule>
    <cfRule type="expression" dxfId="33" priority="72" stopIfTrue="1">
      <formula>#REF!=1</formula>
    </cfRule>
  </conditionalFormatting>
  <conditionalFormatting sqref="A2:C2">
    <cfRule type="expression" dxfId="32" priority="73" stopIfTrue="1">
      <formula>#REF!&gt;0</formula>
    </cfRule>
    <cfRule type="expression" dxfId="31" priority="74" stopIfTrue="1">
      <formula>#REF!=-1</formula>
    </cfRule>
  </conditionalFormatting>
  <pageMargins left="0.7" right="0.7" top="0.75" bottom="0.75" header="0.3" footer="0.3"/>
  <pageSetup paperSize="9" scale="9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1347"/>
  <sheetViews>
    <sheetView view="pageBreakPreview" zoomScale="60" zoomScaleNormal="70" workbookViewId="0">
      <pane xSplit="4" ySplit="1" topLeftCell="E2" activePane="bottomRight" state="frozen"/>
      <selection pane="topRight"/>
      <selection pane="bottomLeft"/>
      <selection pane="bottomRight" activeCell="F15" sqref="F15"/>
    </sheetView>
  </sheetViews>
  <sheetFormatPr defaultRowHeight="12.75" x14ac:dyDescent="0.2"/>
  <cols>
    <col min="1" max="1" width="14" style="1" customWidth="1"/>
    <col min="2" max="2" width="17.42578125" style="1" customWidth="1"/>
    <col min="3" max="3" width="115" style="2" customWidth="1"/>
    <col min="4" max="4" width="5.7109375" style="3" customWidth="1"/>
    <col min="5" max="5" width="20.42578125" style="4" customWidth="1"/>
    <col min="6" max="6" width="20.7109375" style="68" customWidth="1"/>
    <col min="7" max="7" width="17.5703125" style="6" hidden="1" customWidth="1"/>
    <col min="8" max="8" width="28.85546875" style="6" customWidth="1"/>
    <col min="9" max="9" width="20.5703125" style="7" customWidth="1"/>
    <col min="10" max="16384" width="9.140625" style="7"/>
  </cols>
  <sheetData>
    <row r="1" spans="1:9" ht="15" x14ac:dyDescent="0.25">
      <c r="A1" s="8" t="s">
        <v>6</v>
      </c>
      <c r="B1" s="8" t="s">
        <v>7</v>
      </c>
      <c r="C1" s="9" t="s">
        <v>8</v>
      </c>
      <c r="D1" s="9" t="s">
        <v>9</v>
      </c>
      <c r="E1" s="9" t="s">
        <v>10</v>
      </c>
      <c r="F1" s="10" t="s">
        <v>13</v>
      </c>
      <c r="G1" s="11" t="s">
        <v>16</v>
      </c>
      <c r="H1" s="12" t="s">
        <v>18</v>
      </c>
      <c r="I1" s="10" t="s">
        <v>3563</v>
      </c>
    </row>
    <row r="2" spans="1:9" x14ac:dyDescent="0.2">
      <c r="A2" s="13"/>
      <c r="B2" s="13" t="s">
        <v>4</v>
      </c>
      <c r="C2" s="14" t="s">
        <v>5</v>
      </c>
      <c r="D2" s="15"/>
      <c r="E2" s="16"/>
      <c r="F2" s="67"/>
      <c r="G2" s="17">
        <v>-1</v>
      </c>
      <c r="H2" s="17">
        <f>H3</f>
        <v>0</v>
      </c>
    </row>
    <row r="3" spans="1:9" x14ac:dyDescent="0.2">
      <c r="A3" s="1" t="s">
        <v>24</v>
      </c>
      <c r="C3" s="2" t="s">
        <v>25</v>
      </c>
      <c r="E3" s="4">
        <v>0</v>
      </c>
      <c r="F3" s="68">
        <v>0</v>
      </c>
      <c r="G3" s="6">
        <v>1</v>
      </c>
      <c r="H3" s="6">
        <f>H4+H183+H481+H699+H1168+H1304+H1346</f>
        <v>0</v>
      </c>
    </row>
    <row r="4" spans="1:9" x14ac:dyDescent="0.2">
      <c r="A4" s="1" t="s">
        <v>227</v>
      </c>
      <c r="B4" s="1" t="s">
        <v>228</v>
      </c>
      <c r="C4" s="2" t="s">
        <v>229</v>
      </c>
      <c r="E4" s="4">
        <v>0</v>
      </c>
      <c r="F4" s="68">
        <v>0</v>
      </c>
      <c r="G4" s="6">
        <v>1</v>
      </c>
      <c r="H4" s="6">
        <f>H5+H9+H24+H46+H64+H92+H126+H144</f>
        <v>0</v>
      </c>
    </row>
    <row r="5" spans="1:9" x14ac:dyDescent="0.2">
      <c r="A5" s="1" t="s">
        <v>230</v>
      </c>
      <c r="C5" s="2" t="s">
        <v>27</v>
      </c>
      <c r="E5" s="4">
        <v>0</v>
      </c>
      <c r="F5" s="68">
        <v>0</v>
      </c>
      <c r="G5" s="6">
        <v>1</v>
      </c>
      <c r="H5" s="6">
        <f>H6+H7+H8</f>
        <v>0</v>
      </c>
    </row>
    <row r="6" spans="1:9" ht="25.5" x14ac:dyDescent="0.2">
      <c r="A6" s="1" t="s">
        <v>231</v>
      </c>
      <c r="C6" s="2" t="s">
        <v>232</v>
      </c>
      <c r="D6" s="3" t="s">
        <v>30</v>
      </c>
      <c r="E6" s="4">
        <v>0</v>
      </c>
      <c r="F6" s="5">
        <v>0</v>
      </c>
      <c r="G6" s="6">
        <v>2</v>
      </c>
      <c r="H6" s="6">
        <f t="shared" ref="H6:H8" si="0">ROUND(ROUND(F6,2)*ROUND(E6,2), 2)</f>
        <v>0</v>
      </c>
      <c r="I6" s="74"/>
    </row>
    <row r="7" spans="1:9" ht="25.5" x14ac:dyDescent="0.2">
      <c r="A7" s="1" t="s">
        <v>233</v>
      </c>
      <c r="C7" s="2" t="s">
        <v>234</v>
      </c>
      <c r="D7" s="3" t="s">
        <v>30</v>
      </c>
      <c r="E7" s="4">
        <v>0</v>
      </c>
      <c r="F7" s="5">
        <v>0</v>
      </c>
      <c r="G7" s="6">
        <v>2</v>
      </c>
      <c r="H7" s="6">
        <f t="shared" si="0"/>
        <v>0</v>
      </c>
      <c r="I7" s="74"/>
    </row>
    <row r="8" spans="1:9" x14ac:dyDescent="0.2">
      <c r="A8" s="1" t="s">
        <v>235</v>
      </c>
      <c r="C8" s="2" t="s">
        <v>236</v>
      </c>
      <c r="D8" s="3" t="s">
        <v>30</v>
      </c>
      <c r="E8" s="4">
        <v>0</v>
      </c>
      <c r="F8" s="5">
        <v>0</v>
      </c>
      <c r="G8" s="6">
        <v>2</v>
      </c>
      <c r="H8" s="6">
        <f t="shared" si="0"/>
        <v>0</v>
      </c>
      <c r="I8" s="74"/>
    </row>
    <row r="9" spans="1:9" x14ac:dyDescent="0.2">
      <c r="A9" s="1" t="s">
        <v>237</v>
      </c>
      <c r="B9" s="1" t="s">
        <v>238</v>
      </c>
      <c r="C9" s="2" t="s">
        <v>239</v>
      </c>
      <c r="E9" s="4">
        <v>0</v>
      </c>
      <c r="F9" s="5">
        <v>0</v>
      </c>
      <c r="G9" s="6">
        <v>1</v>
      </c>
      <c r="H9" s="6">
        <f>H10+H11+H12+H13+H14+H15+H16+H17+H18+H19+H20+H21+H22+H23</f>
        <v>0</v>
      </c>
      <c r="I9" s="74"/>
    </row>
    <row r="10" spans="1:9" x14ac:dyDescent="0.2">
      <c r="A10" s="1" t="s">
        <v>240</v>
      </c>
      <c r="C10" s="2" t="s">
        <v>27</v>
      </c>
      <c r="D10" s="3" t="s">
        <v>30</v>
      </c>
      <c r="E10" s="4">
        <v>0</v>
      </c>
      <c r="F10" s="5">
        <v>0</v>
      </c>
      <c r="G10" s="6">
        <v>2</v>
      </c>
      <c r="H10" s="6">
        <f t="shared" ref="H10:H14" si="1">ROUND(ROUND(F10,2)*ROUND(E10,2), 2)</f>
        <v>0</v>
      </c>
      <c r="I10" s="74"/>
    </row>
    <row r="11" spans="1:9" ht="25.5" x14ac:dyDescent="0.2">
      <c r="A11" s="1" t="s">
        <v>241</v>
      </c>
      <c r="C11" s="2" t="s">
        <v>242</v>
      </c>
      <c r="D11" s="3" t="s">
        <v>30</v>
      </c>
      <c r="E11" s="4">
        <v>0</v>
      </c>
      <c r="F11" s="5">
        <v>0</v>
      </c>
      <c r="G11" s="6">
        <v>2</v>
      </c>
      <c r="H11" s="6">
        <f t="shared" si="1"/>
        <v>0</v>
      </c>
      <c r="I11" s="74"/>
    </row>
    <row r="12" spans="1:9" ht="25.5" x14ac:dyDescent="0.2">
      <c r="A12" s="1" t="s">
        <v>243</v>
      </c>
      <c r="C12" s="2" t="s">
        <v>244</v>
      </c>
      <c r="D12" s="3" t="s">
        <v>30</v>
      </c>
      <c r="E12" s="4">
        <v>0</v>
      </c>
      <c r="F12" s="5">
        <v>0</v>
      </c>
      <c r="G12" s="6">
        <v>2</v>
      </c>
      <c r="H12" s="6">
        <f t="shared" si="1"/>
        <v>0</v>
      </c>
      <c r="I12" s="76"/>
    </row>
    <row r="13" spans="1:9" x14ac:dyDescent="0.2">
      <c r="A13" s="1" t="s">
        <v>245</v>
      </c>
      <c r="C13" s="2" t="s">
        <v>246</v>
      </c>
      <c r="D13" s="3" t="s">
        <v>30</v>
      </c>
      <c r="E13" s="4">
        <v>0</v>
      </c>
      <c r="F13" s="5">
        <v>0</v>
      </c>
      <c r="G13" s="6">
        <v>2</v>
      </c>
      <c r="H13" s="6">
        <f t="shared" si="1"/>
        <v>0</v>
      </c>
      <c r="I13" s="74"/>
    </row>
    <row r="14" spans="1:9" ht="25.5" x14ac:dyDescent="0.2">
      <c r="A14" s="1" t="s">
        <v>247</v>
      </c>
      <c r="B14" s="1" t="s">
        <v>248</v>
      </c>
      <c r="C14" s="2" t="s">
        <v>249</v>
      </c>
      <c r="D14" s="3" t="s">
        <v>30</v>
      </c>
      <c r="E14" s="4">
        <v>0</v>
      </c>
      <c r="F14" s="5">
        <v>0</v>
      </c>
      <c r="G14" s="6">
        <v>2</v>
      </c>
      <c r="H14" s="6">
        <f t="shared" si="1"/>
        <v>0</v>
      </c>
      <c r="I14" s="74"/>
    </row>
    <row r="15" spans="1:9" ht="76.5" x14ac:dyDescent="0.2">
      <c r="A15" s="1" t="s">
        <v>250</v>
      </c>
      <c r="C15" s="2" t="s">
        <v>251</v>
      </c>
      <c r="D15" s="3" t="s">
        <v>252</v>
      </c>
      <c r="E15" s="4">
        <v>30</v>
      </c>
      <c r="F15" s="5">
        <v>0</v>
      </c>
      <c r="G15" s="6">
        <v>2</v>
      </c>
      <c r="H15" s="6">
        <f>ROUND(ROUND(F15,2)*ROUND(E15,2), 2)</f>
        <v>0</v>
      </c>
      <c r="I15" s="75"/>
    </row>
    <row r="16" spans="1:9" x14ac:dyDescent="0.2">
      <c r="A16" s="1" t="s">
        <v>253</v>
      </c>
      <c r="B16" s="1" t="s">
        <v>254</v>
      </c>
      <c r="C16" s="2" t="s">
        <v>255</v>
      </c>
      <c r="D16" s="3" t="s">
        <v>30</v>
      </c>
      <c r="E16" s="4">
        <v>0</v>
      </c>
      <c r="F16" s="5">
        <v>0</v>
      </c>
      <c r="G16" s="6">
        <v>2</v>
      </c>
      <c r="H16" s="6">
        <f t="shared" ref="H16:H23" si="2">ROUND(ROUND(F16,2)*ROUND(E16,2), 2)</f>
        <v>0</v>
      </c>
      <c r="I16" s="74"/>
    </row>
    <row r="17" spans="1:9" ht="51" x14ac:dyDescent="0.2">
      <c r="A17" s="1" t="s">
        <v>256</v>
      </c>
      <c r="C17" s="2" t="s">
        <v>257</v>
      </c>
      <c r="D17" s="3" t="s">
        <v>252</v>
      </c>
      <c r="E17" s="4">
        <v>45</v>
      </c>
      <c r="F17" s="5">
        <v>0</v>
      </c>
      <c r="G17" s="6">
        <v>2</v>
      </c>
      <c r="H17" s="6">
        <f t="shared" si="2"/>
        <v>0</v>
      </c>
      <c r="I17" s="74"/>
    </row>
    <row r="18" spans="1:9" ht="114.75" x14ac:dyDescent="0.2">
      <c r="A18" s="1" t="s">
        <v>258</v>
      </c>
      <c r="C18" s="2" t="s">
        <v>259</v>
      </c>
      <c r="D18" s="3" t="s">
        <v>260</v>
      </c>
      <c r="E18" s="4">
        <v>756</v>
      </c>
      <c r="F18" s="5">
        <v>0</v>
      </c>
      <c r="G18" s="6">
        <v>2</v>
      </c>
      <c r="H18" s="6">
        <f t="shared" si="2"/>
        <v>0</v>
      </c>
      <c r="I18" s="74"/>
    </row>
    <row r="19" spans="1:9" ht="51" x14ac:dyDescent="0.2">
      <c r="A19" s="1" t="s">
        <v>261</v>
      </c>
      <c r="B19" s="1" t="s">
        <v>262</v>
      </c>
      <c r="C19" s="2" t="s">
        <v>263</v>
      </c>
      <c r="D19" s="3" t="s">
        <v>30</v>
      </c>
      <c r="E19" s="4">
        <v>0</v>
      </c>
      <c r="F19" s="5">
        <v>0</v>
      </c>
      <c r="G19" s="6">
        <v>2</v>
      </c>
      <c r="H19" s="6">
        <f t="shared" si="2"/>
        <v>0</v>
      </c>
      <c r="I19" s="74"/>
    </row>
    <row r="20" spans="1:9" ht="63.75" x14ac:dyDescent="0.2">
      <c r="A20" s="1" t="s">
        <v>264</v>
      </c>
      <c r="B20" s="1" t="s">
        <v>265</v>
      </c>
      <c r="C20" s="2" t="s">
        <v>266</v>
      </c>
      <c r="D20" s="3" t="s">
        <v>267</v>
      </c>
      <c r="E20" s="4">
        <v>1</v>
      </c>
      <c r="F20" s="5">
        <v>0</v>
      </c>
      <c r="G20" s="6">
        <v>2</v>
      </c>
      <c r="H20" s="6">
        <f t="shared" si="2"/>
        <v>0</v>
      </c>
      <c r="I20" s="74"/>
    </row>
    <row r="21" spans="1:9" ht="63.75" x14ac:dyDescent="0.2">
      <c r="A21" s="1" t="s">
        <v>268</v>
      </c>
      <c r="B21" s="1" t="s">
        <v>269</v>
      </c>
      <c r="C21" s="2" t="s">
        <v>270</v>
      </c>
      <c r="D21" s="3" t="s">
        <v>267</v>
      </c>
      <c r="E21" s="4">
        <v>1</v>
      </c>
      <c r="F21" s="5">
        <v>0</v>
      </c>
      <c r="G21" s="6">
        <v>2</v>
      </c>
      <c r="H21" s="6">
        <f t="shared" si="2"/>
        <v>0</v>
      </c>
      <c r="I21" s="74"/>
    </row>
    <row r="22" spans="1:9" ht="63.75" x14ac:dyDescent="0.2">
      <c r="A22" s="1" t="s">
        <v>271</v>
      </c>
      <c r="B22" s="1" t="s">
        <v>272</v>
      </c>
      <c r="C22" s="2" t="s">
        <v>273</v>
      </c>
      <c r="D22" s="3" t="s">
        <v>267</v>
      </c>
      <c r="E22" s="4">
        <v>1</v>
      </c>
      <c r="F22" s="5">
        <v>0</v>
      </c>
      <c r="G22" s="6">
        <v>2</v>
      </c>
      <c r="H22" s="6">
        <f t="shared" si="2"/>
        <v>0</v>
      </c>
      <c r="I22" s="74"/>
    </row>
    <row r="23" spans="1:9" ht="51" x14ac:dyDescent="0.2">
      <c r="A23" s="1" t="s">
        <v>274</v>
      </c>
      <c r="B23" s="1" t="s">
        <v>275</v>
      </c>
      <c r="C23" s="2" t="s">
        <v>276</v>
      </c>
      <c r="D23" s="3" t="s">
        <v>277</v>
      </c>
      <c r="E23" s="4">
        <v>1</v>
      </c>
      <c r="F23" s="5">
        <v>0</v>
      </c>
      <c r="G23" s="6">
        <v>2</v>
      </c>
      <c r="H23" s="6">
        <f t="shared" si="2"/>
        <v>0</v>
      </c>
      <c r="I23" s="74"/>
    </row>
    <row r="24" spans="1:9" x14ac:dyDescent="0.2">
      <c r="A24" s="1" t="s">
        <v>278</v>
      </c>
      <c r="B24" s="1" t="s">
        <v>279</v>
      </c>
      <c r="C24" s="2" t="s">
        <v>280</v>
      </c>
      <c r="E24" s="4">
        <v>0</v>
      </c>
      <c r="F24" s="5">
        <v>0</v>
      </c>
      <c r="G24" s="6">
        <v>1</v>
      </c>
      <c r="H24" s="6">
        <f>H25+H26+H27+H28+H29+H30+H31+H32+H33+H34+H35+H36+H37+H38+H39+H40+H41+H42+H43+H44+H45</f>
        <v>0</v>
      </c>
      <c r="I24" s="74"/>
    </row>
    <row r="25" spans="1:9" x14ac:dyDescent="0.2">
      <c r="A25" s="1" t="s">
        <v>281</v>
      </c>
      <c r="C25" s="2" t="s">
        <v>27</v>
      </c>
      <c r="D25" s="3" t="s">
        <v>30</v>
      </c>
      <c r="E25" s="4">
        <v>0</v>
      </c>
      <c r="F25" s="5">
        <v>0</v>
      </c>
      <c r="G25" s="6">
        <v>2</v>
      </c>
      <c r="H25" s="6">
        <f t="shared" ref="H25:H45" si="3">ROUND(ROUND(F25,2)*ROUND(E25,2), 2)</f>
        <v>0</v>
      </c>
      <c r="I25" s="74"/>
    </row>
    <row r="26" spans="1:9" ht="51" x14ac:dyDescent="0.2">
      <c r="A26" s="1" t="s">
        <v>282</v>
      </c>
      <c r="C26" s="2" t="s">
        <v>283</v>
      </c>
      <c r="D26" s="3" t="s">
        <v>30</v>
      </c>
      <c r="E26" s="4">
        <v>0</v>
      </c>
      <c r="F26" s="5">
        <v>0</v>
      </c>
      <c r="G26" s="6">
        <v>2</v>
      </c>
      <c r="H26" s="6">
        <f t="shared" si="3"/>
        <v>0</v>
      </c>
      <c r="I26" s="74"/>
    </row>
    <row r="27" spans="1:9" ht="38.25" x14ac:dyDescent="0.2">
      <c r="A27" s="1" t="s">
        <v>284</v>
      </c>
      <c r="C27" s="2" t="s">
        <v>285</v>
      </c>
      <c r="D27" s="3" t="s">
        <v>30</v>
      </c>
      <c r="E27" s="4">
        <v>0</v>
      </c>
      <c r="F27" s="5">
        <v>0</v>
      </c>
      <c r="G27" s="6">
        <v>2</v>
      </c>
      <c r="H27" s="6">
        <f t="shared" si="3"/>
        <v>0</v>
      </c>
      <c r="I27" s="74"/>
    </row>
    <row r="28" spans="1:9" ht="51" x14ac:dyDescent="0.2">
      <c r="A28" s="1" t="s">
        <v>286</v>
      </c>
      <c r="C28" s="2" t="s">
        <v>287</v>
      </c>
      <c r="D28" s="3" t="s">
        <v>30</v>
      </c>
      <c r="E28" s="4">
        <v>0</v>
      </c>
      <c r="F28" s="5">
        <v>0</v>
      </c>
      <c r="G28" s="6">
        <v>2</v>
      </c>
      <c r="H28" s="6">
        <f t="shared" si="3"/>
        <v>0</v>
      </c>
      <c r="I28" s="74"/>
    </row>
    <row r="29" spans="1:9" ht="38.25" x14ac:dyDescent="0.2">
      <c r="A29" s="1" t="s">
        <v>288</v>
      </c>
      <c r="B29" s="1" t="s">
        <v>289</v>
      </c>
      <c r="C29" s="2" t="s">
        <v>290</v>
      </c>
      <c r="D29" s="3" t="s">
        <v>277</v>
      </c>
      <c r="E29" s="4">
        <v>1</v>
      </c>
      <c r="F29" s="5">
        <v>0</v>
      </c>
      <c r="G29" s="6">
        <v>2</v>
      </c>
      <c r="H29" s="6">
        <f t="shared" si="3"/>
        <v>0</v>
      </c>
      <c r="I29" s="74"/>
    </row>
    <row r="30" spans="1:9" ht="25.5" x14ac:dyDescent="0.2">
      <c r="A30" s="1" t="s">
        <v>291</v>
      </c>
      <c r="B30" s="1" t="s">
        <v>292</v>
      </c>
      <c r="C30" s="2" t="s">
        <v>293</v>
      </c>
      <c r="D30" s="3" t="s">
        <v>294</v>
      </c>
      <c r="E30" s="4">
        <v>60</v>
      </c>
      <c r="F30" s="5">
        <v>0</v>
      </c>
      <c r="G30" s="6">
        <v>2</v>
      </c>
      <c r="H30" s="6">
        <f t="shared" si="3"/>
        <v>0</v>
      </c>
      <c r="I30" s="74"/>
    </row>
    <row r="31" spans="1:9" ht="38.25" x14ac:dyDescent="0.2">
      <c r="A31" s="1" t="s">
        <v>295</v>
      </c>
      <c r="B31" s="1" t="s">
        <v>296</v>
      </c>
      <c r="C31" s="2" t="s">
        <v>297</v>
      </c>
      <c r="D31" s="3" t="s">
        <v>267</v>
      </c>
      <c r="E31" s="4">
        <v>1</v>
      </c>
      <c r="F31" s="5">
        <v>0</v>
      </c>
      <c r="G31" s="6">
        <v>2</v>
      </c>
      <c r="H31" s="6">
        <f t="shared" si="3"/>
        <v>0</v>
      </c>
      <c r="I31" s="74"/>
    </row>
    <row r="32" spans="1:9" ht="25.5" x14ac:dyDescent="0.2">
      <c r="A32" s="1" t="s">
        <v>298</v>
      </c>
      <c r="B32" s="1" t="s">
        <v>299</v>
      </c>
      <c r="C32" s="2" t="s">
        <v>300</v>
      </c>
      <c r="D32" s="3" t="s">
        <v>277</v>
      </c>
      <c r="E32" s="4">
        <v>1</v>
      </c>
      <c r="F32" s="5">
        <v>0</v>
      </c>
      <c r="G32" s="6">
        <v>2</v>
      </c>
      <c r="H32" s="6">
        <f t="shared" si="3"/>
        <v>0</v>
      </c>
      <c r="I32" s="74"/>
    </row>
    <row r="33" spans="1:9" ht="63.75" x14ac:dyDescent="0.2">
      <c r="A33" s="1" t="s">
        <v>301</v>
      </c>
      <c r="B33" s="1" t="s">
        <v>302</v>
      </c>
      <c r="C33" s="2" t="s">
        <v>303</v>
      </c>
      <c r="D33" s="3" t="s">
        <v>277</v>
      </c>
      <c r="E33" s="4">
        <v>1</v>
      </c>
      <c r="F33" s="5">
        <v>0</v>
      </c>
      <c r="G33" s="6">
        <v>2</v>
      </c>
      <c r="H33" s="6">
        <f t="shared" si="3"/>
        <v>0</v>
      </c>
      <c r="I33" s="74"/>
    </row>
    <row r="34" spans="1:9" ht="38.25" x14ac:dyDescent="0.2">
      <c r="A34" s="1" t="s">
        <v>304</v>
      </c>
      <c r="B34" s="1" t="s">
        <v>305</v>
      </c>
      <c r="C34" s="2" t="s">
        <v>306</v>
      </c>
      <c r="D34" s="3" t="s">
        <v>277</v>
      </c>
      <c r="E34" s="4">
        <v>1</v>
      </c>
      <c r="F34" s="5">
        <v>0</v>
      </c>
      <c r="G34" s="6">
        <v>2</v>
      </c>
      <c r="H34" s="6">
        <f t="shared" si="3"/>
        <v>0</v>
      </c>
      <c r="I34" s="74"/>
    </row>
    <row r="35" spans="1:9" ht="63.75" x14ac:dyDescent="0.2">
      <c r="A35" s="1" t="s">
        <v>307</v>
      </c>
      <c r="B35" s="1" t="s">
        <v>308</v>
      </c>
      <c r="C35" s="2" t="s">
        <v>309</v>
      </c>
      <c r="D35" s="3" t="s">
        <v>277</v>
      </c>
      <c r="E35" s="4">
        <v>1</v>
      </c>
      <c r="F35" s="5">
        <v>0</v>
      </c>
      <c r="G35" s="6">
        <v>2</v>
      </c>
      <c r="H35" s="6">
        <f t="shared" si="3"/>
        <v>0</v>
      </c>
      <c r="I35" s="74"/>
    </row>
    <row r="36" spans="1:9" ht="51" x14ac:dyDescent="0.2">
      <c r="A36" s="1" t="s">
        <v>310</v>
      </c>
      <c r="B36" s="1" t="s">
        <v>311</v>
      </c>
      <c r="C36" s="2" t="s">
        <v>312</v>
      </c>
      <c r="D36" s="3" t="s">
        <v>277</v>
      </c>
      <c r="E36" s="4">
        <v>1</v>
      </c>
      <c r="F36" s="5">
        <v>0</v>
      </c>
      <c r="G36" s="6">
        <v>2</v>
      </c>
      <c r="H36" s="6">
        <f t="shared" si="3"/>
        <v>0</v>
      </c>
      <c r="I36" s="74"/>
    </row>
    <row r="37" spans="1:9" ht="38.25" x14ac:dyDescent="0.2">
      <c r="A37" s="1" t="s">
        <v>313</v>
      </c>
      <c r="B37" s="1" t="s">
        <v>314</v>
      </c>
      <c r="C37" s="2" t="s">
        <v>315</v>
      </c>
      <c r="D37" s="3" t="s">
        <v>277</v>
      </c>
      <c r="E37" s="4">
        <v>1</v>
      </c>
      <c r="F37" s="5">
        <v>0</v>
      </c>
      <c r="G37" s="6">
        <v>2</v>
      </c>
      <c r="H37" s="6">
        <f t="shared" si="3"/>
        <v>0</v>
      </c>
      <c r="I37" s="74"/>
    </row>
    <row r="38" spans="1:9" ht="25.5" x14ac:dyDescent="0.2">
      <c r="A38" s="1" t="s">
        <v>316</v>
      </c>
      <c r="B38" s="1" t="s">
        <v>317</v>
      </c>
      <c r="C38" s="2" t="s">
        <v>318</v>
      </c>
      <c r="D38" s="3" t="s">
        <v>277</v>
      </c>
      <c r="E38" s="4">
        <v>1</v>
      </c>
      <c r="F38" s="5">
        <v>0</v>
      </c>
      <c r="G38" s="6">
        <v>2</v>
      </c>
      <c r="H38" s="6">
        <f t="shared" si="3"/>
        <v>0</v>
      </c>
      <c r="I38" s="74"/>
    </row>
    <row r="39" spans="1:9" ht="38.25" x14ac:dyDescent="0.2">
      <c r="A39" s="1" t="s">
        <v>319</v>
      </c>
      <c r="B39" s="1" t="s">
        <v>320</v>
      </c>
      <c r="C39" s="2" t="s">
        <v>321</v>
      </c>
      <c r="D39" s="3" t="s">
        <v>277</v>
      </c>
      <c r="E39" s="4">
        <v>1</v>
      </c>
      <c r="F39" s="5">
        <v>0</v>
      </c>
      <c r="G39" s="6">
        <v>2</v>
      </c>
      <c r="H39" s="6">
        <f t="shared" si="3"/>
        <v>0</v>
      </c>
      <c r="I39" s="74"/>
    </row>
    <row r="40" spans="1:9" ht="51" x14ac:dyDescent="0.2">
      <c r="A40" s="1" t="s">
        <v>322</v>
      </c>
      <c r="B40" s="1" t="s">
        <v>323</v>
      </c>
      <c r="C40" s="2" t="s">
        <v>324</v>
      </c>
      <c r="D40" s="3" t="s">
        <v>325</v>
      </c>
      <c r="E40" s="4">
        <v>293.38</v>
      </c>
      <c r="F40" s="5">
        <v>0</v>
      </c>
      <c r="G40" s="6">
        <v>2</v>
      </c>
      <c r="H40" s="6">
        <f t="shared" si="3"/>
        <v>0</v>
      </c>
      <c r="I40" s="74"/>
    </row>
    <row r="41" spans="1:9" ht="102" x14ac:dyDescent="0.2">
      <c r="A41" s="1" t="s">
        <v>326</v>
      </c>
      <c r="B41" s="1" t="s">
        <v>327</v>
      </c>
      <c r="C41" s="2" t="s">
        <v>328</v>
      </c>
      <c r="D41" s="3" t="s">
        <v>277</v>
      </c>
      <c r="E41" s="4">
        <v>1</v>
      </c>
      <c r="F41" s="5">
        <v>0</v>
      </c>
      <c r="G41" s="6">
        <v>2</v>
      </c>
      <c r="H41" s="6">
        <f t="shared" si="3"/>
        <v>0</v>
      </c>
      <c r="I41" s="74"/>
    </row>
    <row r="42" spans="1:9" ht="63.75" x14ac:dyDescent="0.2">
      <c r="A42" s="1" t="s">
        <v>329</v>
      </c>
      <c r="B42" s="1" t="s">
        <v>330</v>
      </c>
      <c r="C42" s="2" t="s">
        <v>331</v>
      </c>
      <c r="D42" s="3" t="s">
        <v>277</v>
      </c>
      <c r="E42" s="4">
        <v>1</v>
      </c>
      <c r="F42" s="5">
        <v>0</v>
      </c>
      <c r="G42" s="6">
        <v>2</v>
      </c>
      <c r="H42" s="6">
        <f t="shared" si="3"/>
        <v>0</v>
      </c>
      <c r="I42" s="74"/>
    </row>
    <row r="43" spans="1:9" ht="25.5" x14ac:dyDescent="0.2">
      <c r="A43" s="1" t="s">
        <v>332</v>
      </c>
      <c r="B43" s="1" t="s">
        <v>333</v>
      </c>
      <c r="C43" s="2" t="s">
        <v>334</v>
      </c>
      <c r="D43" s="3" t="s">
        <v>325</v>
      </c>
      <c r="E43" s="4">
        <v>385.65</v>
      </c>
      <c r="F43" s="5">
        <v>0</v>
      </c>
      <c r="G43" s="6">
        <v>2</v>
      </c>
      <c r="H43" s="6">
        <f t="shared" si="3"/>
        <v>0</v>
      </c>
      <c r="I43" s="74"/>
    </row>
    <row r="44" spans="1:9" x14ac:dyDescent="0.2">
      <c r="A44" s="1" t="s">
        <v>335</v>
      </c>
      <c r="B44" s="1" t="s">
        <v>336</v>
      </c>
      <c r="C44" s="2" t="s">
        <v>337</v>
      </c>
      <c r="D44" s="3" t="s">
        <v>294</v>
      </c>
      <c r="E44" s="4">
        <v>7.5</v>
      </c>
      <c r="F44" s="5">
        <v>0</v>
      </c>
      <c r="G44" s="6">
        <v>2</v>
      </c>
      <c r="H44" s="6">
        <f t="shared" si="3"/>
        <v>0</v>
      </c>
      <c r="I44" s="74"/>
    </row>
    <row r="45" spans="1:9" ht="38.25" x14ac:dyDescent="0.2">
      <c r="A45" s="1" t="s">
        <v>338</v>
      </c>
      <c r="B45" s="1" t="s">
        <v>339</v>
      </c>
      <c r="C45" s="2" t="s">
        <v>340</v>
      </c>
      <c r="D45" s="3" t="s">
        <v>294</v>
      </c>
      <c r="E45" s="4">
        <v>31</v>
      </c>
      <c r="F45" s="5">
        <v>0</v>
      </c>
      <c r="G45" s="6">
        <v>2</v>
      </c>
      <c r="H45" s="6">
        <f t="shared" si="3"/>
        <v>0</v>
      </c>
      <c r="I45" s="74"/>
    </row>
    <row r="46" spans="1:9" x14ac:dyDescent="0.2">
      <c r="A46" s="1" t="s">
        <v>341</v>
      </c>
      <c r="B46" s="1" t="s">
        <v>342</v>
      </c>
      <c r="C46" s="2" t="s">
        <v>343</v>
      </c>
      <c r="E46" s="4">
        <v>0</v>
      </c>
      <c r="F46" s="5">
        <v>0</v>
      </c>
      <c r="G46" s="6">
        <v>1</v>
      </c>
      <c r="H46" s="6">
        <f>H47+H48+H49+H50+H51+H52+H53+H54+H55+H56+H57+H58+H59+H60+H61+H62+H63</f>
        <v>0</v>
      </c>
      <c r="I46" s="74"/>
    </row>
    <row r="47" spans="1:9" x14ac:dyDescent="0.2">
      <c r="A47" s="1" t="s">
        <v>344</v>
      </c>
      <c r="C47" s="2" t="s">
        <v>27</v>
      </c>
      <c r="D47" s="3" t="s">
        <v>30</v>
      </c>
      <c r="E47" s="4">
        <v>0</v>
      </c>
      <c r="F47" s="5">
        <v>0</v>
      </c>
      <c r="G47" s="6">
        <v>2</v>
      </c>
      <c r="H47" s="6">
        <f t="shared" ref="H47:H63" si="4">ROUND(ROUND(F47,2)*ROUND(E47,2), 2)</f>
        <v>0</v>
      </c>
      <c r="I47" s="74"/>
    </row>
    <row r="48" spans="1:9" ht="89.25" x14ac:dyDescent="0.2">
      <c r="A48" s="1" t="s">
        <v>345</v>
      </c>
      <c r="C48" s="2" t="s">
        <v>346</v>
      </c>
      <c r="D48" s="3" t="s">
        <v>30</v>
      </c>
      <c r="E48" s="4">
        <v>0</v>
      </c>
      <c r="F48" s="5">
        <v>0</v>
      </c>
      <c r="G48" s="6">
        <v>2</v>
      </c>
      <c r="H48" s="6">
        <f t="shared" si="4"/>
        <v>0</v>
      </c>
      <c r="I48" s="74"/>
    </row>
    <row r="49" spans="1:9" ht="89.25" x14ac:dyDescent="0.2">
      <c r="A49" s="1" t="s">
        <v>347</v>
      </c>
      <c r="C49" s="2" t="s">
        <v>348</v>
      </c>
      <c r="D49" s="3" t="s">
        <v>30</v>
      </c>
      <c r="E49" s="4">
        <v>0</v>
      </c>
      <c r="F49" s="5">
        <v>0</v>
      </c>
      <c r="G49" s="6">
        <v>2</v>
      </c>
      <c r="H49" s="6">
        <f t="shared" si="4"/>
        <v>0</v>
      </c>
      <c r="I49" s="74"/>
    </row>
    <row r="50" spans="1:9" ht="102" x14ac:dyDescent="0.2">
      <c r="A50" s="1" t="s">
        <v>349</v>
      </c>
      <c r="C50" s="2" t="s">
        <v>350</v>
      </c>
      <c r="D50" s="3" t="s">
        <v>30</v>
      </c>
      <c r="E50" s="4">
        <v>0</v>
      </c>
      <c r="F50" s="5">
        <v>0</v>
      </c>
      <c r="G50" s="6">
        <v>2</v>
      </c>
      <c r="H50" s="6">
        <f t="shared" si="4"/>
        <v>0</v>
      </c>
      <c r="I50" s="74"/>
    </row>
    <row r="51" spans="1:9" ht="38.25" x14ac:dyDescent="0.2">
      <c r="A51" s="1" t="s">
        <v>351</v>
      </c>
      <c r="B51" s="1" t="s">
        <v>352</v>
      </c>
      <c r="C51" s="2" t="s">
        <v>353</v>
      </c>
      <c r="D51" s="3" t="s">
        <v>260</v>
      </c>
      <c r="E51" s="4">
        <v>214.2</v>
      </c>
      <c r="F51" s="5">
        <v>0</v>
      </c>
      <c r="G51" s="6">
        <v>2</v>
      </c>
      <c r="H51" s="6">
        <f t="shared" si="4"/>
        <v>0</v>
      </c>
      <c r="I51" s="74"/>
    </row>
    <row r="52" spans="1:9" ht="25.5" x14ac:dyDescent="0.2">
      <c r="A52" s="1" t="s">
        <v>354</v>
      </c>
      <c r="B52" s="1" t="s">
        <v>355</v>
      </c>
      <c r="C52" s="2" t="s">
        <v>356</v>
      </c>
      <c r="D52" s="3" t="s">
        <v>267</v>
      </c>
      <c r="E52" s="4">
        <v>8</v>
      </c>
      <c r="F52" s="5">
        <v>0</v>
      </c>
      <c r="G52" s="6">
        <v>2</v>
      </c>
      <c r="H52" s="6">
        <f t="shared" si="4"/>
        <v>0</v>
      </c>
      <c r="I52" s="74"/>
    </row>
    <row r="53" spans="1:9" ht="38.25" x14ac:dyDescent="0.2">
      <c r="A53" s="1" t="s">
        <v>357</v>
      </c>
      <c r="B53" s="1" t="s">
        <v>358</v>
      </c>
      <c r="C53" s="2" t="s">
        <v>359</v>
      </c>
      <c r="D53" s="3" t="s">
        <v>267</v>
      </c>
      <c r="E53" s="4">
        <v>9</v>
      </c>
      <c r="F53" s="5">
        <v>0</v>
      </c>
      <c r="G53" s="6">
        <v>2</v>
      </c>
      <c r="H53" s="6">
        <f t="shared" si="4"/>
        <v>0</v>
      </c>
      <c r="I53" s="74"/>
    </row>
    <row r="54" spans="1:9" ht="38.25" x14ac:dyDescent="0.2">
      <c r="A54" s="1" t="s">
        <v>360</v>
      </c>
      <c r="B54" s="1" t="s">
        <v>361</v>
      </c>
      <c r="C54" s="2" t="s">
        <v>362</v>
      </c>
      <c r="D54" s="3" t="s">
        <v>30</v>
      </c>
      <c r="E54" s="4">
        <v>0</v>
      </c>
      <c r="F54" s="5">
        <v>0</v>
      </c>
      <c r="G54" s="6">
        <v>2</v>
      </c>
      <c r="H54" s="6">
        <f t="shared" si="4"/>
        <v>0</v>
      </c>
      <c r="I54" s="74"/>
    </row>
    <row r="55" spans="1:9" ht="51" x14ac:dyDescent="0.2">
      <c r="A55" s="1" t="s">
        <v>363</v>
      </c>
      <c r="B55" s="1" t="s">
        <v>364</v>
      </c>
      <c r="C55" s="2" t="s">
        <v>365</v>
      </c>
      <c r="D55" s="3" t="s">
        <v>260</v>
      </c>
      <c r="E55" s="4">
        <v>108.06</v>
      </c>
      <c r="F55" s="5">
        <v>0</v>
      </c>
      <c r="G55" s="6">
        <v>2</v>
      </c>
      <c r="H55" s="6">
        <f t="shared" si="4"/>
        <v>0</v>
      </c>
      <c r="I55" s="74"/>
    </row>
    <row r="56" spans="1:9" ht="51" x14ac:dyDescent="0.2">
      <c r="A56" s="1" t="s">
        <v>366</v>
      </c>
      <c r="B56" s="1" t="s">
        <v>367</v>
      </c>
      <c r="C56" s="2" t="s">
        <v>368</v>
      </c>
      <c r="D56" s="3" t="s">
        <v>260</v>
      </c>
      <c r="E56" s="4">
        <v>162.1</v>
      </c>
      <c r="F56" s="5">
        <v>0</v>
      </c>
      <c r="G56" s="6">
        <v>2</v>
      </c>
      <c r="H56" s="6">
        <f t="shared" si="4"/>
        <v>0</v>
      </c>
      <c r="I56" s="74"/>
    </row>
    <row r="57" spans="1:9" ht="38.25" x14ac:dyDescent="0.2">
      <c r="A57" s="1" t="s">
        <v>369</v>
      </c>
      <c r="B57" s="1" t="s">
        <v>370</v>
      </c>
      <c r="C57" s="2" t="s">
        <v>371</v>
      </c>
      <c r="D57" s="3" t="s">
        <v>260</v>
      </c>
      <c r="E57" s="4">
        <v>127.62</v>
      </c>
      <c r="F57" s="5">
        <v>0</v>
      </c>
      <c r="G57" s="6">
        <v>2</v>
      </c>
      <c r="H57" s="6">
        <f t="shared" si="4"/>
        <v>0</v>
      </c>
      <c r="I57" s="74"/>
    </row>
    <row r="58" spans="1:9" ht="25.5" x14ac:dyDescent="0.2">
      <c r="A58" s="1" t="s">
        <v>372</v>
      </c>
      <c r="B58" s="1" t="s">
        <v>373</v>
      </c>
      <c r="C58" s="2" t="s">
        <v>374</v>
      </c>
      <c r="D58" s="3" t="s">
        <v>325</v>
      </c>
      <c r="E58" s="4">
        <v>540.32000000000005</v>
      </c>
      <c r="F58" s="5">
        <v>0</v>
      </c>
      <c r="G58" s="6">
        <v>2</v>
      </c>
      <c r="H58" s="6">
        <f t="shared" si="4"/>
        <v>0</v>
      </c>
      <c r="I58" s="74"/>
    </row>
    <row r="59" spans="1:9" ht="89.25" x14ac:dyDescent="0.2">
      <c r="A59" s="1" t="s">
        <v>375</v>
      </c>
      <c r="B59" s="1" t="s">
        <v>376</v>
      </c>
      <c r="C59" s="2" t="s">
        <v>377</v>
      </c>
      <c r="D59" s="3" t="s">
        <v>325</v>
      </c>
      <c r="E59" s="4">
        <v>1080</v>
      </c>
      <c r="F59" s="5">
        <v>0</v>
      </c>
      <c r="G59" s="6">
        <v>2</v>
      </c>
      <c r="H59" s="6">
        <f t="shared" si="4"/>
        <v>0</v>
      </c>
      <c r="I59" s="74"/>
    </row>
    <row r="60" spans="1:9" ht="63.75" x14ac:dyDescent="0.2">
      <c r="A60" s="1" t="s">
        <v>378</v>
      </c>
      <c r="B60" s="1" t="s">
        <v>379</v>
      </c>
      <c r="C60" s="2" t="s">
        <v>380</v>
      </c>
      <c r="D60" s="3" t="s">
        <v>260</v>
      </c>
      <c r="E60" s="4">
        <v>330.68</v>
      </c>
      <c r="F60" s="5">
        <v>0</v>
      </c>
      <c r="G60" s="6">
        <v>2</v>
      </c>
      <c r="H60" s="6">
        <f t="shared" si="4"/>
        <v>0</v>
      </c>
      <c r="I60" s="74"/>
    </row>
    <row r="61" spans="1:9" ht="51" x14ac:dyDescent="0.2">
      <c r="A61" s="1" t="s">
        <v>381</v>
      </c>
      <c r="B61" s="1" t="s">
        <v>382</v>
      </c>
      <c r="C61" s="2" t="s">
        <v>383</v>
      </c>
      <c r="D61" s="3" t="s">
        <v>260</v>
      </c>
      <c r="E61" s="4">
        <v>486.15</v>
      </c>
      <c r="F61" s="5">
        <v>0</v>
      </c>
      <c r="G61" s="6">
        <v>2</v>
      </c>
      <c r="H61" s="6">
        <f t="shared" si="4"/>
        <v>0</v>
      </c>
      <c r="I61" s="74"/>
    </row>
    <row r="62" spans="1:9" ht="38.25" x14ac:dyDescent="0.2">
      <c r="A62" s="1" t="s">
        <v>384</v>
      </c>
      <c r="B62" s="1" t="s">
        <v>385</v>
      </c>
      <c r="C62" s="2" t="s">
        <v>386</v>
      </c>
      <c r="D62" s="3" t="s">
        <v>260</v>
      </c>
      <c r="E62" s="4">
        <v>189.96</v>
      </c>
      <c r="F62" s="5">
        <v>0</v>
      </c>
      <c r="G62" s="6">
        <v>2</v>
      </c>
      <c r="H62" s="6">
        <f t="shared" si="4"/>
        <v>0</v>
      </c>
      <c r="I62" s="74"/>
    </row>
    <row r="63" spans="1:9" ht="51" x14ac:dyDescent="0.2">
      <c r="A63" s="1" t="s">
        <v>387</v>
      </c>
      <c r="B63" s="1" t="s">
        <v>388</v>
      </c>
      <c r="C63" s="2" t="s">
        <v>389</v>
      </c>
      <c r="D63" s="3" t="s">
        <v>260</v>
      </c>
      <c r="E63" s="4">
        <v>106.62</v>
      </c>
      <c r="F63" s="5">
        <v>0</v>
      </c>
      <c r="G63" s="6">
        <v>2</v>
      </c>
      <c r="H63" s="6">
        <f t="shared" si="4"/>
        <v>0</v>
      </c>
      <c r="I63" s="74"/>
    </row>
    <row r="64" spans="1:9" x14ac:dyDescent="0.2">
      <c r="A64" s="1" t="s">
        <v>390</v>
      </c>
      <c r="B64" s="1" t="s">
        <v>391</v>
      </c>
      <c r="C64" s="2" t="s">
        <v>392</v>
      </c>
      <c r="E64" s="4">
        <v>0</v>
      </c>
      <c r="F64" s="5">
        <v>0</v>
      </c>
      <c r="G64" s="6">
        <v>1</v>
      </c>
      <c r="H64" s="6">
        <f>H65+H72+H75+H83</f>
        <v>0</v>
      </c>
      <c r="I64" s="74"/>
    </row>
    <row r="65" spans="1:9" x14ac:dyDescent="0.2">
      <c r="A65" s="1" t="s">
        <v>393</v>
      </c>
      <c r="C65" s="2" t="s">
        <v>27</v>
      </c>
      <c r="E65" s="4">
        <v>0</v>
      </c>
      <c r="F65" s="5">
        <v>0</v>
      </c>
      <c r="G65" s="6">
        <v>1</v>
      </c>
      <c r="H65" s="6">
        <f>H66+H67+H68+H69+H70+H71</f>
        <v>0</v>
      </c>
      <c r="I65" s="74"/>
    </row>
    <row r="66" spans="1:9" ht="76.5" x14ac:dyDescent="0.2">
      <c r="A66" s="1" t="s">
        <v>394</v>
      </c>
      <c r="C66" s="2" t="s">
        <v>395</v>
      </c>
      <c r="D66" s="3" t="s">
        <v>30</v>
      </c>
      <c r="E66" s="4">
        <v>0</v>
      </c>
      <c r="F66" s="5">
        <v>0</v>
      </c>
      <c r="G66" s="6">
        <v>2</v>
      </c>
      <c r="H66" s="6">
        <f t="shared" ref="H66:H71" si="5">ROUND(ROUND(F66,2)*ROUND(E66,2), 2)</f>
        <v>0</v>
      </c>
      <c r="I66" s="74"/>
    </row>
    <row r="67" spans="1:9" ht="102" x14ac:dyDescent="0.2">
      <c r="A67" s="1" t="s">
        <v>396</v>
      </c>
      <c r="C67" s="2" t="s">
        <v>397</v>
      </c>
      <c r="D67" s="3" t="s">
        <v>30</v>
      </c>
      <c r="E67" s="4">
        <v>0</v>
      </c>
      <c r="F67" s="5">
        <v>0</v>
      </c>
      <c r="G67" s="6">
        <v>2</v>
      </c>
      <c r="H67" s="6">
        <f t="shared" si="5"/>
        <v>0</v>
      </c>
      <c r="I67" s="74"/>
    </row>
    <row r="68" spans="1:9" x14ac:dyDescent="0.2">
      <c r="A68" s="1" t="s">
        <v>398</v>
      </c>
      <c r="C68" s="2" t="s">
        <v>399</v>
      </c>
      <c r="D68" s="3" t="s">
        <v>30</v>
      </c>
      <c r="E68" s="4">
        <v>0</v>
      </c>
      <c r="F68" s="5">
        <v>0</v>
      </c>
      <c r="G68" s="6">
        <v>2</v>
      </c>
      <c r="H68" s="6">
        <f t="shared" si="5"/>
        <v>0</v>
      </c>
      <c r="I68" s="74"/>
    </row>
    <row r="69" spans="1:9" ht="25.5" x14ac:dyDescent="0.2">
      <c r="A69" s="1" t="s">
        <v>400</v>
      </c>
      <c r="C69" s="2" t="s">
        <v>401</v>
      </c>
      <c r="D69" s="3" t="s">
        <v>30</v>
      </c>
      <c r="E69" s="4">
        <v>0</v>
      </c>
      <c r="F69" s="5">
        <v>0</v>
      </c>
      <c r="G69" s="6">
        <v>2</v>
      </c>
      <c r="H69" s="6">
        <f t="shared" si="5"/>
        <v>0</v>
      </c>
      <c r="I69" s="74"/>
    </row>
    <row r="70" spans="1:9" ht="25.5" x14ac:dyDescent="0.2">
      <c r="A70" s="1" t="s">
        <v>402</v>
      </c>
      <c r="C70" s="2" t="s">
        <v>403</v>
      </c>
      <c r="D70" s="3" t="s">
        <v>30</v>
      </c>
      <c r="E70" s="4">
        <v>0</v>
      </c>
      <c r="F70" s="5">
        <v>0</v>
      </c>
      <c r="G70" s="6">
        <v>2</v>
      </c>
      <c r="H70" s="6">
        <f t="shared" si="5"/>
        <v>0</v>
      </c>
      <c r="I70" s="74"/>
    </row>
    <row r="71" spans="1:9" x14ac:dyDescent="0.2">
      <c r="A71" s="1" t="s">
        <v>404</v>
      </c>
      <c r="C71" s="2" t="s">
        <v>405</v>
      </c>
      <c r="D71" s="3" t="s">
        <v>30</v>
      </c>
      <c r="E71" s="4">
        <v>0</v>
      </c>
      <c r="F71" s="5">
        <v>0</v>
      </c>
      <c r="G71" s="6">
        <v>2</v>
      </c>
      <c r="H71" s="6">
        <f t="shared" si="5"/>
        <v>0</v>
      </c>
      <c r="I71" s="74"/>
    </row>
    <row r="72" spans="1:9" x14ac:dyDescent="0.2">
      <c r="A72" s="1" t="s">
        <v>406</v>
      </c>
      <c r="C72" s="2" t="s">
        <v>407</v>
      </c>
      <c r="E72" s="4">
        <v>0</v>
      </c>
      <c r="F72" s="5">
        <v>0</v>
      </c>
      <c r="G72" s="6">
        <v>1</v>
      </c>
      <c r="H72" s="6">
        <f>H73+H74</f>
        <v>0</v>
      </c>
      <c r="I72" s="74"/>
    </row>
    <row r="73" spans="1:9" ht="38.25" x14ac:dyDescent="0.2">
      <c r="A73" s="1" t="s">
        <v>408</v>
      </c>
      <c r="B73" s="1" t="s">
        <v>409</v>
      </c>
      <c r="C73" s="2" t="s">
        <v>410</v>
      </c>
      <c r="D73" s="3" t="s">
        <v>325</v>
      </c>
      <c r="E73" s="4">
        <v>126.65</v>
      </c>
      <c r="F73" s="5">
        <v>0</v>
      </c>
      <c r="G73" s="6">
        <v>2</v>
      </c>
      <c r="H73" s="6">
        <f t="shared" ref="H73:H74" si="6">ROUND(ROUND(F73,2)*ROUND(E73,2), 2)</f>
        <v>0</v>
      </c>
      <c r="I73" s="74"/>
    </row>
    <row r="74" spans="1:9" ht="38.25" x14ac:dyDescent="0.2">
      <c r="A74" s="1" t="s">
        <v>411</v>
      </c>
      <c r="B74" s="1" t="s">
        <v>412</v>
      </c>
      <c r="C74" s="2" t="s">
        <v>413</v>
      </c>
      <c r="D74" s="3" t="s">
        <v>325</v>
      </c>
      <c r="E74" s="4">
        <v>22.91</v>
      </c>
      <c r="F74" s="5">
        <v>0</v>
      </c>
      <c r="G74" s="6">
        <v>2</v>
      </c>
      <c r="H74" s="6">
        <f t="shared" si="6"/>
        <v>0</v>
      </c>
      <c r="I74" s="74"/>
    </row>
    <row r="75" spans="1:9" x14ac:dyDescent="0.2">
      <c r="A75" s="1" t="s">
        <v>414</v>
      </c>
      <c r="C75" s="2" t="s">
        <v>415</v>
      </c>
      <c r="E75" s="4">
        <v>0</v>
      </c>
      <c r="F75" s="5">
        <v>0</v>
      </c>
      <c r="G75" s="6">
        <v>1</v>
      </c>
      <c r="H75" s="6">
        <f>H76+H77+H78+H79+H80+H81+H82</f>
        <v>0</v>
      </c>
      <c r="I75" s="74"/>
    </row>
    <row r="76" spans="1:9" ht="38.25" x14ac:dyDescent="0.2">
      <c r="A76" s="1" t="s">
        <v>416</v>
      </c>
      <c r="B76" s="1" t="s">
        <v>417</v>
      </c>
      <c r="C76" s="2" t="s">
        <v>418</v>
      </c>
      <c r="D76" s="3" t="s">
        <v>260</v>
      </c>
      <c r="E76" s="4">
        <v>34.5</v>
      </c>
      <c r="F76" s="5">
        <v>0</v>
      </c>
      <c r="G76" s="6">
        <v>2</v>
      </c>
      <c r="H76" s="6">
        <f t="shared" ref="H76:H82" si="7">ROUND(ROUND(F76,2)*ROUND(E76,2), 2)</f>
        <v>0</v>
      </c>
      <c r="I76" s="74"/>
    </row>
    <row r="77" spans="1:9" ht="25.5" x14ac:dyDescent="0.2">
      <c r="A77" s="1" t="s">
        <v>419</v>
      </c>
      <c r="B77" s="1" t="s">
        <v>420</v>
      </c>
      <c r="C77" s="2" t="s">
        <v>421</v>
      </c>
      <c r="D77" s="3" t="s">
        <v>260</v>
      </c>
      <c r="E77" s="4">
        <v>2.75</v>
      </c>
      <c r="F77" s="5">
        <v>0</v>
      </c>
      <c r="G77" s="6">
        <v>2</v>
      </c>
      <c r="H77" s="6">
        <f t="shared" si="7"/>
        <v>0</v>
      </c>
      <c r="I77" s="74"/>
    </row>
    <row r="78" spans="1:9" ht="25.5" x14ac:dyDescent="0.2">
      <c r="A78" s="1" t="s">
        <v>422</v>
      </c>
      <c r="B78" s="1" t="s">
        <v>423</v>
      </c>
      <c r="C78" s="2" t="s">
        <v>424</v>
      </c>
      <c r="D78" s="3" t="s">
        <v>260</v>
      </c>
      <c r="E78" s="4">
        <v>134.09</v>
      </c>
      <c r="F78" s="5">
        <v>0</v>
      </c>
      <c r="G78" s="6">
        <v>2</v>
      </c>
      <c r="H78" s="6">
        <f t="shared" si="7"/>
        <v>0</v>
      </c>
      <c r="I78" s="74"/>
    </row>
    <row r="79" spans="1:9" ht="25.5" x14ac:dyDescent="0.2">
      <c r="A79" s="1" t="s">
        <v>425</v>
      </c>
      <c r="B79" s="1" t="s">
        <v>426</v>
      </c>
      <c r="C79" s="2" t="s">
        <v>427</v>
      </c>
      <c r="D79" s="3" t="s">
        <v>260</v>
      </c>
      <c r="E79" s="4">
        <v>10.72</v>
      </c>
      <c r="F79" s="5">
        <v>0</v>
      </c>
      <c r="G79" s="6">
        <v>2</v>
      </c>
      <c r="H79" s="6">
        <f t="shared" si="7"/>
        <v>0</v>
      </c>
      <c r="I79" s="74"/>
    </row>
    <row r="80" spans="1:9" ht="25.5" x14ac:dyDescent="0.2">
      <c r="A80" s="1" t="s">
        <v>428</v>
      </c>
      <c r="B80" s="1" t="s">
        <v>429</v>
      </c>
      <c r="C80" s="2" t="s">
        <v>430</v>
      </c>
      <c r="D80" s="3" t="s">
        <v>260</v>
      </c>
      <c r="E80" s="4">
        <v>1.68</v>
      </c>
      <c r="F80" s="5">
        <v>0</v>
      </c>
      <c r="G80" s="6">
        <v>2</v>
      </c>
      <c r="H80" s="6">
        <f t="shared" si="7"/>
        <v>0</v>
      </c>
      <c r="I80" s="74"/>
    </row>
    <row r="81" spans="1:9" ht="38.25" x14ac:dyDescent="0.2">
      <c r="A81" s="1" t="s">
        <v>431</v>
      </c>
      <c r="B81" s="1" t="s">
        <v>432</v>
      </c>
      <c r="C81" s="2" t="s">
        <v>433</v>
      </c>
      <c r="D81" s="3" t="s">
        <v>260</v>
      </c>
      <c r="E81" s="4">
        <v>1.23</v>
      </c>
      <c r="F81" s="5">
        <v>0</v>
      </c>
      <c r="G81" s="6">
        <v>2</v>
      </c>
      <c r="H81" s="6">
        <f t="shared" si="7"/>
        <v>0</v>
      </c>
      <c r="I81" s="74"/>
    </row>
    <row r="82" spans="1:9" ht="38.25" x14ac:dyDescent="0.2">
      <c r="A82" s="1" t="s">
        <v>434</v>
      </c>
      <c r="B82" s="1" t="s">
        <v>435</v>
      </c>
      <c r="C82" s="2" t="s">
        <v>436</v>
      </c>
      <c r="D82" s="3" t="s">
        <v>260</v>
      </c>
      <c r="E82" s="4">
        <v>1.45</v>
      </c>
      <c r="F82" s="5">
        <v>0</v>
      </c>
      <c r="G82" s="6">
        <v>2</v>
      </c>
      <c r="H82" s="6">
        <f t="shared" si="7"/>
        <v>0</v>
      </c>
      <c r="I82" s="74"/>
    </row>
    <row r="83" spans="1:9" x14ac:dyDescent="0.2">
      <c r="A83" s="1" t="s">
        <v>437</v>
      </c>
      <c r="C83" s="2" t="s">
        <v>438</v>
      </c>
      <c r="E83" s="4">
        <v>0</v>
      </c>
      <c r="F83" s="5">
        <v>0</v>
      </c>
      <c r="G83" s="6">
        <v>1</v>
      </c>
      <c r="H83" s="6">
        <f>H84+H85+H86+H87+H88+H89+H90+H91</f>
        <v>0</v>
      </c>
      <c r="I83" s="74"/>
    </row>
    <row r="84" spans="1:9" x14ac:dyDescent="0.2">
      <c r="A84" s="1" t="s">
        <v>439</v>
      </c>
      <c r="B84" s="1" t="s">
        <v>440</v>
      </c>
      <c r="C84" s="2" t="s">
        <v>441</v>
      </c>
      <c r="D84" s="3" t="s">
        <v>30</v>
      </c>
      <c r="E84" s="4">
        <v>0</v>
      </c>
      <c r="F84" s="5">
        <v>0</v>
      </c>
      <c r="G84" s="6">
        <v>2</v>
      </c>
      <c r="H84" s="6">
        <f t="shared" ref="H84:H91" si="8">ROUND(ROUND(F84,2)*ROUND(E84,2), 2)</f>
        <v>0</v>
      </c>
      <c r="I84" s="74"/>
    </row>
    <row r="85" spans="1:9" ht="25.5" x14ac:dyDescent="0.2">
      <c r="A85" s="1" t="s">
        <v>442</v>
      </c>
      <c r="B85" s="1" t="s">
        <v>443</v>
      </c>
      <c r="C85" s="2" t="s">
        <v>444</v>
      </c>
      <c r="D85" s="3" t="s">
        <v>445</v>
      </c>
      <c r="E85" s="4">
        <v>452.5</v>
      </c>
      <c r="F85" s="5">
        <v>0</v>
      </c>
      <c r="G85" s="6">
        <v>2</v>
      </c>
      <c r="H85" s="6">
        <f t="shared" si="8"/>
        <v>0</v>
      </c>
      <c r="I85" s="74"/>
    </row>
    <row r="86" spans="1:9" ht="25.5" x14ac:dyDescent="0.2">
      <c r="A86" s="1" t="s">
        <v>446</v>
      </c>
      <c r="B86" s="1" t="s">
        <v>447</v>
      </c>
      <c r="C86" s="2" t="s">
        <v>448</v>
      </c>
      <c r="D86" s="3" t="s">
        <v>445</v>
      </c>
      <c r="E86" s="4">
        <v>1490.18</v>
      </c>
      <c r="F86" s="5">
        <v>0</v>
      </c>
      <c r="G86" s="6">
        <v>2</v>
      </c>
      <c r="H86" s="6">
        <f t="shared" si="8"/>
        <v>0</v>
      </c>
      <c r="I86" s="74"/>
    </row>
    <row r="87" spans="1:9" ht="25.5" x14ac:dyDescent="0.2">
      <c r="A87" s="1" t="s">
        <v>449</v>
      </c>
      <c r="B87" s="1" t="s">
        <v>450</v>
      </c>
      <c r="C87" s="2" t="s">
        <v>451</v>
      </c>
      <c r="D87" s="3" t="s">
        <v>445</v>
      </c>
      <c r="E87" s="4">
        <v>515.16999999999996</v>
      </c>
      <c r="F87" s="5">
        <v>0</v>
      </c>
      <c r="G87" s="6">
        <v>2</v>
      </c>
      <c r="H87" s="6">
        <f t="shared" si="8"/>
        <v>0</v>
      </c>
      <c r="I87" s="74"/>
    </row>
    <row r="88" spans="1:9" ht="25.5" x14ac:dyDescent="0.2">
      <c r="A88" s="1" t="s">
        <v>452</v>
      </c>
      <c r="B88" s="1" t="s">
        <v>453</v>
      </c>
      <c r="C88" s="2" t="s">
        <v>454</v>
      </c>
      <c r="D88" s="3" t="s">
        <v>445</v>
      </c>
      <c r="E88" s="4">
        <v>1622.65</v>
      </c>
      <c r="F88" s="5">
        <v>0</v>
      </c>
      <c r="G88" s="6">
        <v>2</v>
      </c>
      <c r="H88" s="6">
        <f t="shared" si="8"/>
        <v>0</v>
      </c>
      <c r="I88" s="74"/>
    </row>
    <row r="89" spans="1:9" ht="25.5" x14ac:dyDescent="0.2">
      <c r="A89" s="1" t="s">
        <v>455</v>
      </c>
      <c r="B89" s="1" t="s">
        <v>456</v>
      </c>
      <c r="C89" s="2" t="s">
        <v>457</v>
      </c>
      <c r="D89" s="3" t="s">
        <v>445</v>
      </c>
      <c r="E89" s="4">
        <v>44.1</v>
      </c>
      <c r="F89" s="5">
        <v>0</v>
      </c>
      <c r="G89" s="6">
        <v>2</v>
      </c>
      <c r="H89" s="6">
        <f t="shared" si="8"/>
        <v>0</v>
      </c>
      <c r="I89" s="74"/>
    </row>
    <row r="90" spans="1:9" ht="25.5" x14ac:dyDescent="0.2">
      <c r="A90" s="1" t="s">
        <v>458</v>
      </c>
      <c r="B90" s="1" t="s">
        <v>459</v>
      </c>
      <c r="C90" s="2" t="s">
        <v>460</v>
      </c>
      <c r="D90" s="3" t="s">
        <v>445</v>
      </c>
      <c r="E90" s="4">
        <v>625.01</v>
      </c>
      <c r="F90" s="5">
        <v>0</v>
      </c>
      <c r="G90" s="6">
        <v>2</v>
      </c>
      <c r="H90" s="6">
        <f t="shared" si="8"/>
        <v>0</v>
      </c>
      <c r="I90" s="74"/>
    </row>
    <row r="91" spans="1:9" ht="25.5" x14ac:dyDescent="0.2">
      <c r="A91" s="1" t="s">
        <v>461</v>
      </c>
      <c r="B91" s="1" t="s">
        <v>462</v>
      </c>
      <c r="C91" s="2" t="s">
        <v>463</v>
      </c>
      <c r="D91" s="3" t="s">
        <v>445</v>
      </c>
      <c r="E91" s="4">
        <v>7183.8</v>
      </c>
      <c r="F91" s="5">
        <v>0</v>
      </c>
      <c r="G91" s="6">
        <v>2</v>
      </c>
      <c r="H91" s="6">
        <f t="shared" si="8"/>
        <v>0</v>
      </c>
      <c r="I91" s="74"/>
    </row>
    <row r="92" spans="1:9" x14ac:dyDescent="0.2">
      <c r="A92" s="1" t="s">
        <v>464</v>
      </c>
      <c r="B92" s="1" t="s">
        <v>465</v>
      </c>
      <c r="C92" s="2" t="s">
        <v>466</v>
      </c>
      <c r="E92" s="4">
        <v>0</v>
      </c>
      <c r="F92" s="5">
        <v>0</v>
      </c>
      <c r="G92" s="6">
        <v>1</v>
      </c>
      <c r="H92" s="6">
        <f>H93+H94+H95+H96+H97+H98+H99+H100+H101+H102+H103+H104+H105+H106+H107+H108+H109+H110+H111+H112+H113+H114+H115+H116+H117+H118+H119+H120+H121+H122+H123+H124+H125</f>
        <v>0</v>
      </c>
      <c r="I92" s="74"/>
    </row>
    <row r="93" spans="1:9" x14ac:dyDescent="0.2">
      <c r="A93" s="1" t="s">
        <v>467</v>
      </c>
      <c r="C93" s="2" t="s">
        <v>27</v>
      </c>
      <c r="D93" s="3" t="s">
        <v>30</v>
      </c>
      <c r="E93" s="4">
        <v>0</v>
      </c>
      <c r="F93" s="5">
        <v>0</v>
      </c>
      <c r="G93" s="6">
        <v>2</v>
      </c>
      <c r="H93" s="6">
        <f t="shared" ref="H93:H125" si="9">ROUND(ROUND(F93,2)*ROUND(E93,2), 2)</f>
        <v>0</v>
      </c>
      <c r="I93" s="74"/>
    </row>
    <row r="94" spans="1:9" ht="51" x14ac:dyDescent="0.2">
      <c r="A94" s="1" t="s">
        <v>468</v>
      </c>
      <c r="C94" s="2" t="s">
        <v>469</v>
      </c>
      <c r="D94" s="3" t="s">
        <v>30</v>
      </c>
      <c r="E94" s="4">
        <v>0</v>
      </c>
      <c r="F94" s="5">
        <v>0</v>
      </c>
      <c r="G94" s="6">
        <v>2</v>
      </c>
      <c r="H94" s="6">
        <f t="shared" si="9"/>
        <v>0</v>
      </c>
      <c r="I94" s="74"/>
    </row>
    <row r="95" spans="1:9" ht="63.75" x14ac:dyDescent="0.2">
      <c r="A95" s="1" t="s">
        <v>470</v>
      </c>
      <c r="C95" s="2" t="s">
        <v>471</v>
      </c>
      <c r="D95" s="3" t="s">
        <v>30</v>
      </c>
      <c r="E95" s="4">
        <v>0</v>
      </c>
      <c r="F95" s="5">
        <v>0</v>
      </c>
      <c r="G95" s="6">
        <v>2</v>
      </c>
      <c r="H95" s="6">
        <f t="shared" si="9"/>
        <v>0</v>
      </c>
      <c r="I95" s="74"/>
    </row>
    <row r="96" spans="1:9" ht="38.25" x14ac:dyDescent="0.2">
      <c r="A96" s="1" t="s">
        <v>472</v>
      </c>
      <c r="C96" s="2" t="s">
        <v>473</v>
      </c>
      <c r="D96" s="3" t="s">
        <v>30</v>
      </c>
      <c r="E96" s="4">
        <v>0</v>
      </c>
      <c r="F96" s="5">
        <v>0</v>
      </c>
      <c r="G96" s="6">
        <v>2</v>
      </c>
      <c r="H96" s="6">
        <f t="shared" si="9"/>
        <v>0</v>
      </c>
      <c r="I96" s="74"/>
    </row>
    <row r="97" spans="1:9" ht="63.75" x14ac:dyDescent="0.2">
      <c r="A97" s="1" t="s">
        <v>474</v>
      </c>
      <c r="C97" s="2" t="s">
        <v>475</v>
      </c>
      <c r="D97" s="3" t="s">
        <v>30</v>
      </c>
      <c r="E97" s="4">
        <v>0</v>
      </c>
      <c r="F97" s="5">
        <v>0</v>
      </c>
      <c r="G97" s="6">
        <v>2</v>
      </c>
      <c r="H97" s="6">
        <f t="shared" si="9"/>
        <v>0</v>
      </c>
      <c r="I97" s="74"/>
    </row>
    <row r="98" spans="1:9" ht="51" x14ac:dyDescent="0.2">
      <c r="A98" s="1" t="s">
        <v>476</v>
      </c>
      <c r="C98" s="2" t="s">
        <v>477</v>
      </c>
      <c r="D98" s="3" t="s">
        <v>30</v>
      </c>
      <c r="E98" s="4">
        <v>0</v>
      </c>
      <c r="F98" s="5">
        <v>0</v>
      </c>
      <c r="G98" s="6">
        <v>2</v>
      </c>
      <c r="H98" s="6">
        <f t="shared" si="9"/>
        <v>0</v>
      </c>
      <c r="I98" s="74"/>
    </row>
    <row r="99" spans="1:9" ht="25.5" x14ac:dyDescent="0.2">
      <c r="A99" s="1" t="s">
        <v>478</v>
      </c>
      <c r="B99" s="1" t="s">
        <v>479</v>
      </c>
      <c r="C99" s="2" t="s">
        <v>480</v>
      </c>
      <c r="D99" s="3" t="s">
        <v>325</v>
      </c>
      <c r="E99" s="4">
        <v>190.68</v>
      </c>
      <c r="F99" s="5">
        <v>0</v>
      </c>
      <c r="G99" s="6">
        <v>2</v>
      </c>
      <c r="H99" s="6">
        <f t="shared" si="9"/>
        <v>0</v>
      </c>
      <c r="I99" s="74"/>
    </row>
    <row r="100" spans="1:9" ht="25.5" x14ac:dyDescent="0.2">
      <c r="A100" s="1" t="s">
        <v>481</v>
      </c>
      <c r="B100" s="1" t="s">
        <v>482</v>
      </c>
      <c r="C100" s="2" t="s">
        <v>483</v>
      </c>
      <c r="D100" s="3" t="s">
        <v>325</v>
      </c>
      <c r="E100" s="4">
        <v>92.27</v>
      </c>
      <c r="F100" s="5">
        <v>0</v>
      </c>
      <c r="G100" s="6">
        <v>2</v>
      </c>
      <c r="H100" s="6">
        <f t="shared" si="9"/>
        <v>0</v>
      </c>
      <c r="I100" s="74"/>
    </row>
    <row r="101" spans="1:9" ht="25.5" x14ac:dyDescent="0.2">
      <c r="A101" s="1" t="s">
        <v>484</v>
      </c>
      <c r="B101" s="1" t="s">
        <v>485</v>
      </c>
      <c r="C101" s="2" t="s">
        <v>486</v>
      </c>
      <c r="D101" s="3" t="s">
        <v>294</v>
      </c>
      <c r="E101" s="4">
        <v>118.49</v>
      </c>
      <c r="F101" s="5">
        <v>0</v>
      </c>
      <c r="G101" s="6">
        <v>2</v>
      </c>
      <c r="H101" s="6">
        <f t="shared" si="9"/>
        <v>0</v>
      </c>
      <c r="I101" s="74"/>
    </row>
    <row r="102" spans="1:9" ht="25.5" x14ac:dyDescent="0.2">
      <c r="A102" s="1" t="s">
        <v>487</v>
      </c>
      <c r="B102" s="1" t="s">
        <v>488</v>
      </c>
      <c r="C102" s="2" t="s">
        <v>489</v>
      </c>
      <c r="D102" s="3" t="s">
        <v>294</v>
      </c>
      <c r="E102" s="4">
        <v>71.94</v>
      </c>
      <c r="F102" s="5">
        <v>0</v>
      </c>
      <c r="G102" s="6">
        <v>2</v>
      </c>
      <c r="H102" s="6">
        <f t="shared" si="9"/>
        <v>0</v>
      </c>
      <c r="I102" s="74"/>
    </row>
    <row r="103" spans="1:9" ht="38.25" x14ac:dyDescent="0.2">
      <c r="A103" s="1" t="s">
        <v>490</v>
      </c>
      <c r="B103" s="1" t="s">
        <v>491</v>
      </c>
      <c r="C103" s="2" t="s">
        <v>492</v>
      </c>
      <c r="D103" s="3" t="s">
        <v>30</v>
      </c>
      <c r="E103" s="4">
        <v>0</v>
      </c>
      <c r="F103" s="5">
        <v>0</v>
      </c>
      <c r="G103" s="6">
        <v>2</v>
      </c>
      <c r="H103" s="6">
        <f t="shared" si="9"/>
        <v>0</v>
      </c>
      <c r="I103" s="74"/>
    </row>
    <row r="104" spans="1:9" ht="51" x14ac:dyDescent="0.2">
      <c r="A104" s="1" t="s">
        <v>493</v>
      </c>
      <c r="B104" s="1" t="s">
        <v>494</v>
      </c>
      <c r="C104" s="2" t="s">
        <v>495</v>
      </c>
      <c r="D104" s="3" t="s">
        <v>294</v>
      </c>
      <c r="E104" s="4">
        <v>4.29</v>
      </c>
      <c r="F104" s="5">
        <v>0</v>
      </c>
      <c r="G104" s="6">
        <v>2</v>
      </c>
      <c r="H104" s="6">
        <f t="shared" si="9"/>
        <v>0</v>
      </c>
      <c r="I104" s="74"/>
    </row>
    <row r="105" spans="1:9" ht="51" x14ac:dyDescent="0.2">
      <c r="A105" s="1" t="s">
        <v>496</v>
      </c>
      <c r="B105" s="1" t="s">
        <v>497</v>
      </c>
      <c r="C105" s="2" t="s">
        <v>498</v>
      </c>
      <c r="D105" s="3" t="s">
        <v>294</v>
      </c>
      <c r="E105" s="4">
        <v>618.27</v>
      </c>
      <c r="F105" s="5">
        <v>0</v>
      </c>
      <c r="G105" s="6">
        <v>2</v>
      </c>
      <c r="H105" s="6">
        <f t="shared" si="9"/>
        <v>0</v>
      </c>
      <c r="I105" s="74"/>
    </row>
    <row r="106" spans="1:9" ht="51" x14ac:dyDescent="0.2">
      <c r="A106" s="1" t="s">
        <v>499</v>
      </c>
      <c r="B106" s="1" t="s">
        <v>500</v>
      </c>
      <c r="C106" s="2" t="s">
        <v>501</v>
      </c>
      <c r="D106" s="3" t="s">
        <v>294</v>
      </c>
      <c r="E106" s="4">
        <v>73.040000000000006</v>
      </c>
      <c r="F106" s="5">
        <v>0</v>
      </c>
      <c r="G106" s="6">
        <v>2</v>
      </c>
      <c r="H106" s="6">
        <f t="shared" si="9"/>
        <v>0</v>
      </c>
      <c r="I106" s="74"/>
    </row>
    <row r="107" spans="1:9" ht="51" x14ac:dyDescent="0.2">
      <c r="A107" s="1" t="s">
        <v>502</v>
      </c>
      <c r="B107" s="1" t="s">
        <v>503</v>
      </c>
      <c r="C107" s="2" t="s">
        <v>504</v>
      </c>
      <c r="D107" s="3" t="s">
        <v>294</v>
      </c>
      <c r="E107" s="4">
        <v>100.32</v>
      </c>
      <c r="F107" s="5">
        <v>0</v>
      </c>
      <c r="G107" s="6">
        <v>2</v>
      </c>
      <c r="H107" s="6">
        <f t="shared" si="9"/>
        <v>0</v>
      </c>
      <c r="I107" s="74"/>
    </row>
    <row r="108" spans="1:9" ht="51" x14ac:dyDescent="0.2">
      <c r="A108" s="1" t="s">
        <v>505</v>
      </c>
      <c r="B108" s="1" t="s">
        <v>506</v>
      </c>
      <c r="C108" s="2" t="s">
        <v>507</v>
      </c>
      <c r="D108" s="3" t="s">
        <v>294</v>
      </c>
      <c r="E108" s="4">
        <v>24.64</v>
      </c>
      <c r="F108" s="5">
        <v>0</v>
      </c>
      <c r="G108" s="6">
        <v>2</v>
      </c>
      <c r="H108" s="6">
        <f t="shared" si="9"/>
        <v>0</v>
      </c>
      <c r="I108" s="74"/>
    </row>
    <row r="109" spans="1:9" ht="51" x14ac:dyDescent="0.2">
      <c r="A109" s="1" t="s">
        <v>508</v>
      </c>
      <c r="B109" s="1" t="s">
        <v>509</v>
      </c>
      <c r="C109" s="2" t="s">
        <v>510</v>
      </c>
      <c r="D109" s="3" t="s">
        <v>294</v>
      </c>
      <c r="E109" s="4">
        <v>750.71</v>
      </c>
      <c r="F109" s="5">
        <v>0</v>
      </c>
      <c r="G109" s="6">
        <v>2</v>
      </c>
      <c r="H109" s="6">
        <f t="shared" si="9"/>
        <v>0</v>
      </c>
      <c r="I109" s="74"/>
    </row>
    <row r="110" spans="1:9" ht="51" x14ac:dyDescent="0.2">
      <c r="A110" s="1" t="s">
        <v>511</v>
      </c>
      <c r="B110" s="1" t="s">
        <v>512</v>
      </c>
      <c r="C110" s="2" t="s">
        <v>513</v>
      </c>
      <c r="D110" s="3" t="s">
        <v>325</v>
      </c>
      <c r="E110" s="4">
        <v>758.24</v>
      </c>
      <c r="F110" s="5">
        <v>0</v>
      </c>
      <c r="G110" s="6">
        <v>2</v>
      </c>
      <c r="H110" s="6">
        <f t="shared" si="9"/>
        <v>0</v>
      </c>
      <c r="I110" s="74"/>
    </row>
    <row r="111" spans="1:9" ht="51" x14ac:dyDescent="0.2">
      <c r="A111" s="1" t="s">
        <v>514</v>
      </c>
      <c r="B111" s="1" t="s">
        <v>515</v>
      </c>
      <c r="C111" s="2" t="s">
        <v>516</v>
      </c>
      <c r="D111" s="3" t="s">
        <v>445</v>
      </c>
      <c r="E111" s="4">
        <v>671.81</v>
      </c>
      <c r="F111" s="5">
        <v>0</v>
      </c>
      <c r="G111" s="6">
        <v>2</v>
      </c>
      <c r="H111" s="6">
        <f t="shared" si="9"/>
        <v>0</v>
      </c>
      <c r="I111" s="74"/>
    </row>
    <row r="112" spans="1:9" ht="51" x14ac:dyDescent="0.2">
      <c r="A112" s="1" t="s">
        <v>517</v>
      </c>
      <c r="B112" s="1" t="s">
        <v>518</v>
      </c>
      <c r="C112" s="2" t="s">
        <v>519</v>
      </c>
      <c r="D112" s="3" t="s">
        <v>294</v>
      </c>
      <c r="E112" s="4">
        <v>16.170000000000002</v>
      </c>
      <c r="F112" s="5">
        <v>0</v>
      </c>
      <c r="G112" s="6">
        <v>2</v>
      </c>
      <c r="H112" s="6">
        <f t="shared" si="9"/>
        <v>0</v>
      </c>
      <c r="I112" s="74"/>
    </row>
    <row r="113" spans="1:9" ht="51" x14ac:dyDescent="0.2">
      <c r="A113" s="1" t="s">
        <v>520</v>
      </c>
      <c r="B113" s="1" t="s">
        <v>521</v>
      </c>
      <c r="C113" s="2" t="s">
        <v>522</v>
      </c>
      <c r="D113" s="3" t="s">
        <v>445</v>
      </c>
      <c r="E113" s="4">
        <v>136.34</v>
      </c>
      <c r="F113" s="5">
        <v>0</v>
      </c>
      <c r="G113" s="6">
        <v>2</v>
      </c>
      <c r="H113" s="6">
        <f t="shared" si="9"/>
        <v>0</v>
      </c>
      <c r="I113" s="74"/>
    </row>
    <row r="114" spans="1:9" ht="51" x14ac:dyDescent="0.2">
      <c r="A114" s="1" t="s">
        <v>523</v>
      </c>
      <c r="B114" s="1" t="s">
        <v>524</v>
      </c>
      <c r="C114" s="2" t="s">
        <v>525</v>
      </c>
      <c r="D114" s="3" t="s">
        <v>325</v>
      </c>
      <c r="E114" s="4">
        <v>186.25</v>
      </c>
      <c r="F114" s="5">
        <v>0</v>
      </c>
      <c r="G114" s="6">
        <v>2</v>
      </c>
      <c r="H114" s="6">
        <f t="shared" si="9"/>
        <v>0</v>
      </c>
      <c r="I114" s="74"/>
    </row>
    <row r="115" spans="1:9" ht="25.5" x14ac:dyDescent="0.2">
      <c r="A115" s="1" t="s">
        <v>526</v>
      </c>
      <c r="B115" s="1" t="s">
        <v>527</v>
      </c>
      <c r="C115" s="2" t="s">
        <v>528</v>
      </c>
      <c r="D115" s="3" t="s">
        <v>30</v>
      </c>
      <c r="E115" s="4">
        <v>0</v>
      </c>
      <c r="F115" s="5">
        <v>0</v>
      </c>
      <c r="G115" s="6">
        <v>2</v>
      </c>
      <c r="H115" s="6">
        <f t="shared" si="9"/>
        <v>0</v>
      </c>
      <c r="I115" s="74"/>
    </row>
    <row r="116" spans="1:9" x14ac:dyDescent="0.2">
      <c r="A116" s="1" t="s">
        <v>529</v>
      </c>
      <c r="C116" s="2" t="s">
        <v>530</v>
      </c>
      <c r="D116" s="3" t="s">
        <v>30</v>
      </c>
      <c r="E116" s="4">
        <v>0</v>
      </c>
      <c r="F116" s="5">
        <v>0</v>
      </c>
      <c r="G116" s="6">
        <v>2</v>
      </c>
      <c r="H116" s="6">
        <f t="shared" si="9"/>
        <v>0</v>
      </c>
      <c r="I116" s="74"/>
    </row>
    <row r="117" spans="1:9" ht="38.25" x14ac:dyDescent="0.2">
      <c r="A117" s="1" t="s">
        <v>531</v>
      </c>
      <c r="B117" s="1" t="s">
        <v>532</v>
      </c>
      <c r="C117" s="2" t="s">
        <v>533</v>
      </c>
      <c r="D117" s="3" t="s">
        <v>267</v>
      </c>
      <c r="E117" s="4">
        <v>1</v>
      </c>
      <c r="F117" s="5">
        <v>0</v>
      </c>
      <c r="G117" s="6">
        <v>2</v>
      </c>
      <c r="H117" s="6">
        <f t="shared" si="9"/>
        <v>0</v>
      </c>
      <c r="I117" s="74"/>
    </row>
    <row r="118" spans="1:9" ht="38.25" x14ac:dyDescent="0.2">
      <c r="A118" s="1" t="s">
        <v>534</v>
      </c>
      <c r="B118" s="1" t="s">
        <v>535</v>
      </c>
      <c r="C118" s="2" t="s">
        <v>536</v>
      </c>
      <c r="D118" s="3" t="s">
        <v>267</v>
      </c>
      <c r="E118" s="4">
        <v>2</v>
      </c>
      <c r="F118" s="5">
        <v>0</v>
      </c>
      <c r="G118" s="6">
        <v>2</v>
      </c>
      <c r="H118" s="6">
        <f t="shared" si="9"/>
        <v>0</v>
      </c>
      <c r="I118" s="74"/>
    </row>
    <row r="119" spans="1:9" ht="38.25" x14ac:dyDescent="0.2">
      <c r="A119" s="1" t="s">
        <v>537</v>
      </c>
      <c r="B119" s="1" t="s">
        <v>538</v>
      </c>
      <c r="C119" s="2" t="s">
        <v>539</v>
      </c>
      <c r="D119" s="3" t="s">
        <v>267</v>
      </c>
      <c r="E119" s="4">
        <v>2</v>
      </c>
      <c r="F119" s="5">
        <v>0</v>
      </c>
      <c r="G119" s="6">
        <v>2</v>
      </c>
      <c r="H119" s="6">
        <f t="shared" si="9"/>
        <v>0</v>
      </c>
      <c r="I119" s="74"/>
    </row>
    <row r="120" spans="1:9" ht="38.25" x14ac:dyDescent="0.2">
      <c r="A120" s="1" t="s">
        <v>540</v>
      </c>
      <c r="B120" s="1" t="s">
        <v>541</v>
      </c>
      <c r="C120" s="2" t="s">
        <v>542</v>
      </c>
      <c r="D120" s="3" t="s">
        <v>267</v>
      </c>
      <c r="E120" s="4">
        <v>1</v>
      </c>
      <c r="F120" s="5">
        <v>0</v>
      </c>
      <c r="G120" s="6">
        <v>2</v>
      </c>
      <c r="H120" s="6">
        <f t="shared" si="9"/>
        <v>0</v>
      </c>
      <c r="I120" s="74"/>
    </row>
    <row r="121" spans="1:9" ht="38.25" x14ac:dyDescent="0.2">
      <c r="A121" s="1" t="s">
        <v>543</v>
      </c>
      <c r="B121" s="1" t="s">
        <v>544</v>
      </c>
      <c r="C121" s="2" t="s">
        <v>545</v>
      </c>
      <c r="D121" s="3" t="s">
        <v>267</v>
      </c>
      <c r="E121" s="4">
        <v>2</v>
      </c>
      <c r="F121" s="5">
        <v>0</v>
      </c>
      <c r="G121" s="6">
        <v>2</v>
      </c>
      <c r="H121" s="6">
        <f t="shared" si="9"/>
        <v>0</v>
      </c>
      <c r="I121" s="74"/>
    </row>
    <row r="122" spans="1:9" x14ac:dyDescent="0.2">
      <c r="A122" s="1" t="s">
        <v>546</v>
      </c>
      <c r="C122" s="2" t="s">
        <v>547</v>
      </c>
      <c r="D122" s="3" t="s">
        <v>30</v>
      </c>
      <c r="E122" s="4">
        <v>0</v>
      </c>
      <c r="F122" s="5">
        <v>0</v>
      </c>
      <c r="G122" s="6">
        <v>2</v>
      </c>
      <c r="H122" s="6">
        <f t="shared" si="9"/>
        <v>0</v>
      </c>
      <c r="I122" s="74"/>
    </row>
    <row r="123" spans="1:9" ht="38.25" x14ac:dyDescent="0.2">
      <c r="A123" s="1" t="s">
        <v>548</v>
      </c>
      <c r="B123" s="1" t="s">
        <v>549</v>
      </c>
      <c r="C123" s="2" t="s">
        <v>550</v>
      </c>
      <c r="D123" s="3" t="s">
        <v>267</v>
      </c>
      <c r="E123" s="4">
        <v>3</v>
      </c>
      <c r="F123" s="5">
        <v>0</v>
      </c>
      <c r="G123" s="6">
        <v>2</v>
      </c>
      <c r="H123" s="6">
        <f t="shared" si="9"/>
        <v>0</v>
      </c>
      <c r="I123" s="74"/>
    </row>
    <row r="124" spans="1:9" ht="38.25" x14ac:dyDescent="0.2">
      <c r="A124" s="1" t="s">
        <v>551</v>
      </c>
      <c r="B124" s="1" t="s">
        <v>552</v>
      </c>
      <c r="C124" s="2" t="s">
        <v>553</v>
      </c>
      <c r="D124" s="3" t="s">
        <v>267</v>
      </c>
      <c r="E124" s="4">
        <v>12</v>
      </c>
      <c r="F124" s="5">
        <v>0</v>
      </c>
      <c r="G124" s="6">
        <v>2</v>
      </c>
      <c r="H124" s="6">
        <f t="shared" si="9"/>
        <v>0</v>
      </c>
      <c r="I124" s="74"/>
    </row>
    <row r="125" spans="1:9" ht="38.25" x14ac:dyDescent="0.2">
      <c r="A125" s="1" t="s">
        <v>554</v>
      </c>
      <c r="B125" s="1" t="s">
        <v>555</v>
      </c>
      <c r="C125" s="2" t="s">
        <v>556</v>
      </c>
      <c r="D125" s="3" t="s">
        <v>267</v>
      </c>
      <c r="E125" s="4">
        <v>11</v>
      </c>
      <c r="F125" s="5">
        <v>0</v>
      </c>
      <c r="G125" s="6">
        <v>2</v>
      </c>
      <c r="H125" s="6">
        <f t="shared" si="9"/>
        <v>0</v>
      </c>
      <c r="I125" s="74"/>
    </row>
    <row r="126" spans="1:9" x14ac:dyDescent="0.2">
      <c r="A126" s="1" t="s">
        <v>557</v>
      </c>
      <c r="B126" s="1" t="s">
        <v>558</v>
      </c>
      <c r="C126" s="2" t="s">
        <v>559</v>
      </c>
      <c r="E126" s="4">
        <v>0</v>
      </c>
      <c r="F126" s="5">
        <v>0</v>
      </c>
      <c r="G126" s="6">
        <v>1</v>
      </c>
      <c r="H126" s="6">
        <f>H127+H131+H137+H140</f>
        <v>0</v>
      </c>
      <c r="I126" s="74"/>
    </row>
    <row r="127" spans="1:9" x14ac:dyDescent="0.2">
      <c r="A127" s="1" t="s">
        <v>560</v>
      </c>
      <c r="C127" s="2" t="s">
        <v>27</v>
      </c>
      <c r="E127" s="4">
        <v>0</v>
      </c>
      <c r="F127" s="5">
        <v>0</v>
      </c>
      <c r="G127" s="6">
        <v>1</v>
      </c>
      <c r="H127" s="6">
        <f>H128+H129+H130</f>
        <v>0</v>
      </c>
      <c r="I127" s="74"/>
    </row>
    <row r="128" spans="1:9" ht="114.75" x14ac:dyDescent="0.2">
      <c r="A128" s="1" t="s">
        <v>561</v>
      </c>
      <c r="C128" s="2" t="s">
        <v>562</v>
      </c>
      <c r="D128" s="3" t="s">
        <v>30</v>
      </c>
      <c r="E128" s="4">
        <v>0</v>
      </c>
      <c r="F128" s="5">
        <v>0</v>
      </c>
      <c r="G128" s="6">
        <v>2</v>
      </c>
      <c r="H128" s="6">
        <f t="shared" ref="H128:H130" si="10">ROUND(ROUND(F128,2)*ROUND(E128,2), 2)</f>
        <v>0</v>
      </c>
      <c r="I128" s="74"/>
    </row>
    <row r="129" spans="1:9" ht="76.5" x14ac:dyDescent="0.2">
      <c r="A129" s="1" t="s">
        <v>563</v>
      </c>
      <c r="C129" s="2" t="s">
        <v>564</v>
      </c>
      <c r="D129" s="3" t="s">
        <v>30</v>
      </c>
      <c r="E129" s="4">
        <v>0</v>
      </c>
      <c r="F129" s="5">
        <v>0</v>
      </c>
      <c r="G129" s="6">
        <v>2</v>
      </c>
      <c r="H129" s="6">
        <f t="shared" si="10"/>
        <v>0</v>
      </c>
      <c r="I129" s="74"/>
    </row>
    <row r="130" spans="1:9" ht="127.5" x14ac:dyDescent="0.2">
      <c r="A130" s="1" t="s">
        <v>565</v>
      </c>
      <c r="C130" s="2" t="s">
        <v>566</v>
      </c>
      <c r="D130" s="3" t="s">
        <v>30</v>
      </c>
      <c r="E130" s="4">
        <v>0</v>
      </c>
      <c r="F130" s="5">
        <v>0</v>
      </c>
      <c r="G130" s="6">
        <v>2</v>
      </c>
      <c r="H130" s="6">
        <f t="shared" si="10"/>
        <v>0</v>
      </c>
      <c r="I130" s="74"/>
    </row>
    <row r="131" spans="1:9" x14ac:dyDescent="0.2">
      <c r="A131" s="1" t="s">
        <v>567</v>
      </c>
      <c r="C131" s="2" t="s">
        <v>568</v>
      </c>
      <c r="E131" s="4">
        <v>0</v>
      </c>
      <c r="F131" s="5">
        <v>0</v>
      </c>
      <c r="G131" s="6">
        <v>1</v>
      </c>
      <c r="H131" s="6">
        <f>H132+H133+H134+H135+H136</f>
        <v>0</v>
      </c>
      <c r="I131" s="74"/>
    </row>
    <row r="132" spans="1:9" ht="229.5" x14ac:dyDescent="0.2">
      <c r="A132" s="1" t="s">
        <v>569</v>
      </c>
      <c r="B132" s="1" t="s">
        <v>570</v>
      </c>
      <c r="C132" s="2" t="s">
        <v>571</v>
      </c>
      <c r="D132" s="3" t="s">
        <v>325</v>
      </c>
      <c r="E132" s="4">
        <v>640.30999999999995</v>
      </c>
      <c r="F132" s="5">
        <v>0</v>
      </c>
      <c r="G132" s="6">
        <v>2</v>
      </c>
      <c r="H132" s="6">
        <f t="shared" ref="H132:H136" si="11">ROUND(ROUND(F132,2)*ROUND(E132,2), 2)</f>
        <v>0</v>
      </c>
      <c r="I132" s="74"/>
    </row>
    <row r="133" spans="1:9" ht="76.5" x14ac:dyDescent="0.2">
      <c r="A133" s="1" t="s">
        <v>572</v>
      </c>
      <c r="B133" s="1" t="s">
        <v>573</v>
      </c>
      <c r="C133" s="2" t="s">
        <v>574</v>
      </c>
      <c r="D133" s="3" t="s">
        <v>325</v>
      </c>
      <c r="E133" s="4">
        <v>196.04</v>
      </c>
      <c r="F133" s="5">
        <v>0</v>
      </c>
      <c r="G133" s="6">
        <v>2</v>
      </c>
      <c r="H133" s="6">
        <f t="shared" si="11"/>
        <v>0</v>
      </c>
      <c r="I133" s="74"/>
    </row>
    <row r="134" spans="1:9" ht="76.5" x14ac:dyDescent="0.2">
      <c r="A134" s="1" t="s">
        <v>575</v>
      </c>
      <c r="B134" s="1" t="s">
        <v>576</v>
      </c>
      <c r="C134" s="2" t="s">
        <v>577</v>
      </c>
      <c r="D134" s="3" t="s">
        <v>325</v>
      </c>
      <c r="E134" s="4">
        <v>418.86</v>
      </c>
      <c r="F134" s="5">
        <v>0</v>
      </c>
      <c r="G134" s="6">
        <v>2</v>
      </c>
      <c r="H134" s="6">
        <f t="shared" si="11"/>
        <v>0</v>
      </c>
      <c r="I134" s="74"/>
    </row>
    <row r="135" spans="1:9" ht="38.25" x14ac:dyDescent="0.2">
      <c r="A135" s="1" t="s">
        <v>578</v>
      </c>
      <c r="B135" s="1" t="s">
        <v>579</v>
      </c>
      <c r="C135" s="2" t="s">
        <v>580</v>
      </c>
      <c r="D135" s="3" t="s">
        <v>325</v>
      </c>
      <c r="E135" s="4">
        <v>632.66999999999996</v>
      </c>
      <c r="F135" s="5">
        <v>0</v>
      </c>
      <c r="G135" s="6">
        <v>2</v>
      </c>
      <c r="H135" s="6">
        <f t="shared" si="11"/>
        <v>0</v>
      </c>
      <c r="I135" s="74"/>
    </row>
    <row r="136" spans="1:9" ht="25.5" x14ac:dyDescent="0.2">
      <c r="A136" s="1" t="s">
        <v>581</v>
      </c>
      <c r="B136" s="1" t="s">
        <v>582</v>
      </c>
      <c r="C136" s="2" t="s">
        <v>583</v>
      </c>
      <c r="D136" s="3" t="s">
        <v>325</v>
      </c>
      <c r="E136" s="4">
        <v>196.04</v>
      </c>
      <c r="F136" s="5">
        <v>0</v>
      </c>
      <c r="G136" s="6">
        <v>2</v>
      </c>
      <c r="H136" s="6">
        <f t="shared" si="11"/>
        <v>0</v>
      </c>
      <c r="I136" s="74"/>
    </row>
    <row r="137" spans="1:9" x14ac:dyDescent="0.2">
      <c r="A137" s="1" t="s">
        <v>584</v>
      </c>
      <c r="C137" s="2" t="s">
        <v>585</v>
      </c>
      <c r="E137" s="4">
        <v>0</v>
      </c>
      <c r="F137" s="5">
        <v>0</v>
      </c>
      <c r="G137" s="6">
        <v>1</v>
      </c>
      <c r="H137" s="6">
        <f>H138+H139</f>
        <v>0</v>
      </c>
      <c r="I137" s="74"/>
    </row>
    <row r="138" spans="1:9" ht="25.5" x14ac:dyDescent="0.2">
      <c r="A138" s="1" t="s">
        <v>586</v>
      </c>
      <c r="B138" s="1" t="s">
        <v>587</v>
      </c>
      <c r="C138" s="2" t="s">
        <v>588</v>
      </c>
      <c r="D138" s="3" t="s">
        <v>30</v>
      </c>
      <c r="E138" s="4">
        <v>0</v>
      </c>
      <c r="F138" s="5">
        <v>0</v>
      </c>
      <c r="G138" s="6">
        <v>2</v>
      </c>
      <c r="H138" s="6">
        <f t="shared" ref="H138:H139" si="12">ROUND(ROUND(F138,2)*ROUND(E138,2), 2)</f>
        <v>0</v>
      </c>
      <c r="I138" s="74"/>
    </row>
    <row r="139" spans="1:9" ht="38.25" x14ac:dyDescent="0.2">
      <c r="A139" s="1" t="s">
        <v>589</v>
      </c>
      <c r="B139" s="1" t="s">
        <v>590</v>
      </c>
      <c r="C139" s="2" t="s">
        <v>591</v>
      </c>
      <c r="D139" s="3" t="s">
        <v>267</v>
      </c>
      <c r="E139" s="4">
        <v>4</v>
      </c>
      <c r="F139" s="5">
        <v>0</v>
      </c>
      <c r="G139" s="6">
        <v>2</v>
      </c>
      <c r="H139" s="6">
        <f t="shared" si="12"/>
        <v>0</v>
      </c>
      <c r="I139" s="74"/>
    </row>
    <row r="140" spans="1:9" x14ac:dyDescent="0.2">
      <c r="A140" s="1" t="s">
        <v>592</v>
      </c>
      <c r="C140" s="2" t="s">
        <v>593</v>
      </c>
      <c r="E140" s="4">
        <v>0</v>
      </c>
      <c r="F140" s="5">
        <v>0</v>
      </c>
      <c r="G140" s="6">
        <v>1</v>
      </c>
      <c r="H140" s="6">
        <f>H141+H142+H143</f>
        <v>0</v>
      </c>
      <c r="I140" s="74"/>
    </row>
    <row r="141" spans="1:9" ht="25.5" x14ac:dyDescent="0.2">
      <c r="A141" s="1" t="s">
        <v>594</v>
      </c>
      <c r="B141" s="1" t="s">
        <v>595</v>
      </c>
      <c r="C141" s="2" t="s">
        <v>596</v>
      </c>
      <c r="D141" s="3" t="s">
        <v>252</v>
      </c>
      <c r="E141" s="4">
        <v>12</v>
      </c>
      <c r="F141" s="5">
        <v>0</v>
      </c>
      <c r="G141" s="6">
        <v>2</v>
      </c>
      <c r="H141" s="6">
        <f t="shared" ref="H141:H143" si="13">ROUND(ROUND(F141,2)*ROUND(E141,2), 2)</f>
        <v>0</v>
      </c>
      <c r="I141" s="74"/>
    </row>
    <row r="142" spans="1:9" ht="25.5" x14ac:dyDescent="0.2">
      <c r="A142" s="1" t="s">
        <v>597</v>
      </c>
      <c r="B142" s="1" t="s">
        <v>598</v>
      </c>
      <c r="C142" s="2" t="s">
        <v>599</v>
      </c>
      <c r="D142" s="3" t="s">
        <v>252</v>
      </c>
      <c r="E142" s="4">
        <v>8</v>
      </c>
      <c r="F142" s="5">
        <v>0</v>
      </c>
      <c r="G142" s="6">
        <v>2</v>
      </c>
      <c r="H142" s="6">
        <f t="shared" si="13"/>
        <v>0</v>
      </c>
      <c r="I142" s="74"/>
    </row>
    <row r="143" spans="1:9" ht="25.5" x14ac:dyDescent="0.2">
      <c r="A143" s="1" t="s">
        <v>600</v>
      </c>
      <c r="B143" s="1" t="s">
        <v>601</v>
      </c>
      <c r="C143" s="2" t="s">
        <v>602</v>
      </c>
      <c r="D143" s="3" t="s">
        <v>252</v>
      </c>
      <c r="E143" s="4">
        <v>6</v>
      </c>
      <c r="F143" s="5">
        <v>0</v>
      </c>
      <c r="G143" s="6">
        <v>2</v>
      </c>
      <c r="H143" s="6">
        <f t="shared" si="13"/>
        <v>0</v>
      </c>
      <c r="I143" s="74"/>
    </row>
    <row r="144" spans="1:9" x14ac:dyDescent="0.2">
      <c r="A144" s="1" t="s">
        <v>603</v>
      </c>
      <c r="B144" s="1" t="s">
        <v>604</v>
      </c>
      <c r="C144" s="2" t="s">
        <v>605</v>
      </c>
      <c r="E144" s="4">
        <v>0</v>
      </c>
      <c r="F144" s="5">
        <v>0</v>
      </c>
      <c r="G144" s="6">
        <v>1</v>
      </c>
      <c r="H144" s="6">
        <f>H145+H151+H153+H173</f>
        <v>0</v>
      </c>
      <c r="I144" s="74"/>
    </row>
    <row r="145" spans="1:9" x14ac:dyDescent="0.2">
      <c r="A145" s="1" t="s">
        <v>606</v>
      </c>
      <c r="C145" s="2" t="s">
        <v>27</v>
      </c>
      <c r="E145" s="4">
        <v>0</v>
      </c>
      <c r="F145" s="5">
        <v>0</v>
      </c>
      <c r="G145" s="6">
        <v>1</v>
      </c>
      <c r="H145" s="6">
        <f>H146+H147+H148+H149+H150</f>
        <v>0</v>
      </c>
      <c r="I145" s="74"/>
    </row>
    <row r="146" spans="1:9" ht="51" x14ac:dyDescent="0.2">
      <c r="A146" s="1" t="s">
        <v>607</v>
      </c>
      <c r="C146" s="2" t="s">
        <v>608</v>
      </c>
      <c r="D146" s="3" t="s">
        <v>30</v>
      </c>
      <c r="E146" s="4">
        <v>0</v>
      </c>
      <c r="F146" s="5">
        <v>0</v>
      </c>
      <c r="G146" s="6">
        <v>2</v>
      </c>
      <c r="H146" s="6">
        <f t="shared" ref="H146:H150" si="14">ROUND(ROUND(F146,2)*ROUND(E146,2), 2)</f>
        <v>0</v>
      </c>
      <c r="I146" s="74"/>
    </row>
    <row r="147" spans="1:9" ht="63.75" x14ac:dyDescent="0.2">
      <c r="A147" s="1" t="s">
        <v>609</v>
      </c>
      <c r="C147" s="2" t="s">
        <v>610</v>
      </c>
      <c r="D147" s="3" t="s">
        <v>30</v>
      </c>
      <c r="E147" s="4">
        <v>0</v>
      </c>
      <c r="F147" s="5">
        <v>0</v>
      </c>
      <c r="G147" s="6">
        <v>2</v>
      </c>
      <c r="H147" s="6">
        <f t="shared" si="14"/>
        <v>0</v>
      </c>
      <c r="I147" s="74"/>
    </row>
    <row r="148" spans="1:9" ht="51" x14ac:dyDescent="0.2">
      <c r="A148" s="1" t="s">
        <v>611</v>
      </c>
      <c r="C148" s="2" t="s">
        <v>612</v>
      </c>
      <c r="D148" s="3" t="s">
        <v>30</v>
      </c>
      <c r="E148" s="4">
        <v>0</v>
      </c>
      <c r="F148" s="5">
        <v>0</v>
      </c>
      <c r="G148" s="6">
        <v>2</v>
      </c>
      <c r="H148" s="6">
        <f t="shared" si="14"/>
        <v>0</v>
      </c>
      <c r="I148" s="74"/>
    </row>
    <row r="149" spans="1:9" ht="63.75" x14ac:dyDescent="0.2">
      <c r="A149" s="1" t="s">
        <v>613</v>
      </c>
      <c r="C149" s="2" t="s">
        <v>614</v>
      </c>
      <c r="D149" s="3" t="s">
        <v>30</v>
      </c>
      <c r="E149" s="4">
        <v>0</v>
      </c>
      <c r="F149" s="5">
        <v>0</v>
      </c>
      <c r="G149" s="6">
        <v>2</v>
      </c>
      <c r="H149" s="6">
        <f t="shared" si="14"/>
        <v>0</v>
      </c>
      <c r="I149" s="74"/>
    </row>
    <row r="150" spans="1:9" ht="76.5" x14ac:dyDescent="0.2">
      <c r="A150" s="1" t="s">
        <v>615</v>
      </c>
      <c r="C150" s="2" t="s">
        <v>616</v>
      </c>
      <c r="D150" s="3" t="s">
        <v>30</v>
      </c>
      <c r="E150" s="4">
        <v>0</v>
      </c>
      <c r="F150" s="5">
        <v>0</v>
      </c>
      <c r="G150" s="6">
        <v>2</v>
      </c>
      <c r="H150" s="6">
        <f t="shared" si="14"/>
        <v>0</v>
      </c>
      <c r="I150" s="74"/>
    </row>
    <row r="151" spans="1:9" x14ac:dyDescent="0.2">
      <c r="A151" s="1" t="s">
        <v>617</v>
      </c>
      <c r="C151" s="2" t="s">
        <v>618</v>
      </c>
      <c r="E151" s="4">
        <v>0</v>
      </c>
      <c r="F151" s="5">
        <v>0</v>
      </c>
      <c r="G151" s="6">
        <v>1</v>
      </c>
      <c r="H151" s="6">
        <f>H152</f>
        <v>0</v>
      </c>
      <c r="I151" s="74"/>
    </row>
    <row r="152" spans="1:9" ht="25.5" x14ac:dyDescent="0.2">
      <c r="A152" s="1" t="s">
        <v>619</v>
      </c>
      <c r="B152" s="1" t="s">
        <v>620</v>
      </c>
      <c r="C152" s="2" t="s">
        <v>621</v>
      </c>
      <c r="D152" s="3" t="s">
        <v>294</v>
      </c>
      <c r="E152" s="4">
        <v>373.65</v>
      </c>
      <c r="F152" s="5">
        <v>0</v>
      </c>
      <c r="G152" s="6">
        <v>2</v>
      </c>
      <c r="H152" s="6">
        <f>ROUND(ROUND(F152,2)*ROUND(E152,2), 2)</f>
        <v>0</v>
      </c>
      <c r="I152" s="74"/>
    </row>
    <row r="153" spans="1:9" x14ac:dyDescent="0.2">
      <c r="A153" s="1" t="s">
        <v>622</v>
      </c>
      <c r="C153" s="2" t="s">
        <v>623</v>
      </c>
      <c r="E153" s="4">
        <v>0</v>
      </c>
      <c r="F153" s="5">
        <v>0</v>
      </c>
      <c r="G153" s="6">
        <v>1</v>
      </c>
      <c r="H153" s="6">
        <f>H154+H155+H156+H157+H158+H159+H160+H161+H162+H163+H164+H165+H166+H167+H168+H169+H170+H171+H172</f>
        <v>0</v>
      </c>
      <c r="I153" s="74"/>
    </row>
    <row r="154" spans="1:9" ht="38.25" x14ac:dyDescent="0.2">
      <c r="A154" s="1" t="s">
        <v>624</v>
      </c>
      <c r="B154" s="1" t="s">
        <v>625</v>
      </c>
      <c r="C154" s="2" t="s">
        <v>626</v>
      </c>
      <c r="D154" s="3" t="s">
        <v>30</v>
      </c>
      <c r="E154" s="4">
        <v>0</v>
      </c>
      <c r="F154" s="5">
        <v>0</v>
      </c>
      <c r="G154" s="6">
        <v>2</v>
      </c>
      <c r="H154" s="6">
        <f t="shared" ref="H154:H172" si="15">ROUND(ROUND(F154,2)*ROUND(E154,2), 2)</f>
        <v>0</v>
      </c>
      <c r="I154" s="74"/>
    </row>
    <row r="155" spans="1:9" ht="51" x14ac:dyDescent="0.2">
      <c r="A155" s="1" t="s">
        <v>627</v>
      </c>
      <c r="B155" s="1" t="s">
        <v>628</v>
      </c>
      <c r="C155" s="2" t="s">
        <v>629</v>
      </c>
      <c r="D155" s="3" t="s">
        <v>267</v>
      </c>
      <c r="E155" s="4">
        <v>12</v>
      </c>
      <c r="F155" s="5">
        <v>0</v>
      </c>
      <c r="G155" s="6">
        <v>2</v>
      </c>
      <c r="H155" s="6">
        <f t="shared" si="15"/>
        <v>0</v>
      </c>
      <c r="I155" s="74"/>
    </row>
    <row r="156" spans="1:9" ht="51" x14ac:dyDescent="0.2">
      <c r="A156" s="1" t="s">
        <v>630</v>
      </c>
      <c r="B156" s="1" t="s">
        <v>631</v>
      </c>
      <c r="C156" s="2" t="s">
        <v>632</v>
      </c>
      <c r="D156" s="3" t="s">
        <v>267</v>
      </c>
      <c r="E156" s="4">
        <v>11</v>
      </c>
      <c r="F156" s="5">
        <v>0</v>
      </c>
      <c r="G156" s="6">
        <v>2</v>
      </c>
      <c r="H156" s="6">
        <f t="shared" si="15"/>
        <v>0</v>
      </c>
      <c r="I156" s="74"/>
    </row>
    <row r="157" spans="1:9" ht="51" x14ac:dyDescent="0.2">
      <c r="A157" s="1" t="s">
        <v>633</v>
      </c>
      <c r="B157" s="1" t="s">
        <v>634</v>
      </c>
      <c r="C157" s="2" t="s">
        <v>635</v>
      </c>
      <c r="D157" s="3" t="s">
        <v>30</v>
      </c>
      <c r="E157" s="4">
        <v>0</v>
      </c>
      <c r="F157" s="5">
        <v>0</v>
      </c>
      <c r="G157" s="6">
        <v>2</v>
      </c>
      <c r="H157" s="6">
        <f t="shared" si="15"/>
        <v>0</v>
      </c>
      <c r="I157" s="74"/>
    </row>
    <row r="158" spans="1:9" ht="63.75" x14ac:dyDescent="0.2">
      <c r="A158" s="1" t="s">
        <v>636</v>
      </c>
      <c r="B158" s="1" t="s">
        <v>637</v>
      </c>
      <c r="C158" s="2" t="s">
        <v>638</v>
      </c>
      <c r="D158" s="3" t="s">
        <v>294</v>
      </c>
      <c r="E158" s="4">
        <v>30.2</v>
      </c>
      <c r="F158" s="5">
        <v>0</v>
      </c>
      <c r="G158" s="6">
        <v>2</v>
      </c>
      <c r="H158" s="6">
        <f t="shared" si="15"/>
        <v>0</v>
      </c>
      <c r="I158" s="74"/>
    </row>
    <row r="159" spans="1:9" ht="63.75" x14ac:dyDescent="0.2">
      <c r="A159" s="1" t="s">
        <v>639</v>
      </c>
      <c r="B159" s="1" t="s">
        <v>640</v>
      </c>
      <c r="C159" s="2" t="s">
        <v>641</v>
      </c>
      <c r="D159" s="3" t="s">
        <v>294</v>
      </c>
      <c r="E159" s="4">
        <v>19.2</v>
      </c>
      <c r="F159" s="5">
        <v>0</v>
      </c>
      <c r="G159" s="6">
        <v>2</v>
      </c>
      <c r="H159" s="6">
        <f t="shared" si="15"/>
        <v>0</v>
      </c>
      <c r="I159" s="74"/>
    </row>
    <row r="160" spans="1:9" ht="63.75" x14ac:dyDescent="0.2">
      <c r="A160" s="1" t="s">
        <v>642</v>
      </c>
      <c r="B160" s="1" t="s">
        <v>643</v>
      </c>
      <c r="C160" s="2" t="s">
        <v>644</v>
      </c>
      <c r="D160" s="3" t="s">
        <v>294</v>
      </c>
      <c r="E160" s="4">
        <v>64.41</v>
      </c>
      <c r="F160" s="5">
        <v>0</v>
      </c>
      <c r="G160" s="6">
        <v>2</v>
      </c>
      <c r="H160" s="6">
        <f t="shared" si="15"/>
        <v>0</v>
      </c>
      <c r="I160" s="74"/>
    </row>
    <row r="161" spans="1:9" ht="63.75" x14ac:dyDescent="0.2">
      <c r="A161" s="1" t="s">
        <v>645</v>
      </c>
      <c r="B161" s="1" t="s">
        <v>646</v>
      </c>
      <c r="C161" s="2" t="s">
        <v>647</v>
      </c>
      <c r="D161" s="3" t="s">
        <v>294</v>
      </c>
      <c r="E161" s="4">
        <v>5.5</v>
      </c>
      <c r="F161" s="5">
        <v>0</v>
      </c>
      <c r="G161" s="6">
        <v>2</v>
      </c>
      <c r="H161" s="6">
        <f t="shared" si="15"/>
        <v>0</v>
      </c>
      <c r="I161" s="74"/>
    </row>
    <row r="162" spans="1:9" ht="63.75" x14ac:dyDescent="0.2">
      <c r="A162" s="1" t="s">
        <v>648</v>
      </c>
      <c r="B162" s="1" t="s">
        <v>649</v>
      </c>
      <c r="C162" s="2" t="s">
        <v>650</v>
      </c>
      <c r="D162" s="3" t="s">
        <v>294</v>
      </c>
      <c r="E162" s="4">
        <v>98.18</v>
      </c>
      <c r="F162" s="5">
        <v>0</v>
      </c>
      <c r="G162" s="6">
        <v>2</v>
      </c>
      <c r="H162" s="6">
        <f t="shared" si="15"/>
        <v>0</v>
      </c>
      <c r="I162" s="74"/>
    </row>
    <row r="163" spans="1:9" ht="63.75" x14ac:dyDescent="0.2">
      <c r="A163" s="1" t="s">
        <v>651</v>
      </c>
      <c r="B163" s="1" t="s">
        <v>652</v>
      </c>
      <c r="C163" s="2" t="s">
        <v>653</v>
      </c>
      <c r="D163" s="3" t="s">
        <v>294</v>
      </c>
      <c r="E163" s="4">
        <v>15.46</v>
      </c>
      <c r="F163" s="5">
        <v>0</v>
      </c>
      <c r="G163" s="6">
        <v>2</v>
      </c>
      <c r="H163" s="6">
        <f t="shared" si="15"/>
        <v>0</v>
      </c>
      <c r="I163" s="74"/>
    </row>
    <row r="164" spans="1:9" ht="63.75" x14ac:dyDescent="0.2">
      <c r="A164" s="1" t="s">
        <v>654</v>
      </c>
      <c r="B164" s="1" t="s">
        <v>655</v>
      </c>
      <c r="C164" s="2" t="s">
        <v>656</v>
      </c>
      <c r="D164" s="3" t="s">
        <v>267</v>
      </c>
      <c r="E164" s="4">
        <v>1</v>
      </c>
      <c r="F164" s="5">
        <v>0</v>
      </c>
      <c r="G164" s="6">
        <v>2</v>
      </c>
      <c r="H164" s="6">
        <f t="shared" si="15"/>
        <v>0</v>
      </c>
      <c r="I164" s="74"/>
    </row>
    <row r="165" spans="1:9" ht="38.25" x14ac:dyDescent="0.2">
      <c r="A165" s="1" t="s">
        <v>657</v>
      </c>
      <c r="B165" s="1" t="s">
        <v>658</v>
      </c>
      <c r="C165" s="2" t="s">
        <v>659</v>
      </c>
      <c r="D165" s="3" t="s">
        <v>30</v>
      </c>
      <c r="E165" s="4">
        <v>0</v>
      </c>
      <c r="F165" s="5">
        <v>0</v>
      </c>
      <c r="G165" s="6">
        <v>2</v>
      </c>
      <c r="H165" s="6">
        <f t="shared" si="15"/>
        <v>0</v>
      </c>
      <c r="I165" s="74"/>
    </row>
    <row r="166" spans="1:9" ht="51" x14ac:dyDescent="0.2">
      <c r="A166" s="1" t="s">
        <v>660</v>
      </c>
      <c r="B166" s="1" t="s">
        <v>661</v>
      </c>
      <c r="C166" s="2" t="s">
        <v>662</v>
      </c>
      <c r="D166" s="3" t="s">
        <v>267</v>
      </c>
      <c r="E166" s="4">
        <v>1</v>
      </c>
      <c r="F166" s="5">
        <v>0</v>
      </c>
      <c r="G166" s="6">
        <v>2</v>
      </c>
      <c r="H166" s="6">
        <f t="shared" si="15"/>
        <v>0</v>
      </c>
      <c r="I166" s="74"/>
    </row>
    <row r="167" spans="1:9" ht="51" x14ac:dyDescent="0.2">
      <c r="A167" s="1" t="s">
        <v>663</v>
      </c>
      <c r="B167" s="1" t="s">
        <v>664</v>
      </c>
      <c r="C167" s="2" t="s">
        <v>665</v>
      </c>
      <c r="D167" s="3" t="s">
        <v>267</v>
      </c>
      <c r="E167" s="4">
        <v>1</v>
      </c>
      <c r="F167" s="5">
        <v>0</v>
      </c>
      <c r="G167" s="6">
        <v>2</v>
      </c>
      <c r="H167" s="6">
        <f t="shared" si="15"/>
        <v>0</v>
      </c>
      <c r="I167" s="74"/>
    </row>
    <row r="168" spans="1:9" ht="51" x14ac:dyDescent="0.2">
      <c r="A168" s="1" t="s">
        <v>666</v>
      </c>
      <c r="B168" s="1" t="s">
        <v>667</v>
      </c>
      <c r="C168" s="2" t="s">
        <v>668</v>
      </c>
      <c r="D168" s="3" t="s">
        <v>267</v>
      </c>
      <c r="E168" s="4">
        <v>1</v>
      </c>
      <c r="F168" s="5">
        <v>0</v>
      </c>
      <c r="G168" s="6">
        <v>2</v>
      </c>
      <c r="H168" s="6">
        <f t="shared" si="15"/>
        <v>0</v>
      </c>
      <c r="I168" s="74"/>
    </row>
    <row r="169" spans="1:9" ht="51" x14ac:dyDescent="0.2">
      <c r="A169" s="1" t="s">
        <v>669</v>
      </c>
      <c r="B169" s="1" t="s">
        <v>670</v>
      </c>
      <c r="C169" s="2" t="s">
        <v>671</v>
      </c>
      <c r="D169" s="3" t="s">
        <v>267</v>
      </c>
      <c r="E169" s="4">
        <v>1</v>
      </c>
      <c r="F169" s="5">
        <v>0</v>
      </c>
      <c r="G169" s="6">
        <v>2</v>
      </c>
      <c r="H169" s="6">
        <f t="shared" si="15"/>
        <v>0</v>
      </c>
      <c r="I169" s="74"/>
    </row>
    <row r="170" spans="1:9" ht="51" x14ac:dyDescent="0.2">
      <c r="A170" s="1" t="s">
        <v>672</v>
      </c>
      <c r="B170" s="1" t="s">
        <v>673</v>
      </c>
      <c r="C170" s="2" t="s">
        <v>674</v>
      </c>
      <c r="D170" s="3" t="s">
        <v>267</v>
      </c>
      <c r="E170" s="4">
        <v>1</v>
      </c>
      <c r="F170" s="5">
        <v>0</v>
      </c>
      <c r="G170" s="6">
        <v>2</v>
      </c>
      <c r="H170" s="6">
        <f t="shared" si="15"/>
        <v>0</v>
      </c>
      <c r="I170" s="74"/>
    </row>
    <row r="171" spans="1:9" ht="51" x14ac:dyDescent="0.2">
      <c r="A171" s="1" t="s">
        <v>675</v>
      </c>
      <c r="B171" s="1" t="s">
        <v>676</v>
      </c>
      <c r="C171" s="2" t="s">
        <v>677</v>
      </c>
      <c r="D171" s="3" t="s">
        <v>267</v>
      </c>
      <c r="E171" s="4">
        <v>1</v>
      </c>
      <c r="F171" s="5">
        <v>0</v>
      </c>
      <c r="G171" s="6">
        <v>2</v>
      </c>
      <c r="H171" s="6">
        <f t="shared" si="15"/>
        <v>0</v>
      </c>
      <c r="I171" s="74"/>
    </row>
    <row r="172" spans="1:9" ht="51" x14ac:dyDescent="0.2">
      <c r="A172" s="1" t="s">
        <v>678</v>
      </c>
      <c r="B172" s="1" t="s">
        <v>679</v>
      </c>
      <c r="C172" s="2" t="s">
        <v>680</v>
      </c>
      <c r="D172" s="3" t="s">
        <v>267</v>
      </c>
      <c r="E172" s="4">
        <v>1</v>
      </c>
      <c r="F172" s="5">
        <v>0</v>
      </c>
      <c r="G172" s="6">
        <v>2</v>
      </c>
      <c r="H172" s="6">
        <f t="shared" si="15"/>
        <v>0</v>
      </c>
      <c r="I172" s="74"/>
    </row>
    <row r="173" spans="1:9" x14ac:dyDescent="0.2">
      <c r="A173" s="1" t="s">
        <v>681</v>
      </c>
      <c r="C173" s="2" t="s">
        <v>682</v>
      </c>
      <c r="E173" s="4">
        <v>0</v>
      </c>
      <c r="F173" s="5">
        <v>0</v>
      </c>
      <c r="G173" s="6">
        <v>1</v>
      </c>
      <c r="H173" s="6">
        <f>H174+H175+H176+H177+H178+H179+H180+H181+H182</f>
        <v>0</v>
      </c>
      <c r="I173" s="74"/>
    </row>
    <row r="174" spans="1:9" ht="25.5" x14ac:dyDescent="0.2">
      <c r="A174" s="1" t="s">
        <v>683</v>
      </c>
      <c r="B174" s="1" t="s">
        <v>684</v>
      </c>
      <c r="C174" s="2" t="s">
        <v>685</v>
      </c>
      <c r="D174" s="3" t="s">
        <v>267</v>
      </c>
      <c r="E174" s="4">
        <v>2</v>
      </c>
      <c r="F174" s="5">
        <v>0</v>
      </c>
      <c r="G174" s="6">
        <v>2</v>
      </c>
      <c r="H174" s="6">
        <f t="shared" ref="H174:H182" si="16">ROUND(ROUND(F174,2)*ROUND(E174,2), 2)</f>
        <v>0</v>
      </c>
      <c r="I174" s="74"/>
    </row>
    <row r="175" spans="1:9" ht="25.5" x14ac:dyDescent="0.2">
      <c r="A175" s="1" t="s">
        <v>686</v>
      </c>
      <c r="B175" s="1" t="s">
        <v>687</v>
      </c>
      <c r="C175" s="2" t="s">
        <v>688</v>
      </c>
      <c r="D175" s="3" t="s">
        <v>267</v>
      </c>
      <c r="E175" s="4">
        <v>2</v>
      </c>
      <c r="F175" s="5">
        <v>0</v>
      </c>
      <c r="G175" s="6">
        <v>2</v>
      </c>
      <c r="H175" s="6">
        <f t="shared" si="16"/>
        <v>0</v>
      </c>
      <c r="I175" s="74"/>
    </row>
    <row r="176" spans="1:9" ht="38.25" x14ac:dyDescent="0.2">
      <c r="A176" s="1" t="s">
        <v>689</v>
      </c>
      <c r="B176" s="1" t="s">
        <v>690</v>
      </c>
      <c r="C176" s="2" t="s">
        <v>691</v>
      </c>
      <c r="D176" s="3" t="s">
        <v>30</v>
      </c>
      <c r="E176" s="4">
        <v>0</v>
      </c>
      <c r="F176" s="5">
        <v>0</v>
      </c>
      <c r="G176" s="6">
        <v>2</v>
      </c>
      <c r="H176" s="6">
        <f t="shared" si="16"/>
        <v>0</v>
      </c>
      <c r="I176" s="74"/>
    </row>
    <row r="177" spans="1:9" ht="63.75" x14ac:dyDescent="0.2">
      <c r="A177" s="1" t="s">
        <v>692</v>
      </c>
      <c r="B177" s="1" t="s">
        <v>693</v>
      </c>
      <c r="C177" s="2" t="s">
        <v>694</v>
      </c>
      <c r="D177" s="3" t="s">
        <v>267</v>
      </c>
      <c r="E177" s="4">
        <v>1</v>
      </c>
      <c r="F177" s="5">
        <v>0</v>
      </c>
      <c r="G177" s="6">
        <v>2</v>
      </c>
      <c r="H177" s="6">
        <f t="shared" si="16"/>
        <v>0</v>
      </c>
      <c r="I177" s="74"/>
    </row>
    <row r="178" spans="1:9" ht="38.25" x14ac:dyDescent="0.2">
      <c r="A178" s="1" t="s">
        <v>695</v>
      </c>
      <c r="B178" s="1" t="s">
        <v>696</v>
      </c>
      <c r="C178" s="2" t="s">
        <v>697</v>
      </c>
      <c r="D178" s="3" t="s">
        <v>30</v>
      </c>
      <c r="E178" s="4">
        <v>0</v>
      </c>
      <c r="F178" s="5">
        <v>0</v>
      </c>
      <c r="G178" s="6">
        <v>2</v>
      </c>
      <c r="H178" s="6">
        <f t="shared" si="16"/>
        <v>0</v>
      </c>
      <c r="I178" s="74"/>
    </row>
    <row r="179" spans="1:9" ht="51" x14ac:dyDescent="0.2">
      <c r="A179" s="1" t="s">
        <v>698</v>
      </c>
      <c r="B179" s="1" t="s">
        <v>699</v>
      </c>
      <c r="C179" s="2" t="s">
        <v>700</v>
      </c>
      <c r="D179" s="3" t="s">
        <v>294</v>
      </c>
      <c r="E179" s="4">
        <v>5.5</v>
      </c>
      <c r="F179" s="5">
        <v>0</v>
      </c>
      <c r="G179" s="6">
        <v>2</v>
      </c>
      <c r="H179" s="6">
        <f t="shared" si="16"/>
        <v>0</v>
      </c>
      <c r="I179" s="74"/>
    </row>
    <row r="180" spans="1:9" ht="51" x14ac:dyDescent="0.2">
      <c r="A180" s="1" t="s">
        <v>701</v>
      </c>
      <c r="B180" s="1" t="s">
        <v>702</v>
      </c>
      <c r="C180" s="2" t="s">
        <v>703</v>
      </c>
      <c r="D180" s="3" t="s">
        <v>294</v>
      </c>
      <c r="E180" s="4">
        <v>40.590000000000003</v>
      </c>
      <c r="F180" s="5">
        <v>0</v>
      </c>
      <c r="G180" s="6">
        <v>2</v>
      </c>
      <c r="H180" s="6">
        <f t="shared" si="16"/>
        <v>0</v>
      </c>
      <c r="I180" s="74"/>
    </row>
    <row r="181" spans="1:9" ht="38.25" x14ac:dyDescent="0.2">
      <c r="A181" s="1" t="s">
        <v>704</v>
      </c>
      <c r="B181" s="1" t="s">
        <v>705</v>
      </c>
      <c r="C181" s="2" t="s">
        <v>706</v>
      </c>
      <c r="D181" s="3" t="s">
        <v>267</v>
      </c>
      <c r="E181" s="4">
        <v>1</v>
      </c>
      <c r="F181" s="5">
        <v>0</v>
      </c>
      <c r="G181" s="6">
        <v>2</v>
      </c>
      <c r="H181" s="6">
        <f t="shared" si="16"/>
        <v>0</v>
      </c>
      <c r="I181" s="74"/>
    </row>
    <row r="182" spans="1:9" ht="38.25" x14ac:dyDescent="0.2">
      <c r="A182" s="1" t="s">
        <v>707</v>
      </c>
      <c r="B182" s="1" t="s">
        <v>708</v>
      </c>
      <c r="C182" s="2" t="s">
        <v>709</v>
      </c>
      <c r="D182" s="3" t="s">
        <v>267</v>
      </c>
      <c r="E182" s="4">
        <v>1</v>
      </c>
      <c r="F182" s="5">
        <v>0</v>
      </c>
      <c r="G182" s="6">
        <v>2</v>
      </c>
      <c r="H182" s="6">
        <f t="shared" si="16"/>
        <v>0</v>
      </c>
      <c r="I182" s="74"/>
    </row>
    <row r="183" spans="1:9" x14ac:dyDescent="0.2">
      <c r="A183" s="1" t="s">
        <v>710</v>
      </c>
      <c r="B183" s="1" t="s">
        <v>711</v>
      </c>
      <c r="C183" s="2" t="s">
        <v>712</v>
      </c>
      <c r="E183" s="4">
        <v>0</v>
      </c>
      <c r="F183" s="5">
        <v>0</v>
      </c>
      <c r="G183" s="6">
        <v>1</v>
      </c>
      <c r="H183" s="6">
        <f>H184+H244+H262+H283+H357+H378+H392+H445+H462+H471+H473</f>
        <v>0</v>
      </c>
      <c r="I183" s="74"/>
    </row>
    <row r="184" spans="1:9" x14ac:dyDescent="0.2">
      <c r="A184" s="1" t="s">
        <v>713</v>
      </c>
      <c r="B184" s="1" t="s">
        <v>238</v>
      </c>
      <c r="C184" s="2" t="s">
        <v>714</v>
      </c>
      <c r="E184" s="4">
        <v>0</v>
      </c>
      <c r="F184" s="5">
        <v>0</v>
      </c>
      <c r="G184" s="6">
        <v>1</v>
      </c>
      <c r="H184" s="6">
        <f>H185+H190+H234</f>
        <v>0</v>
      </c>
      <c r="I184" s="74"/>
    </row>
    <row r="185" spans="1:9" x14ac:dyDescent="0.2">
      <c r="A185" s="1" t="s">
        <v>715</v>
      </c>
      <c r="C185" s="2" t="s">
        <v>716</v>
      </c>
      <c r="E185" s="4">
        <v>0</v>
      </c>
      <c r="F185" s="5">
        <v>0</v>
      </c>
      <c r="G185" s="6">
        <v>1</v>
      </c>
      <c r="H185" s="6">
        <f>H186+H187+H188+H189</f>
        <v>0</v>
      </c>
      <c r="I185" s="74"/>
    </row>
    <row r="186" spans="1:9" x14ac:dyDescent="0.2">
      <c r="A186" s="1" t="s">
        <v>717</v>
      </c>
      <c r="C186" s="2" t="s">
        <v>718</v>
      </c>
      <c r="D186" s="3" t="s">
        <v>30</v>
      </c>
      <c r="E186" s="4">
        <v>0</v>
      </c>
      <c r="F186" s="5">
        <v>0</v>
      </c>
      <c r="G186" s="6">
        <v>2</v>
      </c>
      <c r="H186" s="6">
        <f t="shared" ref="H186:H189" si="17">ROUND(ROUND(F186,2)*ROUND(E186,2), 2)</f>
        <v>0</v>
      </c>
      <c r="I186" s="74"/>
    </row>
    <row r="187" spans="1:9" x14ac:dyDescent="0.2">
      <c r="A187" s="1" t="s">
        <v>719</v>
      </c>
      <c r="C187" s="2" t="s">
        <v>720</v>
      </c>
      <c r="D187" s="3" t="s">
        <v>30</v>
      </c>
      <c r="E187" s="4">
        <v>0</v>
      </c>
      <c r="F187" s="5">
        <v>0</v>
      </c>
      <c r="G187" s="6">
        <v>2</v>
      </c>
      <c r="H187" s="6">
        <f t="shared" si="17"/>
        <v>0</v>
      </c>
      <c r="I187" s="74"/>
    </row>
    <row r="188" spans="1:9" ht="25.5" x14ac:dyDescent="0.2">
      <c r="A188" s="1" t="s">
        <v>721</v>
      </c>
      <c r="C188" s="2" t="s">
        <v>722</v>
      </c>
      <c r="D188" s="3" t="s">
        <v>30</v>
      </c>
      <c r="E188" s="4">
        <v>0</v>
      </c>
      <c r="F188" s="5">
        <v>0</v>
      </c>
      <c r="G188" s="6">
        <v>2</v>
      </c>
      <c r="H188" s="6">
        <f t="shared" si="17"/>
        <v>0</v>
      </c>
      <c r="I188" s="74"/>
    </row>
    <row r="189" spans="1:9" x14ac:dyDescent="0.2">
      <c r="A189" s="1" t="s">
        <v>723</v>
      </c>
      <c r="C189" s="2" t="s">
        <v>724</v>
      </c>
      <c r="D189" s="3" t="s">
        <v>30</v>
      </c>
      <c r="E189" s="4">
        <v>0</v>
      </c>
      <c r="F189" s="5">
        <v>0</v>
      </c>
      <c r="G189" s="6">
        <v>2</v>
      </c>
      <c r="H189" s="6">
        <f t="shared" si="17"/>
        <v>0</v>
      </c>
      <c r="I189" s="74"/>
    </row>
    <row r="190" spans="1:9" x14ac:dyDescent="0.2">
      <c r="A190" s="1" t="s">
        <v>725</v>
      </c>
      <c r="B190" s="1" t="s">
        <v>726</v>
      </c>
      <c r="C190" s="2" t="s">
        <v>727</v>
      </c>
      <c r="E190" s="4">
        <v>0</v>
      </c>
      <c r="F190" s="68">
        <v>0</v>
      </c>
      <c r="G190" s="6">
        <v>1</v>
      </c>
      <c r="H190" s="6">
        <f>H191+H192+H193+H194+H195+H196+H197+H198+H199+H200+H201+H202+H203+H204+H205+H206+H207+H208+H209+H210+H211+H212+H213+H214+H215+H216+H217+H218+H219+H220+H221+H222+H223+H224+H225+H226+H227+H228+H229+H230+H231+H232+H233</f>
        <v>0</v>
      </c>
      <c r="I190" s="74"/>
    </row>
    <row r="191" spans="1:9" ht="153" x14ac:dyDescent="0.2">
      <c r="A191" s="1" t="s">
        <v>728</v>
      </c>
      <c r="B191" s="1" t="s">
        <v>248</v>
      </c>
      <c r="C191" s="2" t="s">
        <v>729</v>
      </c>
      <c r="D191" s="3" t="s">
        <v>30</v>
      </c>
      <c r="E191" s="4">
        <v>0</v>
      </c>
      <c r="F191" s="5">
        <v>0</v>
      </c>
      <c r="G191" s="6">
        <v>2</v>
      </c>
      <c r="H191" s="6">
        <f t="shared" ref="H191:H233" si="18">ROUND(ROUND(F191,2)*ROUND(E191,2), 2)</f>
        <v>0</v>
      </c>
      <c r="I191" s="74">
        <v>4</v>
      </c>
    </row>
    <row r="192" spans="1:9" ht="25.5" x14ac:dyDescent="0.2">
      <c r="A192" s="1" t="s">
        <v>730</v>
      </c>
      <c r="B192" s="1" t="s">
        <v>731</v>
      </c>
      <c r="C192" s="2" t="s">
        <v>732</v>
      </c>
      <c r="D192" s="3" t="s">
        <v>267</v>
      </c>
      <c r="E192" s="4">
        <v>1</v>
      </c>
      <c r="F192" s="5">
        <v>0</v>
      </c>
      <c r="G192" s="6">
        <v>2</v>
      </c>
      <c r="H192" s="6">
        <f t="shared" si="18"/>
        <v>0</v>
      </c>
      <c r="I192" s="74"/>
    </row>
    <row r="193" spans="1:9" ht="25.5" x14ac:dyDescent="0.2">
      <c r="A193" s="1" t="s">
        <v>733</v>
      </c>
      <c r="B193" s="1" t="s">
        <v>734</v>
      </c>
      <c r="C193" s="2" t="s">
        <v>735</v>
      </c>
      <c r="D193" s="3" t="s">
        <v>267</v>
      </c>
      <c r="E193" s="4">
        <v>1</v>
      </c>
      <c r="F193" s="5">
        <v>0</v>
      </c>
      <c r="G193" s="6">
        <v>2</v>
      </c>
      <c r="H193" s="6">
        <f t="shared" si="18"/>
        <v>0</v>
      </c>
      <c r="I193" s="74"/>
    </row>
    <row r="194" spans="1:9" ht="25.5" x14ac:dyDescent="0.2">
      <c r="A194" s="1" t="s">
        <v>736</v>
      </c>
      <c r="B194" s="1" t="s">
        <v>737</v>
      </c>
      <c r="C194" s="2" t="s">
        <v>738</v>
      </c>
      <c r="D194" s="3" t="s">
        <v>267</v>
      </c>
      <c r="E194" s="4">
        <v>2</v>
      </c>
      <c r="F194" s="5">
        <v>0</v>
      </c>
      <c r="G194" s="6">
        <v>2</v>
      </c>
      <c r="H194" s="6">
        <f t="shared" si="18"/>
        <v>0</v>
      </c>
      <c r="I194" s="74"/>
    </row>
    <row r="195" spans="1:9" ht="25.5" x14ac:dyDescent="0.2">
      <c r="A195" s="1" t="s">
        <v>739</v>
      </c>
      <c r="B195" s="1" t="s">
        <v>740</v>
      </c>
      <c r="C195" s="2" t="s">
        <v>741</v>
      </c>
      <c r="D195" s="3" t="s">
        <v>267</v>
      </c>
      <c r="E195" s="4">
        <v>6</v>
      </c>
      <c r="F195" s="5">
        <v>0</v>
      </c>
      <c r="G195" s="6">
        <v>2</v>
      </c>
      <c r="H195" s="6">
        <f t="shared" si="18"/>
        <v>0</v>
      </c>
      <c r="I195" s="74"/>
    </row>
    <row r="196" spans="1:9" ht="25.5" x14ac:dyDescent="0.2">
      <c r="A196" s="1" t="s">
        <v>742</v>
      </c>
      <c r="B196" s="1" t="s">
        <v>743</v>
      </c>
      <c r="C196" s="2" t="s">
        <v>744</v>
      </c>
      <c r="D196" s="3" t="s">
        <v>267</v>
      </c>
      <c r="E196" s="4">
        <v>4</v>
      </c>
      <c r="F196" s="5">
        <v>0</v>
      </c>
      <c r="G196" s="6">
        <v>2</v>
      </c>
      <c r="H196" s="6">
        <f t="shared" si="18"/>
        <v>0</v>
      </c>
      <c r="I196" s="74"/>
    </row>
    <row r="197" spans="1:9" ht="25.5" x14ac:dyDescent="0.2">
      <c r="A197" s="1" t="s">
        <v>745</v>
      </c>
      <c r="B197" s="1" t="s">
        <v>746</v>
      </c>
      <c r="C197" s="2" t="s">
        <v>747</v>
      </c>
      <c r="D197" s="3" t="s">
        <v>267</v>
      </c>
      <c r="E197" s="4">
        <v>6</v>
      </c>
      <c r="F197" s="5">
        <v>0</v>
      </c>
      <c r="G197" s="6">
        <v>2</v>
      </c>
      <c r="H197" s="6">
        <f t="shared" si="18"/>
        <v>0</v>
      </c>
      <c r="I197" s="74"/>
    </row>
    <row r="198" spans="1:9" ht="25.5" x14ac:dyDescent="0.2">
      <c r="A198" s="1" t="s">
        <v>748</v>
      </c>
      <c r="B198" s="1" t="s">
        <v>749</v>
      </c>
      <c r="C198" s="2" t="s">
        <v>750</v>
      </c>
      <c r="D198" s="3" t="s">
        <v>267</v>
      </c>
      <c r="E198" s="4">
        <v>3</v>
      </c>
      <c r="F198" s="5">
        <v>0</v>
      </c>
      <c r="G198" s="6">
        <v>2</v>
      </c>
      <c r="H198" s="6">
        <f t="shared" si="18"/>
        <v>0</v>
      </c>
      <c r="I198" s="74"/>
    </row>
    <row r="199" spans="1:9" ht="25.5" x14ac:dyDescent="0.2">
      <c r="A199" s="1" t="s">
        <v>751</v>
      </c>
      <c r="B199" s="1" t="s">
        <v>252</v>
      </c>
      <c r="C199" s="2" t="s">
        <v>752</v>
      </c>
      <c r="D199" s="3" t="s">
        <v>267</v>
      </c>
      <c r="E199" s="4">
        <v>4</v>
      </c>
      <c r="F199" s="5">
        <v>0</v>
      </c>
      <c r="G199" s="6">
        <v>2</v>
      </c>
      <c r="H199" s="6">
        <f t="shared" si="18"/>
        <v>0</v>
      </c>
      <c r="I199" s="74"/>
    </row>
    <row r="200" spans="1:9" ht="25.5" x14ac:dyDescent="0.2">
      <c r="A200" s="1" t="s">
        <v>753</v>
      </c>
      <c r="B200" s="1" t="s">
        <v>754</v>
      </c>
      <c r="C200" s="2" t="s">
        <v>755</v>
      </c>
      <c r="D200" s="3" t="s">
        <v>267</v>
      </c>
      <c r="E200" s="4">
        <v>2</v>
      </c>
      <c r="F200" s="5">
        <v>0</v>
      </c>
      <c r="G200" s="6">
        <v>2</v>
      </c>
      <c r="H200" s="6">
        <f t="shared" si="18"/>
        <v>0</v>
      </c>
      <c r="I200" s="74"/>
    </row>
    <row r="201" spans="1:9" ht="25.5" x14ac:dyDescent="0.2">
      <c r="A201" s="1" t="s">
        <v>756</v>
      </c>
      <c r="B201" s="1" t="s">
        <v>757</v>
      </c>
      <c r="C201" s="2" t="s">
        <v>758</v>
      </c>
      <c r="D201" s="3" t="s">
        <v>267</v>
      </c>
      <c r="E201" s="4">
        <v>2</v>
      </c>
      <c r="F201" s="5">
        <v>0</v>
      </c>
      <c r="G201" s="6">
        <v>2</v>
      </c>
      <c r="H201" s="6">
        <f t="shared" si="18"/>
        <v>0</v>
      </c>
      <c r="I201" s="74"/>
    </row>
    <row r="202" spans="1:9" ht="38.25" x14ac:dyDescent="0.2">
      <c r="A202" s="1" t="s">
        <v>759</v>
      </c>
      <c r="B202" s="1" t="s">
        <v>760</v>
      </c>
      <c r="C202" s="2" t="s">
        <v>761</v>
      </c>
      <c r="D202" s="3" t="s">
        <v>445</v>
      </c>
      <c r="E202" s="4">
        <v>9105</v>
      </c>
      <c r="F202" s="5">
        <v>0</v>
      </c>
      <c r="G202" s="6">
        <v>2</v>
      </c>
      <c r="H202" s="6">
        <f t="shared" si="18"/>
        <v>0</v>
      </c>
      <c r="I202" s="74"/>
    </row>
    <row r="203" spans="1:9" ht="140.25" x14ac:dyDescent="0.2">
      <c r="A203" s="1" t="s">
        <v>762</v>
      </c>
      <c r="B203" s="1" t="s">
        <v>254</v>
      </c>
      <c r="C203" s="2" t="s">
        <v>763</v>
      </c>
      <c r="D203" s="3" t="s">
        <v>30</v>
      </c>
      <c r="E203" s="4">
        <v>0</v>
      </c>
      <c r="F203" s="5">
        <v>0</v>
      </c>
      <c r="G203" s="6">
        <v>2</v>
      </c>
      <c r="H203" s="6">
        <f t="shared" si="18"/>
        <v>0</v>
      </c>
      <c r="I203" s="74"/>
    </row>
    <row r="204" spans="1:9" ht="38.25" x14ac:dyDescent="0.2">
      <c r="A204" s="1" t="s">
        <v>764</v>
      </c>
      <c r="B204" s="1" t="s">
        <v>731</v>
      </c>
      <c r="C204" s="2" t="s">
        <v>765</v>
      </c>
      <c r="D204" s="3" t="s">
        <v>267</v>
      </c>
      <c r="E204" s="4">
        <v>2</v>
      </c>
      <c r="F204" s="5">
        <v>0</v>
      </c>
      <c r="G204" s="6">
        <v>2</v>
      </c>
      <c r="H204" s="6">
        <f t="shared" si="18"/>
        <v>0</v>
      </c>
      <c r="I204" s="74"/>
    </row>
    <row r="205" spans="1:9" ht="38.25" x14ac:dyDescent="0.2">
      <c r="A205" s="1" t="s">
        <v>766</v>
      </c>
      <c r="B205" s="1" t="s">
        <v>734</v>
      </c>
      <c r="C205" s="2" t="s">
        <v>767</v>
      </c>
      <c r="D205" s="3" t="s">
        <v>267</v>
      </c>
      <c r="E205" s="4">
        <v>6</v>
      </c>
      <c r="F205" s="5">
        <v>0</v>
      </c>
      <c r="G205" s="6">
        <v>2</v>
      </c>
      <c r="H205" s="6">
        <f t="shared" si="18"/>
        <v>0</v>
      </c>
      <c r="I205" s="74"/>
    </row>
    <row r="206" spans="1:9" ht="38.25" x14ac:dyDescent="0.2">
      <c r="A206" s="1" t="s">
        <v>768</v>
      </c>
      <c r="B206" s="1" t="s">
        <v>737</v>
      </c>
      <c r="C206" s="2" t="s">
        <v>769</v>
      </c>
      <c r="D206" s="3" t="s">
        <v>267</v>
      </c>
      <c r="E206" s="4">
        <v>4</v>
      </c>
      <c r="F206" s="5">
        <v>0</v>
      </c>
      <c r="G206" s="6">
        <v>2</v>
      </c>
      <c r="H206" s="6">
        <f t="shared" si="18"/>
        <v>0</v>
      </c>
      <c r="I206" s="74"/>
    </row>
    <row r="207" spans="1:9" ht="38.25" x14ac:dyDescent="0.2">
      <c r="A207" s="1" t="s">
        <v>770</v>
      </c>
      <c r="B207" s="1" t="s">
        <v>740</v>
      </c>
      <c r="C207" s="2" t="s">
        <v>771</v>
      </c>
      <c r="D207" s="3" t="s">
        <v>267</v>
      </c>
      <c r="E207" s="4">
        <v>6</v>
      </c>
      <c r="F207" s="5">
        <v>0</v>
      </c>
      <c r="G207" s="6">
        <v>2</v>
      </c>
      <c r="H207" s="6">
        <f t="shared" si="18"/>
        <v>0</v>
      </c>
      <c r="I207" s="74"/>
    </row>
    <row r="208" spans="1:9" ht="38.25" x14ac:dyDescent="0.2">
      <c r="A208" s="1" t="s">
        <v>772</v>
      </c>
      <c r="B208" s="1" t="s">
        <v>743</v>
      </c>
      <c r="C208" s="2" t="s">
        <v>773</v>
      </c>
      <c r="D208" s="3" t="s">
        <v>267</v>
      </c>
      <c r="E208" s="4">
        <v>3</v>
      </c>
      <c r="F208" s="5">
        <v>0</v>
      </c>
      <c r="G208" s="6">
        <v>2</v>
      </c>
      <c r="H208" s="6">
        <f t="shared" si="18"/>
        <v>0</v>
      </c>
      <c r="I208" s="74"/>
    </row>
    <row r="209" spans="1:9" ht="38.25" x14ac:dyDescent="0.2">
      <c r="A209" s="1" t="s">
        <v>774</v>
      </c>
      <c r="B209" s="1" t="s">
        <v>746</v>
      </c>
      <c r="C209" s="2" t="s">
        <v>775</v>
      </c>
      <c r="D209" s="3" t="s">
        <v>267</v>
      </c>
      <c r="E209" s="4">
        <v>4</v>
      </c>
      <c r="F209" s="5">
        <v>0</v>
      </c>
      <c r="G209" s="6">
        <v>2</v>
      </c>
      <c r="H209" s="6">
        <f t="shared" si="18"/>
        <v>0</v>
      </c>
      <c r="I209" s="74"/>
    </row>
    <row r="210" spans="1:9" ht="38.25" x14ac:dyDescent="0.2">
      <c r="A210" s="1" t="s">
        <v>776</v>
      </c>
      <c r="B210" s="1" t="s">
        <v>749</v>
      </c>
      <c r="C210" s="2" t="s">
        <v>773</v>
      </c>
      <c r="D210" s="3" t="s">
        <v>267</v>
      </c>
      <c r="E210" s="4">
        <v>2</v>
      </c>
      <c r="F210" s="5">
        <v>0</v>
      </c>
      <c r="G210" s="6">
        <v>2</v>
      </c>
      <c r="H210" s="6">
        <f t="shared" si="18"/>
        <v>0</v>
      </c>
      <c r="I210" s="74"/>
    </row>
    <row r="211" spans="1:9" ht="38.25" x14ac:dyDescent="0.2">
      <c r="A211" s="1" t="s">
        <v>777</v>
      </c>
      <c r="B211" s="1" t="s">
        <v>252</v>
      </c>
      <c r="C211" s="2" t="s">
        <v>775</v>
      </c>
      <c r="D211" s="3" t="s">
        <v>267</v>
      </c>
      <c r="E211" s="4">
        <v>2</v>
      </c>
      <c r="F211" s="5">
        <v>0</v>
      </c>
      <c r="G211" s="6">
        <v>2</v>
      </c>
      <c r="H211" s="6">
        <f t="shared" si="18"/>
        <v>0</v>
      </c>
      <c r="I211" s="74"/>
    </row>
    <row r="212" spans="1:9" ht="140.25" x14ac:dyDescent="0.2">
      <c r="A212" s="1" t="s">
        <v>778</v>
      </c>
      <c r="B212" s="1" t="s">
        <v>262</v>
      </c>
      <c r="C212" s="2" t="s">
        <v>779</v>
      </c>
      <c r="D212" s="3" t="s">
        <v>30</v>
      </c>
      <c r="E212" s="4">
        <v>0</v>
      </c>
      <c r="F212" s="5">
        <v>0</v>
      </c>
      <c r="G212" s="6">
        <v>2</v>
      </c>
      <c r="H212" s="6">
        <f t="shared" si="18"/>
        <v>0</v>
      </c>
      <c r="I212" s="74"/>
    </row>
    <row r="213" spans="1:9" ht="38.25" x14ac:dyDescent="0.2">
      <c r="A213" s="1" t="s">
        <v>780</v>
      </c>
      <c r="B213" s="1" t="s">
        <v>731</v>
      </c>
      <c r="C213" s="2" t="s">
        <v>781</v>
      </c>
      <c r="D213" s="3" t="s">
        <v>267</v>
      </c>
      <c r="E213" s="4">
        <v>1</v>
      </c>
      <c r="F213" s="5">
        <v>0</v>
      </c>
      <c r="G213" s="6">
        <v>2</v>
      </c>
      <c r="H213" s="6">
        <f t="shared" si="18"/>
        <v>0</v>
      </c>
      <c r="I213" s="74"/>
    </row>
    <row r="214" spans="1:9" ht="38.25" x14ac:dyDescent="0.2">
      <c r="A214" s="1" t="s">
        <v>782</v>
      </c>
      <c r="B214" s="1" t="s">
        <v>734</v>
      </c>
      <c r="C214" s="2" t="s">
        <v>783</v>
      </c>
      <c r="D214" s="3" t="s">
        <v>267</v>
      </c>
      <c r="E214" s="4">
        <v>1</v>
      </c>
      <c r="F214" s="5">
        <v>0</v>
      </c>
      <c r="G214" s="6">
        <v>2</v>
      </c>
      <c r="H214" s="6">
        <f t="shared" si="18"/>
        <v>0</v>
      </c>
      <c r="I214" s="74"/>
    </row>
    <row r="215" spans="1:9" ht="191.25" x14ac:dyDescent="0.2">
      <c r="A215" s="1" t="s">
        <v>784</v>
      </c>
      <c r="B215" s="1" t="s">
        <v>275</v>
      </c>
      <c r="C215" s="2" t="s">
        <v>785</v>
      </c>
      <c r="D215" s="3" t="s">
        <v>30</v>
      </c>
      <c r="E215" s="4">
        <v>0</v>
      </c>
      <c r="F215" s="5">
        <v>0</v>
      </c>
      <c r="G215" s="6">
        <v>2</v>
      </c>
      <c r="H215" s="6">
        <f t="shared" si="18"/>
        <v>0</v>
      </c>
      <c r="I215" s="74"/>
    </row>
    <row r="216" spans="1:9" ht="38.25" x14ac:dyDescent="0.2">
      <c r="A216" s="1" t="s">
        <v>786</v>
      </c>
      <c r="B216" s="1" t="s">
        <v>731</v>
      </c>
      <c r="C216" s="2" t="s">
        <v>787</v>
      </c>
      <c r="D216" s="3" t="s">
        <v>267</v>
      </c>
      <c r="E216" s="4">
        <v>2</v>
      </c>
      <c r="F216" s="5">
        <v>0</v>
      </c>
      <c r="G216" s="6">
        <v>2</v>
      </c>
      <c r="H216" s="6">
        <f t="shared" si="18"/>
        <v>0</v>
      </c>
      <c r="I216" s="74"/>
    </row>
    <row r="217" spans="1:9" ht="38.25" x14ac:dyDescent="0.2">
      <c r="A217" s="1" t="s">
        <v>788</v>
      </c>
      <c r="B217" s="1" t="s">
        <v>734</v>
      </c>
      <c r="C217" s="2" t="s">
        <v>789</v>
      </c>
      <c r="D217" s="3" t="s">
        <v>267</v>
      </c>
      <c r="E217" s="4">
        <v>4</v>
      </c>
      <c r="F217" s="5">
        <v>0</v>
      </c>
      <c r="G217" s="6">
        <v>2</v>
      </c>
      <c r="H217" s="6">
        <f t="shared" si="18"/>
        <v>0</v>
      </c>
      <c r="I217" s="74"/>
    </row>
    <row r="218" spans="1:9" ht="38.25" x14ac:dyDescent="0.2">
      <c r="A218" s="1" t="s">
        <v>790</v>
      </c>
      <c r="B218" s="1" t="s">
        <v>737</v>
      </c>
      <c r="C218" s="2" t="s">
        <v>791</v>
      </c>
      <c r="D218" s="3" t="s">
        <v>267</v>
      </c>
      <c r="E218" s="4">
        <v>4</v>
      </c>
      <c r="F218" s="5">
        <v>0</v>
      </c>
      <c r="G218" s="6">
        <v>2</v>
      </c>
      <c r="H218" s="6">
        <f t="shared" si="18"/>
        <v>0</v>
      </c>
      <c r="I218" s="74"/>
    </row>
    <row r="219" spans="1:9" ht="38.25" x14ac:dyDescent="0.2">
      <c r="A219" s="1" t="s">
        <v>792</v>
      </c>
      <c r="B219" s="1" t="s">
        <v>740</v>
      </c>
      <c r="C219" s="2" t="s">
        <v>793</v>
      </c>
      <c r="D219" s="3" t="s">
        <v>267</v>
      </c>
      <c r="E219" s="4">
        <v>6</v>
      </c>
      <c r="F219" s="5">
        <v>0</v>
      </c>
      <c r="G219" s="6">
        <v>2</v>
      </c>
      <c r="H219" s="6">
        <f t="shared" si="18"/>
        <v>0</v>
      </c>
      <c r="I219" s="74"/>
    </row>
    <row r="220" spans="1:9" ht="38.25" x14ac:dyDescent="0.2">
      <c r="A220" s="1" t="s">
        <v>794</v>
      </c>
      <c r="B220" s="1" t="s">
        <v>743</v>
      </c>
      <c r="C220" s="2" t="s">
        <v>795</v>
      </c>
      <c r="D220" s="3" t="s">
        <v>267</v>
      </c>
      <c r="E220" s="4">
        <v>3</v>
      </c>
      <c r="F220" s="5">
        <v>0</v>
      </c>
      <c r="G220" s="6">
        <v>2</v>
      </c>
      <c r="H220" s="6">
        <f t="shared" si="18"/>
        <v>0</v>
      </c>
      <c r="I220" s="74"/>
    </row>
    <row r="221" spans="1:9" ht="38.25" x14ac:dyDescent="0.2">
      <c r="A221" s="1" t="s">
        <v>796</v>
      </c>
      <c r="B221" s="1" t="s">
        <v>746</v>
      </c>
      <c r="C221" s="2" t="s">
        <v>797</v>
      </c>
      <c r="D221" s="3" t="s">
        <v>267</v>
      </c>
      <c r="E221" s="4">
        <v>4</v>
      </c>
      <c r="F221" s="5">
        <v>0</v>
      </c>
      <c r="G221" s="6">
        <v>2</v>
      </c>
      <c r="H221" s="6">
        <f t="shared" si="18"/>
        <v>0</v>
      </c>
      <c r="I221" s="74"/>
    </row>
    <row r="222" spans="1:9" ht="38.25" x14ac:dyDescent="0.2">
      <c r="A222" s="1" t="s">
        <v>798</v>
      </c>
      <c r="B222" s="1" t="s">
        <v>749</v>
      </c>
      <c r="C222" s="2" t="s">
        <v>795</v>
      </c>
      <c r="D222" s="3" t="s">
        <v>267</v>
      </c>
      <c r="E222" s="4">
        <v>2</v>
      </c>
      <c r="F222" s="5">
        <v>0</v>
      </c>
      <c r="G222" s="6">
        <v>2</v>
      </c>
      <c r="H222" s="6">
        <f t="shared" si="18"/>
        <v>0</v>
      </c>
      <c r="I222" s="74"/>
    </row>
    <row r="223" spans="1:9" ht="38.25" x14ac:dyDescent="0.2">
      <c r="A223" s="1" t="s">
        <v>799</v>
      </c>
      <c r="B223" s="1" t="s">
        <v>252</v>
      </c>
      <c r="C223" s="2" t="s">
        <v>797</v>
      </c>
      <c r="D223" s="3" t="s">
        <v>267</v>
      </c>
      <c r="E223" s="4">
        <v>2</v>
      </c>
      <c r="F223" s="5">
        <v>0</v>
      </c>
      <c r="G223" s="6">
        <v>2</v>
      </c>
      <c r="H223" s="6">
        <f t="shared" si="18"/>
        <v>0</v>
      </c>
      <c r="I223" s="74"/>
    </row>
    <row r="224" spans="1:9" ht="38.25" x14ac:dyDescent="0.2">
      <c r="A224" s="1" t="s">
        <v>800</v>
      </c>
      <c r="B224" s="1" t="s">
        <v>801</v>
      </c>
      <c r="C224" s="2" t="s">
        <v>802</v>
      </c>
      <c r="D224" s="3" t="s">
        <v>30</v>
      </c>
      <c r="E224" s="4">
        <v>0</v>
      </c>
      <c r="F224" s="5">
        <v>0</v>
      </c>
      <c r="G224" s="6">
        <v>2</v>
      </c>
      <c r="H224" s="6">
        <f t="shared" si="18"/>
        <v>0</v>
      </c>
      <c r="I224" s="74"/>
    </row>
    <row r="225" spans="1:9" ht="51" x14ac:dyDescent="0.2">
      <c r="A225" s="1" t="s">
        <v>803</v>
      </c>
      <c r="B225" s="1" t="s">
        <v>731</v>
      </c>
      <c r="C225" s="2" t="s">
        <v>804</v>
      </c>
      <c r="D225" s="3" t="s">
        <v>267</v>
      </c>
      <c r="E225" s="4">
        <v>12</v>
      </c>
      <c r="F225" s="5">
        <v>0</v>
      </c>
      <c r="G225" s="6">
        <v>2</v>
      </c>
      <c r="H225" s="6">
        <f t="shared" si="18"/>
        <v>0</v>
      </c>
      <c r="I225" s="74"/>
    </row>
    <row r="226" spans="1:9" ht="51" x14ac:dyDescent="0.2">
      <c r="A226" s="1" t="s">
        <v>805</v>
      </c>
      <c r="B226" s="1" t="s">
        <v>734</v>
      </c>
      <c r="C226" s="2" t="s">
        <v>806</v>
      </c>
      <c r="D226" s="3" t="s">
        <v>267</v>
      </c>
      <c r="E226" s="4">
        <v>11</v>
      </c>
      <c r="F226" s="5">
        <v>0</v>
      </c>
      <c r="G226" s="6">
        <v>2</v>
      </c>
      <c r="H226" s="6">
        <f t="shared" si="18"/>
        <v>0</v>
      </c>
      <c r="I226" s="74"/>
    </row>
    <row r="227" spans="1:9" ht="114.75" x14ac:dyDescent="0.2">
      <c r="A227" s="1" t="s">
        <v>807</v>
      </c>
      <c r="B227" s="1" t="s">
        <v>808</v>
      </c>
      <c r="C227" s="2" t="s">
        <v>809</v>
      </c>
      <c r="D227" s="3" t="s">
        <v>30</v>
      </c>
      <c r="E227" s="4">
        <v>0</v>
      </c>
      <c r="F227" s="5">
        <v>0</v>
      </c>
      <c r="G227" s="6">
        <v>2</v>
      </c>
      <c r="H227" s="6">
        <f t="shared" si="18"/>
        <v>0</v>
      </c>
      <c r="I227" s="74"/>
    </row>
    <row r="228" spans="1:9" ht="38.25" x14ac:dyDescent="0.2">
      <c r="A228" s="1" t="s">
        <v>810</v>
      </c>
      <c r="B228" s="1" t="s">
        <v>731</v>
      </c>
      <c r="C228" s="2" t="s">
        <v>811</v>
      </c>
      <c r="D228" s="3" t="s">
        <v>267</v>
      </c>
      <c r="E228" s="4">
        <v>1</v>
      </c>
      <c r="F228" s="5">
        <v>0</v>
      </c>
      <c r="G228" s="6">
        <v>2</v>
      </c>
      <c r="H228" s="6">
        <f t="shared" si="18"/>
        <v>0</v>
      </c>
      <c r="I228" s="74"/>
    </row>
    <row r="229" spans="1:9" ht="38.25" x14ac:dyDescent="0.2">
      <c r="A229" s="1" t="s">
        <v>812</v>
      </c>
      <c r="B229" s="1" t="s">
        <v>734</v>
      </c>
      <c r="C229" s="2" t="s">
        <v>813</v>
      </c>
      <c r="D229" s="3" t="s">
        <v>267</v>
      </c>
      <c r="E229" s="4">
        <v>1</v>
      </c>
      <c r="F229" s="5">
        <v>0</v>
      </c>
      <c r="G229" s="6">
        <v>2</v>
      </c>
      <c r="H229" s="6">
        <f t="shared" si="18"/>
        <v>0</v>
      </c>
      <c r="I229" s="74"/>
    </row>
    <row r="230" spans="1:9" ht="38.25" x14ac:dyDescent="0.2">
      <c r="A230" s="1" t="s">
        <v>814</v>
      </c>
      <c r="B230" s="1" t="s">
        <v>737</v>
      </c>
      <c r="C230" s="2" t="s">
        <v>815</v>
      </c>
      <c r="D230" s="3" t="s">
        <v>267</v>
      </c>
      <c r="E230" s="4">
        <v>2</v>
      </c>
      <c r="F230" s="5">
        <v>0</v>
      </c>
      <c r="G230" s="6">
        <v>2</v>
      </c>
      <c r="H230" s="6">
        <f t="shared" si="18"/>
        <v>0</v>
      </c>
      <c r="I230" s="74"/>
    </row>
    <row r="231" spans="1:9" ht="165.75" x14ac:dyDescent="0.2">
      <c r="A231" s="1" t="s">
        <v>816</v>
      </c>
      <c r="B231" s="1" t="s">
        <v>817</v>
      </c>
      <c r="C231" s="2" t="s">
        <v>818</v>
      </c>
      <c r="D231" s="3" t="s">
        <v>325</v>
      </c>
      <c r="E231" s="4">
        <v>542.54999999999995</v>
      </c>
      <c r="F231" s="5">
        <v>0</v>
      </c>
      <c r="G231" s="6">
        <v>2</v>
      </c>
      <c r="H231" s="6">
        <f t="shared" si="18"/>
        <v>0</v>
      </c>
      <c r="I231" s="74"/>
    </row>
    <row r="232" spans="1:9" ht="102" x14ac:dyDescent="0.2">
      <c r="A232" s="1" t="s">
        <v>819</v>
      </c>
      <c r="B232" s="1" t="s">
        <v>820</v>
      </c>
      <c r="C232" s="2" t="s">
        <v>821</v>
      </c>
      <c r="D232" s="3" t="s">
        <v>325</v>
      </c>
      <c r="E232" s="4">
        <v>36.26</v>
      </c>
      <c r="F232" s="5">
        <v>0</v>
      </c>
      <c r="G232" s="6">
        <v>2</v>
      </c>
      <c r="H232" s="6">
        <f t="shared" si="18"/>
        <v>0</v>
      </c>
      <c r="I232" s="74"/>
    </row>
    <row r="233" spans="1:9" ht="51" x14ac:dyDescent="0.2">
      <c r="A233" s="1" t="s">
        <v>822</v>
      </c>
      <c r="B233" s="1" t="s">
        <v>823</v>
      </c>
      <c r="C233" s="2" t="s">
        <v>824</v>
      </c>
      <c r="D233" s="3" t="s">
        <v>325</v>
      </c>
      <c r="E233" s="4">
        <v>37.39</v>
      </c>
      <c r="F233" s="5">
        <v>0</v>
      </c>
      <c r="G233" s="6">
        <v>2</v>
      </c>
      <c r="H233" s="6">
        <f t="shared" si="18"/>
        <v>0</v>
      </c>
      <c r="I233" s="74"/>
    </row>
    <row r="234" spans="1:9" x14ac:dyDescent="0.2">
      <c r="A234" s="1" t="s">
        <v>825</v>
      </c>
      <c r="B234" s="1" t="s">
        <v>826</v>
      </c>
      <c r="C234" s="2" t="s">
        <v>827</v>
      </c>
      <c r="E234" s="4">
        <v>0</v>
      </c>
      <c r="F234" s="68">
        <v>0</v>
      </c>
      <c r="G234" s="6">
        <v>1</v>
      </c>
      <c r="H234" s="6">
        <f>H235+H236+H237+H238+H239+H240+H241+H242+H243</f>
        <v>0</v>
      </c>
      <c r="I234" s="74"/>
    </row>
    <row r="235" spans="1:9" ht="38.25" x14ac:dyDescent="0.2">
      <c r="A235" s="1" t="s">
        <v>828</v>
      </c>
      <c r="B235" s="1" t="s">
        <v>829</v>
      </c>
      <c r="C235" s="2" t="s">
        <v>830</v>
      </c>
      <c r="D235" s="3" t="s">
        <v>30</v>
      </c>
      <c r="E235" s="4">
        <v>0</v>
      </c>
      <c r="F235" s="68">
        <v>0</v>
      </c>
      <c r="G235" s="6">
        <v>2</v>
      </c>
      <c r="H235" s="6">
        <f t="shared" ref="H235:H243" si="19">ROUND(ROUND(F235,2)*ROUND(E235,2), 2)</f>
        <v>0</v>
      </c>
      <c r="I235" s="74"/>
    </row>
    <row r="236" spans="1:9" ht="76.5" x14ac:dyDescent="0.2">
      <c r="A236" s="1" t="s">
        <v>831</v>
      </c>
      <c r="B236" s="1" t="s">
        <v>731</v>
      </c>
      <c r="C236" s="2" t="s">
        <v>832</v>
      </c>
      <c r="D236" s="3" t="s">
        <v>325</v>
      </c>
      <c r="E236" s="4">
        <v>551.47</v>
      </c>
      <c r="F236" s="68">
        <v>0</v>
      </c>
      <c r="G236" s="6">
        <v>2</v>
      </c>
      <c r="H236" s="6">
        <f t="shared" si="19"/>
        <v>0</v>
      </c>
      <c r="I236" s="74"/>
    </row>
    <row r="237" spans="1:9" ht="63.75" x14ac:dyDescent="0.2">
      <c r="A237" s="1" t="s">
        <v>833</v>
      </c>
      <c r="B237" s="1" t="s">
        <v>734</v>
      </c>
      <c r="C237" s="2" t="s">
        <v>834</v>
      </c>
      <c r="D237" s="3" t="s">
        <v>325</v>
      </c>
      <c r="E237" s="4">
        <v>59.38</v>
      </c>
      <c r="F237" s="68">
        <v>0</v>
      </c>
      <c r="G237" s="6">
        <v>2</v>
      </c>
      <c r="H237" s="6">
        <f t="shared" si="19"/>
        <v>0</v>
      </c>
      <c r="I237" s="74"/>
    </row>
    <row r="238" spans="1:9" ht="63.75" x14ac:dyDescent="0.2">
      <c r="A238" s="1" t="s">
        <v>835</v>
      </c>
      <c r="B238" s="1" t="s">
        <v>737</v>
      </c>
      <c r="C238" s="2" t="s">
        <v>836</v>
      </c>
      <c r="D238" s="3" t="s">
        <v>325</v>
      </c>
      <c r="E238" s="4">
        <v>542.54999999999995</v>
      </c>
      <c r="F238" s="68">
        <v>0</v>
      </c>
      <c r="G238" s="6">
        <v>2</v>
      </c>
      <c r="H238" s="6">
        <f t="shared" si="19"/>
        <v>0</v>
      </c>
      <c r="I238" s="74"/>
    </row>
    <row r="239" spans="1:9" ht="76.5" x14ac:dyDescent="0.2">
      <c r="A239" s="1" t="s">
        <v>837</v>
      </c>
      <c r="B239" s="1" t="s">
        <v>740</v>
      </c>
      <c r="C239" s="2" t="s">
        <v>838</v>
      </c>
      <c r="D239" s="3" t="s">
        <v>325</v>
      </c>
      <c r="E239" s="4">
        <v>36.26</v>
      </c>
      <c r="F239" s="68">
        <v>0</v>
      </c>
      <c r="G239" s="6">
        <v>2</v>
      </c>
      <c r="H239" s="6">
        <f t="shared" si="19"/>
        <v>0</v>
      </c>
      <c r="I239" s="74"/>
    </row>
    <row r="240" spans="1:9" ht="63.75" x14ac:dyDescent="0.2">
      <c r="A240" s="1" t="s">
        <v>839</v>
      </c>
      <c r="B240" s="1" t="s">
        <v>743</v>
      </c>
      <c r="C240" s="2" t="s">
        <v>840</v>
      </c>
      <c r="D240" s="3" t="s">
        <v>325</v>
      </c>
      <c r="E240" s="4">
        <v>37.39</v>
      </c>
      <c r="F240" s="68">
        <v>0</v>
      </c>
      <c r="G240" s="6">
        <v>2</v>
      </c>
      <c r="H240" s="6">
        <f t="shared" si="19"/>
        <v>0</v>
      </c>
      <c r="I240" s="74"/>
    </row>
    <row r="241" spans="1:9" ht="63.75" x14ac:dyDescent="0.2">
      <c r="A241" s="1" t="s">
        <v>841</v>
      </c>
      <c r="B241" s="1" t="s">
        <v>746</v>
      </c>
      <c r="C241" s="2" t="s">
        <v>842</v>
      </c>
      <c r="D241" s="3" t="s">
        <v>325</v>
      </c>
      <c r="E241" s="4">
        <v>584.16999999999996</v>
      </c>
      <c r="F241" s="68">
        <v>0</v>
      </c>
      <c r="G241" s="6">
        <v>2</v>
      </c>
      <c r="H241" s="6">
        <f t="shared" si="19"/>
        <v>0</v>
      </c>
      <c r="I241" s="74"/>
    </row>
    <row r="242" spans="1:9" ht="63.75" x14ac:dyDescent="0.2">
      <c r="A242" s="1" t="s">
        <v>843</v>
      </c>
      <c r="B242" s="1" t="s">
        <v>749</v>
      </c>
      <c r="C242" s="2" t="s">
        <v>844</v>
      </c>
      <c r="D242" s="3" t="s">
        <v>325</v>
      </c>
      <c r="E242" s="4">
        <v>26.65</v>
      </c>
      <c r="F242" s="68">
        <v>0</v>
      </c>
      <c r="G242" s="6">
        <v>2</v>
      </c>
      <c r="H242" s="6">
        <f t="shared" si="19"/>
        <v>0</v>
      </c>
      <c r="I242" s="74"/>
    </row>
    <row r="243" spans="1:9" x14ac:dyDescent="0.2">
      <c r="A243" s="1" t="s">
        <v>845</v>
      </c>
      <c r="C243" s="2" t="s">
        <v>846</v>
      </c>
      <c r="D243" s="3" t="s">
        <v>30</v>
      </c>
      <c r="E243" s="4">
        <v>0</v>
      </c>
      <c r="F243" s="68">
        <v>0</v>
      </c>
      <c r="G243" s="6">
        <v>2</v>
      </c>
      <c r="H243" s="6">
        <f t="shared" si="19"/>
        <v>0</v>
      </c>
      <c r="I243" s="74"/>
    </row>
    <row r="244" spans="1:9" x14ac:dyDescent="0.2">
      <c r="A244" s="1" t="s">
        <v>847</v>
      </c>
      <c r="B244" s="1" t="s">
        <v>279</v>
      </c>
      <c r="C244" s="2" t="s">
        <v>848</v>
      </c>
      <c r="E244" s="4">
        <v>0</v>
      </c>
      <c r="F244" s="5">
        <v>0</v>
      </c>
      <c r="G244" s="6">
        <v>1</v>
      </c>
      <c r="H244" s="6">
        <f>H245+H246+H247+H248+H249+H250+H251+H252+H253+H254+H255+H256+H257+H258+H259+H260+H261</f>
        <v>0</v>
      </c>
      <c r="I244" s="74"/>
    </row>
    <row r="245" spans="1:9" x14ac:dyDescent="0.2">
      <c r="A245" s="1" t="s">
        <v>849</v>
      </c>
      <c r="C245" s="2" t="s">
        <v>27</v>
      </c>
      <c r="D245" s="3" t="s">
        <v>30</v>
      </c>
      <c r="E245" s="4">
        <v>0</v>
      </c>
      <c r="F245" s="5">
        <v>0</v>
      </c>
      <c r="G245" s="6">
        <v>2</v>
      </c>
      <c r="H245" s="6">
        <f t="shared" ref="H245:H261" si="20">ROUND(ROUND(F245,2)*ROUND(E245,2), 2)</f>
        <v>0</v>
      </c>
      <c r="I245" s="74"/>
    </row>
    <row r="246" spans="1:9" ht="38.25" x14ac:dyDescent="0.2">
      <c r="A246" s="1" t="s">
        <v>850</v>
      </c>
      <c r="C246" s="2" t="s">
        <v>851</v>
      </c>
      <c r="D246" s="3" t="s">
        <v>30</v>
      </c>
      <c r="E246" s="4">
        <v>0</v>
      </c>
      <c r="F246" s="5">
        <v>0</v>
      </c>
      <c r="G246" s="6">
        <v>2</v>
      </c>
      <c r="H246" s="6">
        <f t="shared" si="20"/>
        <v>0</v>
      </c>
      <c r="I246" s="74"/>
    </row>
    <row r="247" spans="1:9" ht="38.25" x14ac:dyDescent="0.2">
      <c r="A247" s="1" t="s">
        <v>852</v>
      </c>
      <c r="C247" s="2" t="s">
        <v>853</v>
      </c>
      <c r="D247" s="3" t="s">
        <v>30</v>
      </c>
      <c r="E247" s="4">
        <v>0</v>
      </c>
      <c r="F247" s="5">
        <v>0</v>
      </c>
      <c r="G247" s="6">
        <v>2</v>
      </c>
      <c r="H247" s="6">
        <f t="shared" si="20"/>
        <v>0</v>
      </c>
      <c r="I247" s="74"/>
    </row>
    <row r="248" spans="1:9" ht="76.5" x14ac:dyDescent="0.2">
      <c r="A248" s="1" t="s">
        <v>854</v>
      </c>
      <c r="C248" s="2" t="s">
        <v>855</v>
      </c>
      <c r="D248" s="3" t="s">
        <v>30</v>
      </c>
      <c r="E248" s="4">
        <v>0</v>
      </c>
      <c r="F248" s="5">
        <v>0</v>
      </c>
      <c r="G248" s="6">
        <v>2</v>
      </c>
      <c r="H248" s="6">
        <f t="shared" si="20"/>
        <v>0</v>
      </c>
      <c r="I248" s="74"/>
    </row>
    <row r="249" spans="1:9" ht="63.75" x14ac:dyDescent="0.2">
      <c r="A249" s="1" t="s">
        <v>856</v>
      </c>
      <c r="C249" s="2" t="s">
        <v>857</v>
      </c>
      <c r="D249" s="3" t="s">
        <v>30</v>
      </c>
      <c r="E249" s="4">
        <v>0</v>
      </c>
      <c r="F249" s="5">
        <v>0</v>
      </c>
      <c r="G249" s="6">
        <v>2</v>
      </c>
      <c r="H249" s="6">
        <f t="shared" si="20"/>
        <v>0</v>
      </c>
      <c r="I249" s="74"/>
    </row>
    <row r="250" spans="1:9" ht="51" x14ac:dyDescent="0.2">
      <c r="A250" s="1" t="s">
        <v>858</v>
      </c>
      <c r="C250" s="2" t="s">
        <v>859</v>
      </c>
      <c r="D250" s="3" t="s">
        <v>30</v>
      </c>
      <c r="E250" s="4">
        <v>0</v>
      </c>
      <c r="F250" s="5">
        <v>0</v>
      </c>
      <c r="G250" s="6">
        <v>2</v>
      </c>
      <c r="H250" s="6">
        <f t="shared" si="20"/>
        <v>0</v>
      </c>
      <c r="I250" s="74"/>
    </row>
    <row r="251" spans="1:9" ht="63.75" x14ac:dyDescent="0.2">
      <c r="A251" s="1" t="s">
        <v>860</v>
      </c>
      <c r="C251" s="2" t="s">
        <v>861</v>
      </c>
      <c r="D251" s="3" t="s">
        <v>30</v>
      </c>
      <c r="E251" s="4">
        <v>0</v>
      </c>
      <c r="F251" s="5">
        <v>0</v>
      </c>
      <c r="G251" s="6">
        <v>2</v>
      </c>
      <c r="H251" s="6">
        <f t="shared" si="20"/>
        <v>0</v>
      </c>
      <c r="I251" s="74"/>
    </row>
    <row r="252" spans="1:9" ht="51" x14ac:dyDescent="0.2">
      <c r="A252" s="1" t="s">
        <v>862</v>
      </c>
      <c r="C252" s="2" t="s">
        <v>863</v>
      </c>
      <c r="D252" s="3" t="s">
        <v>30</v>
      </c>
      <c r="E252" s="4">
        <v>0</v>
      </c>
      <c r="F252" s="5">
        <v>0</v>
      </c>
      <c r="G252" s="6">
        <v>2</v>
      </c>
      <c r="H252" s="6">
        <f t="shared" si="20"/>
        <v>0</v>
      </c>
      <c r="I252" s="74"/>
    </row>
    <row r="253" spans="1:9" ht="51" x14ac:dyDescent="0.2">
      <c r="A253" s="1" t="s">
        <v>864</v>
      </c>
      <c r="C253" s="2" t="s">
        <v>865</v>
      </c>
      <c r="D253" s="3" t="s">
        <v>30</v>
      </c>
      <c r="E253" s="4">
        <v>0</v>
      </c>
      <c r="F253" s="5">
        <v>0</v>
      </c>
      <c r="G253" s="6">
        <v>2</v>
      </c>
      <c r="H253" s="6">
        <f t="shared" si="20"/>
        <v>0</v>
      </c>
      <c r="I253" s="74"/>
    </row>
    <row r="254" spans="1:9" ht="63.75" x14ac:dyDescent="0.2">
      <c r="A254" s="1" t="s">
        <v>866</v>
      </c>
      <c r="C254" s="2" t="s">
        <v>867</v>
      </c>
      <c r="D254" s="3" t="s">
        <v>30</v>
      </c>
      <c r="E254" s="4">
        <v>0</v>
      </c>
      <c r="F254" s="5">
        <v>0</v>
      </c>
      <c r="G254" s="6">
        <v>2</v>
      </c>
      <c r="H254" s="6">
        <f t="shared" si="20"/>
        <v>0</v>
      </c>
      <c r="I254" s="74"/>
    </row>
    <row r="255" spans="1:9" ht="89.25" x14ac:dyDescent="0.2">
      <c r="A255" s="1" t="s">
        <v>868</v>
      </c>
      <c r="C255" s="2" t="s">
        <v>869</v>
      </c>
      <c r="D255" s="3" t="s">
        <v>30</v>
      </c>
      <c r="E255" s="4">
        <v>0</v>
      </c>
      <c r="F255" s="5">
        <v>0</v>
      </c>
      <c r="G255" s="6">
        <v>2</v>
      </c>
      <c r="H255" s="6">
        <f t="shared" si="20"/>
        <v>0</v>
      </c>
      <c r="I255" s="74"/>
    </row>
    <row r="256" spans="1:9" ht="89.25" x14ac:dyDescent="0.2">
      <c r="A256" s="1" t="s">
        <v>870</v>
      </c>
      <c r="C256" s="2" t="s">
        <v>871</v>
      </c>
      <c r="D256" s="3" t="s">
        <v>30</v>
      </c>
      <c r="E256" s="4">
        <v>0</v>
      </c>
      <c r="F256" s="5">
        <v>0</v>
      </c>
      <c r="G256" s="6">
        <v>2</v>
      </c>
      <c r="H256" s="6">
        <f t="shared" si="20"/>
        <v>0</v>
      </c>
      <c r="I256" s="74"/>
    </row>
    <row r="257" spans="1:9" ht="102" x14ac:dyDescent="0.2">
      <c r="A257" s="1" t="s">
        <v>872</v>
      </c>
      <c r="B257" s="1" t="s">
        <v>289</v>
      </c>
      <c r="C257" s="2" t="s">
        <v>873</v>
      </c>
      <c r="D257" s="3" t="s">
        <v>294</v>
      </c>
      <c r="E257" s="4">
        <v>43.5</v>
      </c>
      <c r="F257" s="5">
        <v>0</v>
      </c>
      <c r="G257" s="6">
        <v>2</v>
      </c>
      <c r="H257" s="6">
        <f t="shared" si="20"/>
        <v>0</v>
      </c>
      <c r="I257" s="74"/>
    </row>
    <row r="258" spans="1:9" ht="306" x14ac:dyDescent="0.2">
      <c r="A258" s="1" t="s">
        <v>874</v>
      </c>
      <c r="B258" s="1" t="s">
        <v>292</v>
      </c>
      <c r="C258" s="2" t="s">
        <v>875</v>
      </c>
      <c r="D258" s="3" t="s">
        <v>277</v>
      </c>
      <c r="E258" s="4">
        <v>1</v>
      </c>
      <c r="F258" s="5">
        <v>0</v>
      </c>
      <c r="G258" s="6">
        <v>2</v>
      </c>
      <c r="H258" s="6">
        <f t="shared" si="20"/>
        <v>0</v>
      </c>
      <c r="I258" s="74"/>
    </row>
    <row r="259" spans="1:9" ht="38.25" x14ac:dyDescent="0.2">
      <c r="A259" s="1" t="s">
        <v>876</v>
      </c>
      <c r="B259" s="1" t="s">
        <v>296</v>
      </c>
      <c r="C259" s="2" t="s">
        <v>877</v>
      </c>
      <c r="D259" s="3" t="s">
        <v>30</v>
      </c>
      <c r="E259" s="4">
        <v>0</v>
      </c>
      <c r="F259" s="5">
        <v>0</v>
      </c>
      <c r="G259" s="6">
        <v>2</v>
      </c>
      <c r="H259" s="6">
        <f t="shared" si="20"/>
        <v>0</v>
      </c>
      <c r="I259" s="74"/>
    </row>
    <row r="260" spans="1:9" ht="51" x14ac:dyDescent="0.2">
      <c r="A260" s="1" t="s">
        <v>878</v>
      </c>
      <c r="B260" s="1" t="s">
        <v>879</v>
      </c>
      <c r="C260" s="2" t="s">
        <v>880</v>
      </c>
      <c r="D260" s="3" t="s">
        <v>267</v>
      </c>
      <c r="E260" s="4">
        <v>1</v>
      </c>
      <c r="F260" s="5">
        <v>0</v>
      </c>
      <c r="G260" s="6">
        <v>2</v>
      </c>
      <c r="H260" s="6">
        <f t="shared" si="20"/>
        <v>0</v>
      </c>
      <c r="I260" s="74"/>
    </row>
    <row r="261" spans="1:9" ht="51" x14ac:dyDescent="0.2">
      <c r="A261" s="1" t="s">
        <v>881</v>
      </c>
      <c r="B261" s="1" t="s">
        <v>882</v>
      </c>
      <c r="C261" s="2" t="s">
        <v>883</v>
      </c>
      <c r="D261" s="3" t="s">
        <v>267</v>
      </c>
      <c r="E261" s="4">
        <v>1</v>
      </c>
      <c r="F261" s="5">
        <v>0</v>
      </c>
      <c r="G261" s="6">
        <v>2</v>
      </c>
      <c r="H261" s="6">
        <f t="shared" si="20"/>
        <v>0</v>
      </c>
      <c r="I261" s="74"/>
    </row>
    <row r="262" spans="1:9" x14ac:dyDescent="0.2">
      <c r="A262" s="1" t="s">
        <v>884</v>
      </c>
      <c r="B262" s="1" t="s">
        <v>342</v>
      </c>
      <c r="C262" s="2" t="s">
        <v>885</v>
      </c>
      <c r="E262" s="4">
        <v>0</v>
      </c>
      <c r="F262" s="5">
        <v>0</v>
      </c>
      <c r="G262" s="6">
        <v>1</v>
      </c>
      <c r="H262" s="6">
        <f>H263+H264+H265+H266+H267+H268+H269+H270+H271+H272+H273+H274+H275+H276+H277+H278+H279+H280+H281+H282</f>
        <v>0</v>
      </c>
      <c r="I262" s="74"/>
    </row>
    <row r="263" spans="1:9" x14ac:dyDescent="0.2">
      <c r="A263" s="1" t="s">
        <v>886</v>
      </c>
      <c r="C263" s="2" t="s">
        <v>27</v>
      </c>
      <c r="D263" s="3" t="s">
        <v>30</v>
      </c>
      <c r="E263" s="4">
        <v>0</v>
      </c>
      <c r="F263" s="5">
        <v>0</v>
      </c>
      <c r="G263" s="6">
        <v>2</v>
      </c>
      <c r="H263" s="6">
        <f t="shared" ref="H263:H282" si="21">ROUND(ROUND(F263,2)*ROUND(E263,2), 2)</f>
        <v>0</v>
      </c>
      <c r="I263" s="74"/>
    </row>
    <row r="264" spans="1:9" ht="51" x14ac:dyDescent="0.2">
      <c r="A264" s="1" t="s">
        <v>887</v>
      </c>
      <c r="C264" s="2" t="s">
        <v>888</v>
      </c>
      <c r="D264" s="3" t="s">
        <v>30</v>
      </c>
      <c r="E264" s="4">
        <v>0</v>
      </c>
      <c r="F264" s="5">
        <v>0</v>
      </c>
      <c r="G264" s="6">
        <v>2</v>
      </c>
      <c r="H264" s="6">
        <f t="shared" si="21"/>
        <v>0</v>
      </c>
      <c r="I264" s="74"/>
    </row>
    <row r="265" spans="1:9" ht="38.25" x14ac:dyDescent="0.2">
      <c r="A265" s="1" t="s">
        <v>889</v>
      </c>
      <c r="C265" s="2" t="s">
        <v>890</v>
      </c>
      <c r="D265" s="3" t="s">
        <v>30</v>
      </c>
      <c r="E265" s="4">
        <v>0</v>
      </c>
      <c r="F265" s="5">
        <v>0</v>
      </c>
      <c r="G265" s="6">
        <v>2</v>
      </c>
      <c r="H265" s="6">
        <f t="shared" si="21"/>
        <v>0</v>
      </c>
      <c r="I265" s="74"/>
    </row>
    <row r="266" spans="1:9" ht="76.5" x14ac:dyDescent="0.2">
      <c r="A266" s="1" t="s">
        <v>891</v>
      </c>
      <c r="C266" s="2" t="s">
        <v>892</v>
      </c>
      <c r="D266" s="3" t="s">
        <v>30</v>
      </c>
      <c r="E266" s="4">
        <v>0</v>
      </c>
      <c r="F266" s="5">
        <v>0</v>
      </c>
      <c r="G266" s="6">
        <v>2</v>
      </c>
      <c r="H266" s="6">
        <f t="shared" si="21"/>
        <v>0</v>
      </c>
      <c r="I266" s="74"/>
    </row>
    <row r="267" spans="1:9" ht="38.25" x14ac:dyDescent="0.2">
      <c r="A267" s="1" t="s">
        <v>893</v>
      </c>
      <c r="C267" s="2" t="s">
        <v>894</v>
      </c>
      <c r="D267" s="3" t="s">
        <v>30</v>
      </c>
      <c r="E267" s="4">
        <v>0</v>
      </c>
      <c r="F267" s="5">
        <v>0</v>
      </c>
      <c r="G267" s="6">
        <v>2</v>
      </c>
      <c r="H267" s="6">
        <f t="shared" si="21"/>
        <v>0</v>
      </c>
      <c r="I267" s="74"/>
    </row>
    <row r="268" spans="1:9" ht="51" x14ac:dyDescent="0.2">
      <c r="A268" s="1" t="s">
        <v>895</v>
      </c>
      <c r="C268" s="2" t="s">
        <v>896</v>
      </c>
      <c r="D268" s="3" t="s">
        <v>30</v>
      </c>
      <c r="E268" s="4">
        <v>0</v>
      </c>
      <c r="F268" s="5">
        <v>0</v>
      </c>
      <c r="G268" s="6">
        <v>2</v>
      </c>
      <c r="H268" s="6">
        <f t="shared" si="21"/>
        <v>0</v>
      </c>
      <c r="I268" s="74"/>
    </row>
    <row r="269" spans="1:9" ht="76.5" x14ac:dyDescent="0.2">
      <c r="A269" s="1" t="s">
        <v>897</v>
      </c>
      <c r="B269" s="1" t="s">
        <v>352</v>
      </c>
      <c r="C269" s="2" t="s">
        <v>898</v>
      </c>
      <c r="D269" s="3" t="s">
        <v>325</v>
      </c>
      <c r="E269" s="4">
        <v>732</v>
      </c>
      <c r="F269" s="5">
        <v>0</v>
      </c>
      <c r="G269" s="6">
        <v>2</v>
      </c>
      <c r="H269" s="6">
        <f t="shared" si="21"/>
        <v>0</v>
      </c>
      <c r="I269" s="74"/>
    </row>
    <row r="270" spans="1:9" ht="51" x14ac:dyDescent="0.2">
      <c r="A270" s="1" t="s">
        <v>899</v>
      </c>
      <c r="B270" s="1" t="s">
        <v>900</v>
      </c>
      <c r="C270" s="2" t="s">
        <v>901</v>
      </c>
      <c r="D270" s="3" t="s">
        <v>325</v>
      </c>
      <c r="E270" s="4">
        <v>141</v>
      </c>
      <c r="F270" s="5">
        <v>0</v>
      </c>
      <c r="G270" s="6">
        <v>2</v>
      </c>
      <c r="H270" s="6">
        <f t="shared" si="21"/>
        <v>0</v>
      </c>
      <c r="I270" s="74"/>
    </row>
    <row r="271" spans="1:9" ht="25.5" x14ac:dyDescent="0.2">
      <c r="A271" s="1" t="s">
        <v>902</v>
      </c>
      <c r="B271" s="1" t="s">
        <v>355</v>
      </c>
      <c r="C271" s="2" t="s">
        <v>903</v>
      </c>
      <c r="D271" s="3" t="s">
        <v>30</v>
      </c>
      <c r="E271" s="4">
        <v>0</v>
      </c>
      <c r="F271" s="5">
        <v>0</v>
      </c>
      <c r="G271" s="6">
        <v>2</v>
      </c>
      <c r="H271" s="6">
        <f t="shared" si="21"/>
        <v>0</v>
      </c>
      <c r="I271" s="74"/>
    </row>
    <row r="272" spans="1:9" ht="51" x14ac:dyDescent="0.2">
      <c r="A272" s="1" t="s">
        <v>904</v>
      </c>
      <c r="B272" s="1" t="s">
        <v>905</v>
      </c>
      <c r="C272" s="2" t="s">
        <v>906</v>
      </c>
      <c r="D272" s="3" t="s">
        <v>294</v>
      </c>
      <c r="E272" s="4">
        <v>53.19</v>
      </c>
      <c r="F272" s="5">
        <v>0</v>
      </c>
      <c r="G272" s="6">
        <v>2</v>
      </c>
      <c r="H272" s="6">
        <f t="shared" si="21"/>
        <v>0</v>
      </c>
      <c r="I272" s="74"/>
    </row>
    <row r="273" spans="1:9" ht="51" x14ac:dyDescent="0.2">
      <c r="A273" s="1" t="s">
        <v>907</v>
      </c>
      <c r="B273" s="1" t="s">
        <v>908</v>
      </c>
      <c r="C273" s="2" t="s">
        <v>909</v>
      </c>
      <c r="D273" s="3" t="s">
        <v>294</v>
      </c>
      <c r="E273" s="4">
        <v>16.760000000000002</v>
      </c>
      <c r="F273" s="5">
        <v>0</v>
      </c>
      <c r="G273" s="6">
        <v>2</v>
      </c>
      <c r="H273" s="6">
        <f t="shared" si="21"/>
        <v>0</v>
      </c>
      <c r="I273" s="74"/>
    </row>
    <row r="274" spans="1:9" ht="51" x14ac:dyDescent="0.2">
      <c r="A274" s="1" t="s">
        <v>910</v>
      </c>
      <c r="B274" s="1" t="s">
        <v>911</v>
      </c>
      <c r="C274" s="2" t="s">
        <v>912</v>
      </c>
      <c r="D274" s="3" t="s">
        <v>267</v>
      </c>
      <c r="E274" s="4">
        <v>4</v>
      </c>
      <c r="F274" s="5">
        <v>0</v>
      </c>
      <c r="G274" s="6">
        <v>2</v>
      </c>
      <c r="H274" s="6">
        <f t="shared" si="21"/>
        <v>0</v>
      </c>
      <c r="I274" s="74"/>
    </row>
    <row r="275" spans="1:9" ht="51" x14ac:dyDescent="0.2">
      <c r="A275" s="1" t="s">
        <v>913</v>
      </c>
      <c r="B275" s="1" t="s">
        <v>914</v>
      </c>
      <c r="C275" s="2" t="s">
        <v>915</v>
      </c>
      <c r="D275" s="3" t="s">
        <v>267</v>
      </c>
      <c r="E275" s="4">
        <v>8</v>
      </c>
      <c r="F275" s="5">
        <v>0</v>
      </c>
      <c r="G275" s="6">
        <v>2</v>
      </c>
      <c r="H275" s="6">
        <f t="shared" si="21"/>
        <v>0</v>
      </c>
      <c r="I275" s="74"/>
    </row>
    <row r="276" spans="1:9" ht="51" x14ac:dyDescent="0.2">
      <c r="A276" s="1" t="s">
        <v>916</v>
      </c>
      <c r="B276" s="1" t="s">
        <v>917</v>
      </c>
      <c r="C276" s="2" t="s">
        <v>918</v>
      </c>
      <c r="D276" s="3" t="s">
        <v>294</v>
      </c>
      <c r="E276" s="4">
        <v>92.3</v>
      </c>
      <c r="F276" s="5">
        <v>0</v>
      </c>
      <c r="G276" s="6">
        <v>2</v>
      </c>
      <c r="H276" s="6">
        <f t="shared" si="21"/>
        <v>0</v>
      </c>
      <c r="I276" s="74"/>
    </row>
    <row r="277" spans="1:9" ht="51" x14ac:dyDescent="0.2">
      <c r="A277" s="1" t="s">
        <v>919</v>
      </c>
      <c r="B277" s="1" t="s">
        <v>920</v>
      </c>
      <c r="C277" s="2" t="s">
        <v>921</v>
      </c>
      <c r="D277" s="3" t="s">
        <v>294</v>
      </c>
      <c r="E277" s="4">
        <v>53.19</v>
      </c>
      <c r="F277" s="5">
        <v>0</v>
      </c>
      <c r="G277" s="6">
        <v>2</v>
      </c>
      <c r="H277" s="6">
        <f t="shared" si="21"/>
        <v>0</v>
      </c>
      <c r="I277" s="74"/>
    </row>
    <row r="278" spans="1:9" ht="51" x14ac:dyDescent="0.2">
      <c r="A278" s="1" t="s">
        <v>922</v>
      </c>
      <c r="B278" s="1" t="s">
        <v>923</v>
      </c>
      <c r="C278" s="2" t="s">
        <v>924</v>
      </c>
      <c r="D278" s="3" t="s">
        <v>294</v>
      </c>
      <c r="E278" s="4">
        <v>25.56</v>
      </c>
      <c r="F278" s="5">
        <v>0</v>
      </c>
      <c r="G278" s="6">
        <v>2</v>
      </c>
      <c r="H278" s="6">
        <f t="shared" si="21"/>
        <v>0</v>
      </c>
      <c r="I278" s="74"/>
    </row>
    <row r="279" spans="1:9" ht="51" x14ac:dyDescent="0.2">
      <c r="A279" s="1" t="s">
        <v>925</v>
      </c>
      <c r="B279" s="1" t="s">
        <v>926</v>
      </c>
      <c r="C279" s="2" t="s">
        <v>927</v>
      </c>
      <c r="D279" s="3" t="s">
        <v>294</v>
      </c>
      <c r="E279" s="4">
        <v>107</v>
      </c>
      <c r="F279" s="5">
        <v>0</v>
      </c>
      <c r="G279" s="6">
        <v>2</v>
      </c>
      <c r="H279" s="6">
        <f t="shared" si="21"/>
        <v>0</v>
      </c>
      <c r="I279" s="74"/>
    </row>
    <row r="280" spans="1:9" x14ac:dyDescent="0.2">
      <c r="A280" s="1" t="s">
        <v>928</v>
      </c>
      <c r="B280" s="1" t="s">
        <v>358</v>
      </c>
      <c r="C280" s="2" t="s">
        <v>929</v>
      </c>
      <c r="D280" s="3" t="s">
        <v>30</v>
      </c>
      <c r="E280" s="4">
        <v>0</v>
      </c>
      <c r="F280" s="5">
        <v>0</v>
      </c>
      <c r="G280" s="6">
        <v>2</v>
      </c>
      <c r="H280" s="6">
        <f t="shared" si="21"/>
        <v>0</v>
      </c>
      <c r="I280" s="74"/>
    </row>
    <row r="281" spans="1:9" ht="25.5" x14ac:dyDescent="0.2">
      <c r="A281" s="1" t="s">
        <v>930</v>
      </c>
      <c r="B281" s="1" t="s">
        <v>931</v>
      </c>
      <c r="C281" s="2" t="s">
        <v>932</v>
      </c>
      <c r="D281" s="3" t="s">
        <v>267</v>
      </c>
      <c r="E281" s="4">
        <v>2</v>
      </c>
      <c r="F281" s="5">
        <v>0</v>
      </c>
      <c r="G281" s="6">
        <v>2</v>
      </c>
      <c r="H281" s="6">
        <f t="shared" si="21"/>
        <v>0</v>
      </c>
      <c r="I281" s="74"/>
    </row>
    <row r="282" spans="1:9" ht="25.5" x14ac:dyDescent="0.2">
      <c r="A282" s="1" t="s">
        <v>933</v>
      </c>
      <c r="B282" s="1" t="s">
        <v>934</v>
      </c>
      <c r="C282" s="2" t="s">
        <v>935</v>
      </c>
      <c r="D282" s="3" t="s">
        <v>267</v>
      </c>
      <c r="E282" s="4">
        <v>1</v>
      </c>
      <c r="F282" s="5">
        <v>0</v>
      </c>
      <c r="G282" s="6">
        <v>2</v>
      </c>
      <c r="H282" s="6">
        <f t="shared" si="21"/>
        <v>0</v>
      </c>
      <c r="I282" s="74"/>
    </row>
    <row r="283" spans="1:9" x14ac:dyDescent="0.2">
      <c r="A283" s="1" t="s">
        <v>936</v>
      </c>
      <c r="B283" s="1" t="s">
        <v>391</v>
      </c>
      <c r="C283" s="2" t="s">
        <v>937</v>
      </c>
      <c r="E283" s="4">
        <v>0</v>
      </c>
      <c r="F283" s="5">
        <v>0</v>
      </c>
      <c r="G283" s="6">
        <v>1</v>
      </c>
      <c r="H283" s="6">
        <f>H284+H303+H314+H323+H335+H341+H346+H348</f>
        <v>0</v>
      </c>
      <c r="I283" s="74"/>
    </row>
    <row r="284" spans="1:9" x14ac:dyDescent="0.2">
      <c r="A284" s="1" t="s">
        <v>938</v>
      </c>
      <c r="C284" s="2" t="s">
        <v>27</v>
      </c>
      <c r="E284" s="4">
        <v>0</v>
      </c>
      <c r="F284" s="5">
        <v>0</v>
      </c>
      <c r="G284" s="6">
        <v>1</v>
      </c>
      <c r="H284" s="6">
        <f>H285+H286+H287+H288+H289+H290+H291+H292+H293+H294+H295+H296+H297+H298+H299+H300+H301+H302</f>
        <v>0</v>
      </c>
      <c r="I284" s="74"/>
    </row>
    <row r="285" spans="1:9" ht="51" x14ac:dyDescent="0.2">
      <c r="A285" s="1" t="s">
        <v>939</v>
      </c>
      <c r="C285" s="2" t="s">
        <v>940</v>
      </c>
      <c r="D285" s="3" t="s">
        <v>30</v>
      </c>
      <c r="E285" s="4">
        <v>0</v>
      </c>
      <c r="F285" s="5">
        <v>0</v>
      </c>
      <c r="G285" s="6">
        <v>2</v>
      </c>
      <c r="H285" s="6">
        <f t="shared" ref="H285:H302" si="22">ROUND(ROUND(F285,2)*ROUND(E285,2), 2)</f>
        <v>0</v>
      </c>
      <c r="I285" s="74"/>
    </row>
    <row r="286" spans="1:9" ht="63.75" x14ac:dyDescent="0.2">
      <c r="A286" s="1" t="s">
        <v>941</v>
      </c>
      <c r="C286" s="2" t="s">
        <v>942</v>
      </c>
      <c r="D286" s="3" t="s">
        <v>30</v>
      </c>
      <c r="E286" s="4">
        <v>0</v>
      </c>
      <c r="F286" s="5">
        <v>0</v>
      </c>
      <c r="G286" s="6">
        <v>2</v>
      </c>
      <c r="H286" s="6">
        <f t="shared" si="22"/>
        <v>0</v>
      </c>
      <c r="I286" s="74"/>
    </row>
    <row r="287" spans="1:9" ht="25.5" x14ac:dyDescent="0.2">
      <c r="A287" s="1" t="s">
        <v>943</v>
      </c>
      <c r="C287" s="2" t="s">
        <v>944</v>
      </c>
      <c r="D287" s="3" t="s">
        <v>30</v>
      </c>
      <c r="E287" s="4">
        <v>0</v>
      </c>
      <c r="F287" s="5">
        <v>0</v>
      </c>
      <c r="G287" s="6">
        <v>2</v>
      </c>
      <c r="H287" s="6">
        <f t="shared" si="22"/>
        <v>0</v>
      </c>
      <c r="I287" s="74"/>
    </row>
    <row r="288" spans="1:9" ht="51" x14ac:dyDescent="0.2">
      <c r="A288" s="1" t="s">
        <v>945</v>
      </c>
      <c r="C288" s="2" t="s">
        <v>946</v>
      </c>
      <c r="D288" s="3" t="s">
        <v>30</v>
      </c>
      <c r="E288" s="4">
        <v>0</v>
      </c>
      <c r="F288" s="5">
        <v>0</v>
      </c>
      <c r="G288" s="6">
        <v>2</v>
      </c>
      <c r="H288" s="6">
        <f t="shared" si="22"/>
        <v>0</v>
      </c>
      <c r="I288" s="74"/>
    </row>
    <row r="289" spans="1:9" ht="51" x14ac:dyDescent="0.2">
      <c r="A289" s="1" t="s">
        <v>947</v>
      </c>
      <c r="C289" s="2" t="s">
        <v>948</v>
      </c>
      <c r="D289" s="3" t="s">
        <v>30</v>
      </c>
      <c r="E289" s="4">
        <v>0</v>
      </c>
      <c r="F289" s="5">
        <v>0</v>
      </c>
      <c r="G289" s="6">
        <v>2</v>
      </c>
      <c r="H289" s="6">
        <f t="shared" si="22"/>
        <v>0</v>
      </c>
      <c r="I289" s="74"/>
    </row>
    <row r="290" spans="1:9" ht="51" x14ac:dyDescent="0.2">
      <c r="A290" s="1" t="s">
        <v>949</v>
      </c>
      <c r="C290" s="2" t="s">
        <v>950</v>
      </c>
      <c r="D290" s="3" t="s">
        <v>30</v>
      </c>
      <c r="E290" s="4">
        <v>0</v>
      </c>
      <c r="F290" s="5">
        <v>0</v>
      </c>
      <c r="G290" s="6">
        <v>2</v>
      </c>
      <c r="H290" s="6">
        <f t="shared" si="22"/>
        <v>0</v>
      </c>
      <c r="I290" s="74"/>
    </row>
    <row r="291" spans="1:9" ht="63.75" x14ac:dyDescent="0.2">
      <c r="A291" s="1" t="s">
        <v>951</v>
      </c>
      <c r="C291" s="2" t="s">
        <v>952</v>
      </c>
      <c r="D291" s="3" t="s">
        <v>30</v>
      </c>
      <c r="E291" s="4">
        <v>0</v>
      </c>
      <c r="F291" s="5">
        <v>0</v>
      </c>
      <c r="G291" s="6">
        <v>2</v>
      </c>
      <c r="H291" s="6">
        <f t="shared" si="22"/>
        <v>0</v>
      </c>
      <c r="I291" s="74"/>
    </row>
    <row r="292" spans="1:9" ht="63.75" x14ac:dyDescent="0.2">
      <c r="A292" s="1" t="s">
        <v>953</v>
      </c>
      <c r="C292" s="2" t="s">
        <v>954</v>
      </c>
      <c r="D292" s="3" t="s">
        <v>30</v>
      </c>
      <c r="E292" s="4">
        <v>0</v>
      </c>
      <c r="F292" s="5">
        <v>0</v>
      </c>
      <c r="G292" s="6">
        <v>2</v>
      </c>
      <c r="H292" s="6">
        <f t="shared" si="22"/>
        <v>0</v>
      </c>
      <c r="I292" s="74"/>
    </row>
    <row r="293" spans="1:9" ht="63.75" x14ac:dyDescent="0.2">
      <c r="A293" s="1" t="s">
        <v>955</v>
      </c>
      <c r="C293" s="2" t="s">
        <v>956</v>
      </c>
      <c r="D293" s="3" t="s">
        <v>30</v>
      </c>
      <c r="E293" s="4">
        <v>0</v>
      </c>
      <c r="F293" s="5">
        <v>0</v>
      </c>
      <c r="G293" s="6">
        <v>2</v>
      </c>
      <c r="H293" s="6">
        <f t="shared" si="22"/>
        <v>0</v>
      </c>
      <c r="I293" s="74"/>
    </row>
    <row r="294" spans="1:9" ht="51" x14ac:dyDescent="0.2">
      <c r="A294" s="1" t="s">
        <v>957</v>
      </c>
      <c r="C294" s="2" t="s">
        <v>958</v>
      </c>
      <c r="D294" s="3" t="s">
        <v>30</v>
      </c>
      <c r="E294" s="4">
        <v>0</v>
      </c>
      <c r="F294" s="5">
        <v>0</v>
      </c>
      <c r="G294" s="6">
        <v>2</v>
      </c>
      <c r="H294" s="6">
        <f t="shared" si="22"/>
        <v>0</v>
      </c>
      <c r="I294" s="74"/>
    </row>
    <row r="295" spans="1:9" ht="51" x14ac:dyDescent="0.2">
      <c r="A295" s="1" t="s">
        <v>959</v>
      </c>
      <c r="C295" s="2" t="s">
        <v>960</v>
      </c>
      <c r="D295" s="3" t="s">
        <v>30</v>
      </c>
      <c r="E295" s="4">
        <v>0</v>
      </c>
      <c r="F295" s="5">
        <v>0</v>
      </c>
      <c r="G295" s="6">
        <v>2</v>
      </c>
      <c r="H295" s="6">
        <f t="shared" si="22"/>
        <v>0</v>
      </c>
      <c r="I295" s="74"/>
    </row>
    <row r="296" spans="1:9" ht="76.5" x14ac:dyDescent="0.2">
      <c r="A296" s="1" t="s">
        <v>961</v>
      </c>
      <c r="C296" s="2" t="s">
        <v>962</v>
      </c>
      <c r="D296" s="3" t="s">
        <v>30</v>
      </c>
      <c r="E296" s="4">
        <v>0</v>
      </c>
      <c r="F296" s="5">
        <v>0</v>
      </c>
      <c r="G296" s="6">
        <v>2</v>
      </c>
      <c r="H296" s="6">
        <f t="shared" si="22"/>
        <v>0</v>
      </c>
      <c r="I296" s="74"/>
    </row>
    <row r="297" spans="1:9" ht="76.5" x14ac:dyDescent="0.2">
      <c r="A297" s="1" t="s">
        <v>963</v>
      </c>
      <c r="C297" s="2" t="s">
        <v>964</v>
      </c>
      <c r="D297" s="3" t="s">
        <v>30</v>
      </c>
      <c r="E297" s="4">
        <v>0</v>
      </c>
      <c r="F297" s="5">
        <v>0</v>
      </c>
      <c r="G297" s="6">
        <v>2</v>
      </c>
      <c r="H297" s="6">
        <f t="shared" si="22"/>
        <v>0</v>
      </c>
      <c r="I297" s="74"/>
    </row>
    <row r="298" spans="1:9" ht="76.5" x14ac:dyDescent="0.2">
      <c r="A298" s="1" t="s">
        <v>965</v>
      </c>
      <c r="C298" s="2" t="s">
        <v>966</v>
      </c>
      <c r="D298" s="3" t="s">
        <v>30</v>
      </c>
      <c r="E298" s="4">
        <v>0</v>
      </c>
      <c r="F298" s="5">
        <v>0</v>
      </c>
      <c r="G298" s="6">
        <v>2</v>
      </c>
      <c r="H298" s="6">
        <f t="shared" si="22"/>
        <v>0</v>
      </c>
      <c r="I298" s="74"/>
    </row>
    <row r="299" spans="1:9" ht="89.25" x14ac:dyDescent="0.2">
      <c r="A299" s="1" t="s">
        <v>967</v>
      </c>
      <c r="C299" s="2" t="s">
        <v>968</v>
      </c>
      <c r="D299" s="3" t="s">
        <v>30</v>
      </c>
      <c r="E299" s="4">
        <v>0</v>
      </c>
      <c r="F299" s="5">
        <v>0</v>
      </c>
      <c r="G299" s="6">
        <v>2</v>
      </c>
      <c r="H299" s="6">
        <f t="shared" si="22"/>
        <v>0</v>
      </c>
      <c r="I299" s="74"/>
    </row>
    <row r="300" spans="1:9" ht="38.25" x14ac:dyDescent="0.2">
      <c r="A300" s="1" t="s">
        <v>969</v>
      </c>
      <c r="C300" s="2" t="s">
        <v>970</v>
      </c>
      <c r="D300" s="3" t="s">
        <v>30</v>
      </c>
      <c r="E300" s="4">
        <v>0</v>
      </c>
      <c r="F300" s="5">
        <v>0</v>
      </c>
      <c r="G300" s="6">
        <v>2</v>
      </c>
      <c r="H300" s="6">
        <f t="shared" si="22"/>
        <v>0</v>
      </c>
      <c r="I300" s="74"/>
    </row>
    <row r="301" spans="1:9" ht="25.5" x14ac:dyDescent="0.2">
      <c r="A301" s="1" t="s">
        <v>971</v>
      </c>
      <c r="C301" s="2" t="s">
        <v>972</v>
      </c>
      <c r="D301" s="3" t="s">
        <v>30</v>
      </c>
      <c r="E301" s="4">
        <v>0</v>
      </c>
      <c r="F301" s="5">
        <v>0</v>
      </c>
      <c r="G301" s="6">
        <v>2</v>
      </c>
      <c r="H301" s="6">
        <f t="shared" si="22"/>
        <v>0</v>
      </c>
      <c r="I301" s="74"/>
    </row>
    <row r="302" spans="1:9" x14ac:dyDescent="0.2">
      <c r="A302" s="1" t="s">
        <v>973</v>
      </c>
      <c r="C302" s="2" t="s">
        <v>974</v>
      </c>
      <c r="D302" s="3" t="s">
        <v>30</v>
      </c>
      <c r="E302" s="4">
        <v>0</v>
      </c>
      <c r="F302" s="5">
        <v>0</v>
      </c>
      <c r="G302" s="6">
        <v>2</v>
      </c>
      <c r="H302" s="6">
        <f t="shared" si="22"/>
        <v>0</v>
      </c>
      <c r="I302" s="74"/>
    </row>
    <row r="303" spans="1:9" x14ac:dyDescent="0.2">
      <c r="A303" s="1" t="s">
        <v>975</v>
      </c>
      <c r="C303" s="2" t="s">
        <v>976</v>
      </c>
      <c r="E303" s="4">
        <v>0</v>
      </c>
      <c r="F303" s="5">
        <v>0</v>
      </c>
      <c r="G303" s="6">
        <v>1</v>
      </c>
      <c r="H303" s="6">
        <f>H304+H305+H306+H307+H308+H309+H310+H311+H312+H313</f>
        <v>0</v>
      </c>
      <c r="I303" s="74"/>
    </row>
    <row r="304" spans="1:9" ht="216.75" x14ac:dyDescent="0.2">
      <c r="A304" s="1" t="s">
        <v>977</v>
      </c>
      <c r="B304" s="1" t="s">
        <v>409</v>
      </c>
      <c r="C304" s="2" t="s">
        <v>978</v>
      </c>
      <c r="D304" s="3" t="s">
        <v>30</v>
      </c>
      <c r="E304" s="4">
        <v>0</v>
      </c>
      <c r="F304" s="5">
        <v>0</v>
      </c>
      <c r="G304" s="6">
        <v>2</v>
      </c>
      <c r="H304" s="6">
        <f t="shared" ref="H304:H313" si="23">ROUND(ROUND(F304,2)*ROUND(E304,2), 2)</f>
        <v>0</v>
      </c>
      <c r="I304" s="74"/>
    </row>
    <row r="305" spans="1:9" ht="38.25" x14ac:dyDescent="0.2">
      <c r="A305" s="1" t="s">
        <v>979</v>
      </c>
      <c r="B305" s="1" t="s">
        <v>980</v>
      </c>
      <c r="C305" s="2" t="s">
        <v>981</v>
      </c>
      <c r="D305" s="3" t="s">
        <v>267</v>
      </c>
      <c r="E305" s="4">
        <v>6</v>
      </c>
      <c r="F305" s="5">
        <v>0</v>
      </c>
      <c r="G305" s="6">
        <v>2</v>
      </c>
      <c r="H305" s="6">
        <f t="shared" si="23"/>
        <v>0</v>
      </c>
      <c r="I305" s="74"/>
    </row>
    <row r="306" spans="1:9" ht="38.25" x14ac:dyDescent="0.2">
      <c r="A306" s="1" t="s">
        <v>982</v>
      </c>
      <c r="B306" s="1" t="s">
        <v>983</v>
      </c>
      <c r="C306" s="2" t="s">
        <v>984</v>
      </c>
      <c r="D306" s="3" t="s">
        <v>267</v>
      </c>
      <c r="E306" s="4">
        <v>6</v>
      </c>
      <c r="F306" s="5">
        <v>0</v>
      </c>
      <c r="G306" s="6">
        <v>2</v>
      </c>
      <c r="H306" s="6">
        <f t="shared" si="23"/>
        <v>0</v>
      </c>
      <c r="I306" s="74"/>
    </row>
    <row r="307" spans="1:9" ht="38.25" x14ac:dyDescent="0.2">
      <c r="A307" s="1" t="s">
        <v>985</v>
      </c>
      <c r="B307" s="1" t="s">
        <v>986</v>
      </c>
      <c r="C307" s="2" t="s">
        <v>987</v>
      </c>
      <c r="D307" s="3" t="s">
        <v>267</v>
      </c>
      <c r="E307" s="4">
        <v>7</v>
      </c>
      <c r="F307" s="5">
        <v>0</v>
      </c>
      <c r="G307" s="6">
        <v>2</v>
      </c>
      <c r="H307" s="6">
        <f t="shared" si="23"/>
        <v>0</v>
      </c>
      <c r="I307" s="74"/>
    </row>
    <row r="308" spans="1:9" ht="38.25" x14ac:dyDescent="0.2">
      <c r="A308" s="1" t="s">
        <v>988</v>
      </c>
      <c r="B308" s="1" t="s">
        <v>989</v>
      </c>
      <c r="C308" s="2" t="s">
        <v>987</v>
      </c>
      <c r="D308" s="3" t="s">
        <v>267</v>
      </c>
      <c r="E308" s="4">
        <v>1</v>
      </c>
      <c r="F308" s="5">
        <v>0</v>
      </c>
      <c r="G308" s="6">
        <v>2</v>
      </c>
      <c r="H308" s="6">
        <f t="shared" si="23"/>
        <v>0</v>
      </c>
      <c r="I308" s="74"/>
    </row>
    <row r="309" spans="1:9" ht="38.25" x14ac:dyDescent="0.2">
      <c r="A309" s="1" t="s">
        <v>990</v>
      </c>
      <c r="B309" s="1" t="s">
        <v>991</v>
      </c>
      <c r="C309" s="2" t="s">
        <v>992</v>
      </c>
      <c r="D309" s="3" t="s">
        <v>267</v>
      </c>
      <c r="E309" s="4">
        <v>3</v>
      </c>
      <c r="F309" s="5">
        <v>0</v>
      </c>
      <c r="G309" s="6">
        <v>2</v>
      </c>
      <c r="H309" s="6">
        <f t="shared" si="23"/>
        <v>0</v>
      </c>
      <c r="I309" s="74"/>
    </row>
    <row r="310" spans="1:9" ht="38.25" x14ac:dyDescent="0.2">
      <c r="A310" s="1" t="s">
        <v>993</v>
      </c>
      <c r="B310" s="1" t="s">
        <v>994</v>
      </c>
      <c r="C310" s="2" t="s">
        <v>995</v>
      </c>
      <c r="D310" s="3" t="s">
        <v>267</v>
      </c>
      <c r="E310" s="4">
        <v>4</v>
      </c>
      <c r="F310" s="5">
        <v>0</v>
      </c>
      <c r="G310" s="6">
        <v>2</v>
      </c>
      <c r="H310" s="6">
        <f t="shared" si="23"/>
        <v>0</v>
      </c>
      <c r="I310" s="74"/>
    </row>
    <row r="311" spans="1:9" ht="153" x14ac:dyDescent="0.2">
      <c r="A311" s="1" t="s">
        <v>996</v>
      </c>
      <c r="B311" s="1" t="s">
        <v>997</v>
      </c>
      <c r="C311" s="2" t="s">
        <v>998</v>
      </c>
      <c r="D311" s="3" t="s">
        <v>267</v>
      </c>
      <c r="E311" s="4">
        <v>1</v>
      </c>
      <c r="F311" s="5">
        <v>0</v>
      </c>
      <c r="G311" s="6">
        <v>2</v>
      </c>
      <c r="H311" s="6">
        <f t="shared" si="23"/>
        <v>0</v>
      </c>
      <c r="I311" s="74"/>
    </row>
    <row r="312" spans="1:9" ht="89.25" x14ac:dyDescent="0.2">
      <c r="A312" s="1" t="s">
        <v>999</v>
      </c>
      <c r="B312" s="1" t="s">
        <v>412</v>
      </c>
      <c r="C312" s="2" t="s">
        <v>1000</v>
      </c>
      <c r="D312" s="3" t="s">
        <v>30</v>
      </c>
      <c r="E312" s="4">
        <v>0</v>
      </c>
      <c r="F312" s="5">
        <v>0</v>
      </c>
      <c r="G312" s="6">
        <v>2</v>
      </c>
      <c r="H312" s="6">
        <f t="shared" si="23"/>
        <v>0</v>
      </c>
      <c r="I312" s="74"/>
    </row>
    <row r="313" spans="1:9" ht="38.25" x14ac:dyDescent="0.2">
      <c r="A313" s="1" t="s">
        <v>1001</v>
      </c>
      <c r="B313" s="1" t="s">
        <v>980</v>
      </c>
      <c r="C313" s="2" t="s">
        <v>1002</v>
      </c>
      <c r="D313" s="3" t="s">
        <v>267</v>
      </c>
      <c r="E313" s="4">
        <v>3</v>
      </c>
      <c r="F313" s="5">
        <v>0</v>
      </c>
      <c r="G313" s="6">
        <v>2</v>
      </c>
      <c r="H313" s="6">
        <f t="shared" si="23"/>
        <v>0</v>
      </c>
      <c r="I313" s="74"/>
    </row>
    <row r="314" spans="1:9" x14ac:dyDescent="0.2">
      <c r="A314" s="1" t="s">
        <v>1003</v>
      </c>
      <c r="C314" s="2" t="s">
        <v>1004</v>
      </c>
      <c r="E314" s="4">
        <v>0</v>
      </c>
      <c r="F314" s="5">
        <v>0</v>
      </c>
      <c r="G314" s="6">
        <v>1</v>
      </c>
      <c r="H314" s="6">
        <f>H315+H316+H317+H318+H319+H320+H321+H322</f>
        <v>0</v>
      </c>
      <c r="I314" s="74"/>
    </row>
    <row r="315" spans="1:9" ht="409.5" x14ac:dyDescent="0.2">
      <c r="A315" s="1" t="s">
        <v>1005</v>
      </c>
      <c r="B315" s="1" t="s">
        <v>417</v>
      </c>
      <c r="C315" s="2" t="s">
        <v>1006</v>
      </c>
      <c r="D315" s="3" t="s">
        <v>30</v>
      </c>
      <c r="E315" s="4">
        <v>0</v>
      </c>
      <c r="F315" s="5">
        <v>0</v>
      </c>
      <c r="G315" s="6">
        <v>2</v>
      </c>
      <c r="H315" s="6">
        <f t="shared" ref="H315:H322" si="24">ROUND(ROUND(F315,2)*ROUND(E315,2), 2)</f>
        <v>0</v>
      </c>
      <c r="I315" s="74"/>
    </row>
    <row r="316" spans="1:9" ht="38.25" x14ac:dyDescent="0.2">
      <c r="A316" s="1" t="s">
        <v>1007</v>
      </c>
      <c r="B316" s="1" t="s">
        <v>1008</v>
      </c>
      <c r="C316" s="2" t="s">
        <v>1009</v>
      </c>
      <c r="D316" s="3" t="s">
        <v>267</v>
      </c>
      <c r="E316" s="4">
        <v>1</v>
      </c>
      <c r="F316" s="5">
        <v>0</v>
      </c>
      <c r="G316" s="6">
        <v>2</v>
      </c>
      <c r="H316" s="6">
        <f t="shared" si="24"/>
        <v>0</v>
      </c>
      <c r="I316" s="74"/>
    </row>
    <row r="317" spans="1:9" ht="306" x14ac:dyDescent="0.2">
      <c r="A317" s="1" t="s">
        <v>1010</v>
      </c>
      <c r="B317" s="1" t="s">
        <v>420</v>
      </c>
      <c r="C317" s="2" t="s">
        <v>1011</v>
      </c>
      <c r="D317" s="3" t="s">
        <v>30</v>
      </c>
      <c r="E317" s="4">
        <v>0</v>
      </c>
      <c r="F317" s="5">
        <v>0</v>
      </c>
      <c r="G317" s="6">
        <v>2</v>
      </c>
      <c r="H317" s="6">
        <f t="shared" si="24"/>
        <v>0</v>
      </c>
      <c r="I317" s="74"/>
    </row>
    <row r="318" spans="1:9" ht="38.25" x14ac:dyDescent="0.2">
      <c r="A318" s="1" t="s">
        <v>1012</v>
      </c>
      <c r="B318" s="1" t="s">
        <v>1013</v>
      </c>
      <c r="C318" s="2" t="s">
        <v>1014</v>
      </c>
      <c r="D318" s="3" t="s">
        <v>267</v>
      </c>
      <c r="E318" s="4">
        <v>1</v>
      </c>
      <c r="F318" s="5">
        <v>0</v>
      </c>
      <c r="G318" s="6">
        <v>2</v>
      </c>
      <c r="H318" s="6">
        <f t="shared" si="24"/>
        <v>0</v>
      </c>
      <c r="I318" s="74"/>
    </row>
    <row r="319" spans="1:9" ht="178.5" x14ac:dyDescent="0.2">
      <c r="A319" s="1" t="s">
        <v>1015</v>
      </c>
      <c r="B319" s="1" t="s">
        <v>423</v>
      </c>
      <c r="C319" s="2" t="s">
        <v>1016</v>
      </c>
      <c r="D319" s="3" t="s">
        <v>30</v>
      </c>
      <c r="E319" s="4">
        <v>0</v>
      </c>
      <c r="F319" s="5">
        <v>0</v>
      </c>
      <c r="G319" s="6">
        <v>2</v>
      </c>
      <c r="H319" s="6">
        <f t="shared" si="24"/>
        <v>0</v>
      </c>
      <c r="I319" s="74"/>
    </row>
    <row r="320" spans="1:9" ht="38.25" x14ac:dyDescent="0.2">
      <c r="A320" s="1" t="s">
        <v>1017</v>
      </c>
      <c r="B320" s="1" t="s">
        <v>1018</v>
      </c>
      <c r="C320" s="2" t="s">
        <v>1019</v>
      </c>
      <c r="D320" s="3" t="s">
        <v>267</v>
      </c>
      <c r="E320" s="4">
        <v>3</v>
      </c>
      <c r="F320" s="5">
        <v>0</v>
      </c>
      <c r="G320" s="6">
        <v>2</v>
      </c>
      <c r="H320" s="6">
        <f t="shared" si="24"/>
        <v>0</v>
      </c>
      <c r="I320" s="74"/>
    </row>
    <row r="321" spans="1:9" ht="38.25" x14ac:dyDescent="0.2">
      <c r="A321" s="1" t="s">
        <v>1020</v>
      </c>
      <c r="B321" s="1" t="s">
        <v>1018</v>
      </c>
      <c r="C321" s="2" t="s">
        <v>1021</v>
      </c>
      <c r="D321" s="3" t="s">
        <v>267</v>
      </c>
      <c r="E321" s="4">
        <v>1</v>
      </c>
      <c r="F321" s="5">
        <v>0</v>
      </c>
      <c r="G321" s="6">
        <v>2</v>
      </c>
      <c r="H321" s="6">
        <f t="shared" si="24"/>
        <v>0</v>
      </c>
      <c r="I321" s="74"/>
    </row>
    <row r="322" spans="1:9" ht="38.25" x14ac:dyDescent="0.2">
      <c r="A322" s="1" t="s">
        <v>1022</v>
      </c>
      <c r="B322" s="1" t="s">
        <v>1023</v>
      </c>
      <c r="C322" s="2" t="s">
        <v>1024</v>
      </c>
      <c r="D322" s="3" t="s">
        <v>267</v>
      </c>
      <c r="E322" s="4">
        <v>1</v>
      </c>
      <c r="F322" s="5">
        <v>0</v>
      </c>
      <c r="G322" s="6">
        <v>2</v>
      </c>
      <c r="H322" s="6">
        <f t="shared" si="24"/>
        <v>0</v>
      </c>
      <c r="I322" s="74"/>
    </row>
    <row r="323" spans="1:9" x14ac:dyDescent="0.2">
      <c r="A323" s="1" t="s">
        <v>1025</v>
      </c>
      <c r="C323" s="2" t="s">
        <v>1026</v>
      </c>
      <c r="E323" s="4">
        <v>0</v>
      </c>
      <c r="F323" s="5">
        <v>0</v>
      </c>
      <c r="G323" s="6">
        <v>1</v>
      </c>
      <c r="H323" s="6">
        <f>H324+H325+H326+H327+H328+H329+H330+H331+H332+H333+H334</f>
        <v>0</v>
      </c>
      <c r="I323" s="74"/>
    </row>
    <row r="324" spans="1:9" ht="127.5" x14ac:dyDescent="0.2">
      <c r="A324" s="1" t="s">
        <v>1027</v>
      </c>
      <c r="B324" s="1" t="s">
        <v>426</v>
      </c>
      <c r="C324" s="2" t="s">
        <v>1028</v>
      </c>
      <c r="D324" s="3" t="s">
        <v>30</v>
      </c>
      <c r="E324" s="4">
        <v>0</v>
      </c>
      <c r="F324" s="5">
        <v>0</v>
      </c>
      <c r="G324" s="6">
        <v>2</v>
      </c>
      <c r="H324" s="6">
        <f t="shared" ref="H324:H334" si="25">ROUND(ROUND(F324,2)*ROUND(E324,2), 2)</f>
        <v>0</v>
      </c>
      <c r="I324" s="74"/>
    </row>
    <row r="325" spans="1:9" ht="38.25" x14ac:dyDescent="0.2">
      <c r="A325" s="1" t="s">
        <v>1029</v>
      </c>
      <c r="B325" s="1" t="s">
        <v>1030</v>
      </c>
      <c r="C325" s="2" t="s">
        <v>1031</v>
      </c>
      <c r="D325" s="3" t="s">
        <v>267</v>
      </c>
      <c r="E325" s="4">
        <v>3</v>
      </c>
      <c r="F325" s="5">
        <v>0</v>
      </c>
      <c r="G325" s="6">
        <v>2</v>
      </c>
      <c r="H325" s="6">
        <f t="shared" si="25"/>
        <v>0</v>
      </c>
      <c r="I325" s="74"/>
    </row>
    <row r="326" spans="1:9" ht="38.25" x14ac:dyDescent="0.2">
      <c r="A326" s="1" t="s">
        <v>1032</v>
      </c>
      <c r="B326" s="1" t="s">
        <v>1033</v>
      </c>
      <c r="C326" s="2" t="s">
        <v>1034</v>
      </c>
      <c r="D326" s="3" t="s">
        <v>267</v>
      </c>
      <c r="E326" s="4">
        <v>2</v>
      </c>
      <c r="F326" s="5">
        <v>0</v>
      </c>
      <c r="G326" s="6">
        <v>2</v>
      </c>
      <c r="H326" s="6">
        <f t="shared" si="25"/>
        <v>0</v>
      </c>
      <c r="I326" s="74"/>
    </row>
    <row r="327" spans="1:9" ht="382.5" x14ac:dyDescent="0.2">
      <c r="A327" s="1" t="s">
        <v>1035</v>
      </c>
      <c r="B327" s="1" t="s">
        <v>429</v>
      </c>
      <c r="C327" s="2" t="s">
        <v>1036</v>
      </c>
      <c r="D327" s="3" t="s">
        <v>30</v>
      </c>
      <c r="E327" s="4">
        <v>0</v>
      </c>
      <c r="F327" s="5">
        <v>0</v>
      </c>
      <c r="G327" s="6">
        <v>2</v>
      </c>
      <c r="H327" s="6">
        <f t="shared" si="25"/>
        <v>0</v>
      </c>
      <c r="I327" s="74"/>
    </row>
    <row r="328" spans="1:9" ht="38.25" x14ac:dyDescent="0.2">
      <c r="A328" s="1" t="s">
        <v>1037</v>
      </c>
      <c r="B328" s="1" t="s">
        <v>1038</v>
      </c>
      <c r="C328" s="2" t="s">
        <v>1039</v>
      </c>
      <c r="D328" s="3" t="s">
        <v>267</v>
      </c>
      <c r="E328" s="4">
        <v>4</v>
      </c>
      <c r="F328" s="5">
        <v>0</v>
      </c>
      <c r="G328" s="6">
        <v>2</v>
      </c>
      <c r="H328" s="6">
        <f t="shared" si="25"/>
        <v>0</v>
      </c>
      <c r="I328" s="74"/>
    </row>
    <row r="329" spans="1:9" ht="38.25" x14ac:dyDescent="0.2">
      <c r="A329" s="1" t="s">
        <v>1040</v>
      </c>
      <c r="B329" s="1" t="s">
        <v>1041</v>
      </c>
      <c r="C329" s="2" t="s">
        <v>1042</v>
      </c>
      <c r="D329" s="3" t="s">
        <v>267</v>
      </c>
      <c r="E329" s="4">
        <v>1</v>
      </c>
      <c r="F329" s="5">
        <v>0</v>
      </c>
      <c r="G329" s="6">
        <v>2</v>
      </c>
      <c r="H329" s="6">
        <f t="shared" si="25"/>
        <v>0</v>
      </c>
      <c r="I329" s="74"/>
    </row>
    <row r="330" spans="1:9" ht="140.25" x14ac:dyDescent="0.2">
      <c r="A330" s="1" t="s">
        <v>1043</v>
      </c>
      <c r="B330" s="1" t="s">
        <v>432</v>
      </c>
      <c r="C330" s="2" t="s">
        <v>1044</v>
      </c>
      <c r="D330" s="3" t="s">
        <v>30</v>
      </c>
      <c r="E330" s="4">
        <v>0</v>
      </c>
      <c r="F330" s="5">
        <v>0</v>
      </c>
      <c r="G330" s="6">
        <v>2</v>
      </c>
      <c r="H330" s="6">
        <f t="shared" si="25"/>
        <v>0</v>
      </c>
      <c r="I330" s="74"/>
    </row>
    <row r="331" spans="1:9" ht="38.25" x14ac:dyDescent="0.2">
      <c r="A331" s="1" t="s">
        <v>1045</v>
      </c>
      <c r="B331" s="1" t="s">
        <v>1046</v>
      </c>
      <c r="C331" s="2" t="s">
        <v>1047</v>
      </c>
      <c r="D331" s="3" t="s">
        <v>267</v>
      </c>
      <c r="E331" s="4">
        <v>5</v>
      </c>
      <c r="F331" s="5">
        <v>0</v>
      </c>
      <c r="G331" s="6">
        <v>2</v>
      </c>
      <c r="H331" s="6">
        <f t="shared" si="25"/>
        <v>0</v>
      </c>
      <c r="I331" s="74"/>
    </row>
    <row r="332" spans="1:9" ht="38.25" x14ac:dyDescent="0.2">
      <c r="A332" s="1" t="s">
        <v>1048</v>
      </c>
      <c r="B332" s="1" t="s">
        <v>1049</v>
      </c>
      <c r="C332" s="2" t="s">
        <v>1050</v>
      </c>
      <c r="D332" s="3" t="s">
        <v>267</v>
      </c>
      <c r="E332" s="4">
        <v>2</v>
      </c>
      <c r="F332" s="5">
        <v>0</v>
      </c>
      <c r="G332" s="6">
        <v>2</v>
      </c>
      <c r="H332" s="6">
        <f t="shared" si="25"/>
        <v>0</v>
      </c>
      <c r="I332" s="74"/>
    </row>
    <row r="333" spans="1:9" ht="165.75" x14ac:dyDescent="0.2">
      <c r="A333" s="1" t="s">
        <v>1051</v>
      </c>
      <c r="B333" s="1" t="s">
        <v>435</v>
      </c>
      <c r="C333" s="2" t="s">
        <v>1052</v>
      </c>
      <c r="D333" s="3" t="s">
        <v>30</v>
      </c>
      <c r="E333" s="4">
        <v>0</v>
      </c>
      <c r="F333" s="5">
        <v>0</v>
      </c>
      <c r="G333" s="6">
        <v>2</v>
      </c>
      <c r="H333" s="6">
        <f t="shared" si="25"/>
        <v>0</v>
      </c>
      <c r="I333" s="74"/>
    </row>
    <row r="334" spans="1:9" ht="38.25" x14ac:dyDescent="0.2">
      <c r="A334" s="1" t="s">
        <v>1053</v>
      </c>
      <c r="B334" s="1" t="s">
        <v>1054</v>
      </c>
      <c r="C334" s="2" t="s">
        <v>1055</v>
      </c>
      <c r="D334" s="3" t="s">
        <v>267</v>
      </c>
      <c r="E334" s="4">
        <v>3</v>
      </c>
      <c r="F334" s="5">
        <v>0</v>
      </c>
      <c r="G334" s="6">
        <v>2</v>
      </c>
      <c r="H334" s="6">
        <f t="shared" si="25"/>
        <v>0</v>
      </c>
      <c r="I334" s="74"/>
    </row>
    <row r="335" spans="1:9" x14ac:dyDescent="0.2">
      <c r="A335" s="1" t="s">
        <v>1056</v>
      </c>
      <c r="C335" s="2" t="s">
        <v>1057</v>
      </c>
      <c r="E335" s="4">
        <v>0</v>
      </c>
      <c r="F335" s="5">
        <v>0</v>
      </c>
      <c r="G335" s="6">
        <v>1</v>
      </c>
      <c r="H335" s="6">
        <f>H336+H337+H338+H339+H340</f>
        <v>0</v>
      </c>
      <c r="I335" s="74"/>
    </row>
    <row r="336" spans="1:9" ht="25.5" x14ac:dyDescent="0.2">
      <c r="A336" s="1" t="s">
        <v>1058</v>
      </c>
      <c r="B336" s="1" t="s">
        <v>440</v>
      </c>
      <c r="C336" s="2" t="s">
        <v>1059</v>
      </c>
      <c r="D336" s="3" t="s">
        <v>30</v>
      </c>
      <c r="E336" s="4">
        <v>0</v>
      </c>
      <c r="F336" s="5">
        <v>0</v>
      </c>
      <c r="G336" s="6">
        <v>2</v>
      </c>
      <c r="H336" s="6">
        <f t="shared" ref="H336:H340" si="26">ROUND(ROUND(F336,2)*ROUND(E336,2), 2)</f>
        <v>0</v>
      </c>
      <c r="I336" s="74"/>
    </row>
    <row r="337" spans="1:9" ht="51" x14ac:dyDescent="0.2">
      <c r="A337" s="1" t="s">
        <v>1060</v>
      </c>
      <c r="B337" s="1" t="s">
        <v>443</v>
      </c>
      <c r="C337" s="2" t="s">
        <v>1061</v>
      </c>
      <c r="D337" s="3" t="s">
        <v>325</v>
      </c>
      <c r="E337" s="4">
        <v>20.9</v>
      </c>
      <c r="F337" s="5">
        <v>0</v>
      </c>
      <c r="G337" s="6">
        <v>2</v>
      </c>
      <c r="H337" s="6">
        <f t="shared" si="26"/>
        <v>0</v>
      </c>
      <c r="I337" s="74"/>
    </row>
    <row r="338" spans="1:9" ht="76.5" x14ac:dyDescent="0.2">
      <c r="A338" s="1" t="s">
        <v>1062</v>
      </c>
      <c r="C338" s="2" t="s">
        <v>1063</v>
      </c>
      <c r="D338" s="3" t="s">
        <v>30</v>
      </c>
      <c r="E338" s="4">
        <v>0</v>
      </c>
      <c r="F338" s="5">
        <v>0</v>
      </c>
      <c r="G338" s="6">
        <v>2</v>
      </c>
      <c r="H338" s="6">
        <f t="shared" si="26"/>
        <v>0</v>
      </c>
      <c r="I338" s="74"/>
    </row>
    <row r="339" spans="1:9" ht="38.25" x14ac:dyDescent="0.2">
      <c r="A339" s="1" t="s">
        <v>1064</v>
      </c>
      <c r="B339" s="1" t="s">
        <v>1065</v>
      </c>
      <c r="C339" s="2" t="s">
        <v>1066</v>
      </c>
      <c r="D339" s="3" t="s">
        <v>267</v>
      </c>
      <c r="E339" s="4">
        <v>9</v>
      </c>
      <c r="F339" s="5">
        <v>0</v>
      </c>
      <c r="G339" s="6">
        <v>2</v>
      </c>
      <c r="H339" s="6">
        <f t="shared" si="26"/>
        <v>0</v>
      </c>
      <c r="I339" s="74"/>
    </row>
    <row r="340" spans="1:9" ht="38.25" x14ac:dyDescent="0.2">
      <c r="A340" s="1" t="s">
        <v>1067</v>
      </c>
      <c r="B340" s="1" t="s">
        <v>1068</v>
      </c>
      <c r="C340" s="2" t="s">
        <v>1069</v>
      </c>
      <c r="D340" s="3" t="s">
        <v>267</v>
      </c>
      <c r="E340" s="4">
        <v>3</v>
      </c>
      <c r="F340" s="5">
        <v>0</v>
      </c>
      <c r="G340" s="6">
        <v>2</v>
      </c>
      <c r="H340" s="6">
        <f t="shared" si="26"/>
        <v>0</v>
      </c>
      <c r="I340" s="74"/>
    </row>
    <row r="341" spans="1:9" x14ac:dyDescent="0.2">
      <c r="A341" s="1" t="s">
        <v>1070</v>
      </c>
      <c r="C341" s="2" t="s">
        <v>1071</v>
      </c>
      <c r="E341" s="4">
        <v>0</v>
      </c>
      <c r="F341" s="5">
        <v>0</v>
      </c>
      <c r="G341" s="6">
        <v>1</v>
      </c>
      <c r="H341" s="6">
        <f>H342+H343+H344+H345</f>
        <v>0</v>
      </c>
      <c r="I341" s="74"/>
    </row>
    <row r="342" spans="1:9" ht="25.5" x14ac:dyDescent="0.2">
      <c r="A342" s="1" t="s">
        <v>1072</v>
      </c>
      <c r="B342" s="1" t="s">
        <v>1073</v>
      </c>
      <c r="C342" s="2" t="s">
        <v>1074</v>
      </c>
      <c r="D342" s="3" t="s">
        <v>30</v>
      </c>
      <c r="E342" s="4">
        <v>0</v>
      </c>
      <c r="F342" s="5">
        <v>0</v>
      </c>
      <c r="G342" s="6">
        <v>2</v>
      </c>
      <c r="H342" s="6">
        <f t="shared" ref="H342:H345" si="27">ROUND(ROUND(F342,2)*ROUND(E342,2), 2)</f>
        <v>0</v>
      </c>
      <c r="I342" s="74"/>
    </row>
    <row r="343" spans="1:9" ht="63.75" x14ac:dyDescent="0.2">
      <c r="A343" s="1" t="s">
        <v>1075</v>
      </c>
      <c r="B343" s="1" t="s">
        <v>1076</v>
      </c>
      <c r="C343" s="2" t="s">
        <v>1077</v>
      </c>
      <c r="D343" s="3" t="s">
        <v>325</v>
      </c>
      <c r="E343" s="4">
        <v>18.29</v>
      </c>
      <c r="F343" s="5">
        <v>0</v>
      </c>
      <c r="G343" s="6">
        <v>2</v>
      </c>
      <c r="H343" s="6">
        <f t="shared" si="27"/>
        <v>0</v>
      </c>
      <c r="I343" s="74"/>
    </row>
    <row r="344" spans="1:9" ht="76.5" x14ac:dyDescent="0.2">
      <c r="A344" s="1" t="s">
        <v>1078</v>
      </c>
      <c r="C344" s="2" t="s">
        <v>1079</v>
      </c>
      <c r="D344" s="3" t="s">
        <v>30</v>
      </c>
      <c r="E344" s="4">
        <v>0</v>
      </c>
      <c r="F344" s="5">
        <v>0</v>
      </c>
      <c r="G344" s="6">
        <v>2</v>
      </c>
      <c r="H344" s="6">
        <f t="shared" si="27"/>
        <v>0</v>
      </c>
      <c r="I344" s="74"/>
    </row>
    <row r="345" spans="1:9" ht="89.25" x14ac:dyDescent="0.2">
      <c r="A345" s="1" t="s">
        <v>1080</v>
      </c>
      <c r="B345" s="1" t="s">
        <v>1081</v>
      </c>
      <c r="C345" s="2" t="s">
        <v>1082</v>
      </c>
      <c r="D345" s="3" t="s">
        <v>267</v>
      </c>
      <c r="E345" s="4">
        <v>2</v>
      </c>
      <c r="F345" s="5">
        <v>0</v>
      </c>
      <c r="G345" s="6">
        <v>2</v>
      </c>
      <c r="H345" s="6">
        <f t="shared" si="27"/>
        <v>0</v>
      </c>
      <c r="I345" s="74"/>
    </row>
    <row r="346" spans="1:9" x14ac:dyDescent="0.2">
      <c r="A346" s="1" t="s">
        <v>1083</v>
      </c>
      <c r="C346" s="2" t="s">
        <v>1084</v>
      </c>
      <c r="E346" s="4">
        <v>0</v>
      </c>
      <c r="F346" s="5">
        <v>0</v>
      </c>
      <c r="G346" s="6">
        <v>1</v>
      </c>
      <c r="H346" s="6">
        <f>H347</f>
        <v>0</v>
      </c>
      <c r="I346" s="74"/>
    </row>
    <row r="347" spans="1:9" ht="63.75" x14ac:dyDescent="0.2">
      <c r="A347" s="1" t="s">
        <v>1085</v>
      </c>
      <c r="B347" s="1" t="s">
        <v>1086</v>
      </c>
      <c r="C347" s="2" t="s">
        <v>1087</v>
      </c>
      <c r="D347" s="3" t="s">
        <v>267</v>
      </c>
      <c r="E347" s="4">
        <v>2</v>
      </c>
      <c r="F347" s="5">
        <v>0</v>
      </c>
      <c r="G347" s="6">
        <v>2</v>
      </c>
      <c r="H347" s="6">
        <f>ROUND(ROUND(F347,2)*ROUND(E347,2), 2)</f>
        <v>0</v>
      </c>
      <c r="I347" s="74"/>
    </row>
    <row r="348" spans="1:9" x14ac:dyDescent="0.2">
      <c r="A348" s="1" t="s">
        <v>1088</v>
      </c>
      <c r="C348" s="2" t="s">
        <v>1089</v>
      </c>
      <c r="E348" s="4">
        <v>0</v>
      </c>
      <c r="F348" s="5">
        <v>0</v>
      </c>
      <c r="G348" s="6">
        <v>1</v>
      </c>
      <c r="H348" s="6">
        <f>H349+H350+H351+H352+H353+H354+H355+H356</f>
        <v>0</v>
      </c>
      <c r="I348" s="74"/>
    </row>
    <row r="349" spans="1:9" ht="51" x14ac:dyDescent="0.2">
      <c r="A349" s="1" t="s">
        <v>1090</v>
      </c>
      <c r="B349" s="1" t="s">
        <v>1091</v>
      </c>
      <c r="C349" s="2" t="s">
        <v>1092</v>
      </c>
      <c r="D349" s="3" t="s">
        <v>30</v>
      </c>
      <c r="E349" s="4">
        <v>0</v>
      </c>
      <c r="F349" s="5">
        <v>0</v>
      </c>
      <c r="G349" s="6">
        <v>2</v>
      </c>
      <c r="H349" s="6">
        <f t="shared" ref="H349:H356" si="28">ROUND(ROUND(F349,2)*ROUND(E349,2), 2)</f>
        <v>0</v>
      </c>
      <c r="I349" s="74"/>
    </row>
    <row r="350" spans="1:9" ht="63.75" x14ac:dyDescent="0.2">
      <c r="A350" s="1" t="s">
        <v>1093</v>
      </c>
      <c r="B350" s="1" t="s">
        <v>1094</v>
      </c>
      <c r="C350" s="2" t="s">
        <v>1095</v>
      </c>
      <c r="D350" s="3" t="s">
        <v>267</v>
      </c>
      <c r="E350" s="4">
        <v>1</v>
      </c>
      <c r="F350" s="5">
        <v>0</v>
      </c>
      <c r="G350" s="6">
        <v>2</v>
      </c>
      <c r="H350" s="6">
        <f t="shared" si="28"/>
        <v>0</v>
      </c>
      <c r="I350" s="74"/>
    </row>
    <row r="351" spans="1:9" ht="63.75" x14ac:dyDescent="0.2">
      <c r="A351" s="1" t="s">
        <v>1096</v>
      </c>
      <c r="B351" s="1" t="s">
        <v>1097</v>
      </c>
      <c r="C351" s="2" t="s">
        <v>1098</v>
      </c>
      <c r="D351" s="3" t="s">
        <v>267</v>
      </c>
      <c r="E351" s="4">
        <v>1</v>
      </c>
      <c r="F351" s="5">
        <v>0</v>
      </c>
      <c r="G351" s="6">
        <v>2</v>
      </c>
      <c r="H351" s="6">
        <f t="shared" si="28"/>
        <v>0</v>
      </c>
      <c r="I351" s="74"/>
    </row>
    <row r="352" spans="1:9" ht="63.75" x14ac:dyDescent="0.2">
      <c r="A352" s="1" t="s">
        <v>1099</v>
      </c>
      <c r="B352" s="1" t="s">
        <v>1100</v>
      </c>
      <c r="C352" s="2" t="s">
        <v>1101</v>
      </c>
      <c r="D352" s="3" t="s">
        <v>267</v>
      </c>
      <c r="E352" s="4">
        <v>1</v>
      </c>
      <c r="F352" s="5">
        <v>0</v>
      </c>
      <c r="G352" s="6">
        <v>2</v>
      </c>
      <c r="H352" s="6">
        <f t="shared" si="28"/>
        <v>0</v>
      </c>
      <c r="I352" s="74"/>
    </row>
    <row r="353" spans="1:9" ht="63.75" x14ac:dyDescent="0.2">
      <c r="A353" s="1" t="s">
        <v>1102</v>
      </c>
      <c r="B353" s="1" t="s">
        <v>1103</v>
      </c>
      <c r="C353" s="2" t="s">
        <v>1104</v>
      </c>
      <c r="D353" s="3" t="s">
        <v>267</v>
      </c>
      <c r="E353" s="4">
        <v>4</v>
      </c>
      <c r="F353" s="5">
        <v>0</v>
      </c>
      <c r="G353" s="6">
        <v>2</v>
      </c>
      <c r="H353" s="6">
        <f t="shared" si="28"/>
        <v>0</v>
      </c>
      <c r="I353" s="74"/>
    </row>
    <row r="354" spans="1:9" ht="51" x14ac:dyDescent="0.2">
      <c r="A354" s="1" t="s">
        <v>1105</v>
      </c>
      <c r="B354" s="1" t="s">
        <v>1106</v>
      </c>
      <c r="C354" s="2" t="s">
        <v>1107</v>
      </c>
      <c r="D354" s="3" t="s">
        <v>30</v>
      </c>
      <c r="E354" s="4">
        <v>0</v>
      </c>
      <c r="F354" s="5">
        <v>0</v>
      </c>
      <c r="G354" s="6">
        <v>2</v>
      </c>
      <c r="H354" s="6">
        <f t="shared" si="28"/>
        <v>0</v>
      </c>
      <c r="I354" s="74"/>
    </row>
    <row r="355" spans="1:9" ht="63.75" x14ac:dyDescent="0.2">
      <c r="A355" s="1" t="s">
        <v>1108</v>
      </c>
      <c r="B355" s="1" t="s">
        <v>1109</v>
      </c>
      <c r="C355" s="2" t="s">
        <v>1110</v>
      </c>
      <c r="D355" s="3" t="s">
        <v>267</v>
      </c>
      <c r="E355" s="4">
        <v>3</v>
      </c>
      <c r="F355" s="5">
        <v>0</v>
      </c>
      <c r="G355" s="6">
        <v>2</v>
      </c>
      <c r="H355" s="6">
        <f t="shared" si="28"/>
        <v>0</v>
      </c>
      <c r="I355" s="74"/>
    </row>
    <row r="356" spans="1:9" ht="63.75" x14ac:dyDescent="0.2">
      <c r="A356" s="1" t="s">
        <v>1111</v>
      </c>
      <c r="B356" s="1" t="s">
        <v>1112</v>
      </c>
      <c r="C356" s="2" t="s">
        <v>1113</v>
      </c>
      <c r="D356" s="3" t="s">
        <v>267</v>
      </c>
      <c r="E356" s="4">
        <v>1</v>
      </c>
      <c r="F356" s="5">
        <v>0</v>
      </c>
      <c r="G356" s="6">
        <v>2</v>
      </c>
      <c r="H356" s="6">
        <f t="shared" si="28"/>
        <v>0</v>
      </c>
      <c r="I356" s="74"/>
    </row>
    <row r="357" spans="1:9" x14ac:dyDescent="0.2">
      <c r="A357" s="1" t="s">
        <v>1114</v>
      </c>
      <c r="B357" s="1" t="s">
        <v>465</v>
      </c>
      <c r="C357" s="58" t="s">
        <v>3562</v>
      </c>
      <c r="E357" s="4">
        <v>0</v>
      </c>
      <c r="F357" s="5">
        <v>0</v>
      </c>
      <c r="G357" s="6">
        <v>1</v>
      </c>
      <c r="H357" s="6">
        <f>H358+H359+H360+H361+H362+H363+H364+H365+H366+H367+H368+H369+H370+H371+H372+H373+H374+H375+H376+H377</f>
        <v>0</v>
      </c>
      <c r="I357" s="74"/>
    </row>
    <row r="358" spans="1:9" ht="38.25" x14ac:dyDescent="0.2">
      <c r="A358" s="1" t="s">
        <v>1115</v>
      </c>
      <c r="C358" s="58" t="s">
        <v>3561</v>
      </c>
      <c r="D358" s="3" t="s">
        <v>30</v>
      </c>
      <c r="E358" s="4">
        <v>0</v>
      </c>
      <c r="F358" s="5">
        <v>0</v>
      </c>
      <c r="G358" s="6">
        <v>2</v>
      </c>
      <c r="H358" s="6">
        <f t="shared" ref="H358:H377" si="29">ROUND(ROUND(F358,2)*ROUND(E358,2), 2)</f>
        <v>0</v>
      </c>
      <c r="I358" s="74"/>
    </row>
    <row r="359" spans="1:9" ht="51" x14ac:dyDescent="0.2">
      <c r="A359" s="1" t="s">
        <v>1116</v>
      </c>
      <c r="C359" s="2" t="s">
        <v>1117</v>
      </c>
      <c r="D359" s="3" t="s">
        <v>30</v>
      </c>
      <c r="E359" s="4">
        <v>0</v>
      </c>
      <c r="F359" s="5">
        <v>0</v>
      </c>
      <c r="G359" s="6">
        <v>2</v>
      </c>
      <c r="H359" s="6">
        <f t="shared" si="29"/>
        <v>0</v>
      </c>
      <c r="I359" s="74"/>
    </row>
    <row r="360" spans="1:9" ht="38.25" x14ac:dyDescent="0.2">
      <c r="A360" s="1" t="s">
        <v>1118</v>
      </c>
      <c r="C360" s="2" t="s">
        <v>1119</v>
      </c>
      <c r="D360" s="3" t="s">
        <v>30</v>
      </c>
      <c r="E360" s="4">
        <v>0</v>
      </c>
      <c r="F360" s="5">
        <v>0</v>
      </c>
      <c r="G360" s="6">
        <v>2</v>
      </c>
      <c r="H360" s="6">
        <f t="shared" si="29"/>
        <v>0</v>
      </c>
      <c r="I360" s="74"/>
    </row>
    <row r="361" spans="1:9" ht="51" x14ac:dyDescent="0.2">
      <c r="A361" s="1" t="s">
        <v>1120</v>
      </c>
      <c r="C361" s="2" t="s">
        <v>1121</v>
      </c>
      <c r="D361" s="3" t="s">
        <v>30</v>
      </c>
      <c r="E361" s="4">
        <v>0</v>
      </c>
      <c r="F361" s="5">
        <v>0</v>
      </c>
      <c r="G361" s="6">
        <v>2</v>
      </c>
      <c r="H361" s="6">
        <f t="shared" si="29"/>
        <v>0</v>
      </c>
      <c r="I361" s="74"/>
    </row>
    <row r="362" spans="1:9" ht="51" x14ac:dyDescent="0.2">
      <c r="A362" s="1" t="s">
        <v>1122</v>
      </c>
      <c r="C362" s="2" t="s">
        <v>1123</v>
      </c>
      <c r="D362" s="3" t="s">
        <v>30</v>
      </c>
      <c r="E362" s="4">
        <v>0</v>
      </c>
      <c r="F362" s="5">
        <v>0</v>
      </c>
      <c r="G362" s="6">
        <v>2</v>
      </c>
      <c r="H362" s="6">
        <f t="shared" si="29"/>
        <v>0</v>
      </c>
      <c r="I362" s="74"/>
    </row>
    <row r="363" spans="1:9" ht="102" x14ac:dyDescent="0.2">
      <c r="A363" s="1" t="s">
        <v>1124</v>
      </c>
      <c r="C363" s="2" t="s">
        <v>1125</v>
      </c>
      <c r="D363" s="3" t="s">
        <v>30</v>
      </c>
      <c r="E363" s="4">
        <v>0</v>
      </c>
      <c r="F363" s="5">
        <v>0</v>
      </c>
      <c r="G363" s="6">
        <v>2</v>
      </c>
      <c r="H363" s="6">
        <f t="shared" si="29"/>
        <v>0</v>
      </c>
      <c r="I363" s="74"/>
    </row>
    <row r="364" spans="1:9" ht="63.75" x14ac:dyDescent="0.2">
      <c r="A364" s="1" t="s">
        <v>1126</v>
      </c>
      <c r="C364" s="2" t="s">
        <v>1127</v>
      </c>
      <c r="D364" s="3" t="s">
        <v>30</v>
      </c>
      <c r="E364" s="4">
        <v>0</v>
      </c>
      <c r="F364" s="5">
        <v>0</v>
      </c>
      <c r="G364" s="6">
        <v>2</v>
      </c>
      <c r="H364" s="6">
        <f t="shared" si="29"/>
        <v>0</v>
      </c>
      <c r="I364" s="74"/>
    </row>
    <row r="365" spans="1:9" ht="89.25" x14ac:dyDescent="0.2">
      <c r="A365" s="1" t="s">
        <v>1128</v>
      </c>
      <c r="C365" s="2" t="s">
        <v>1129</v>
      </c>
      <c r="D365" s="3" t="s">
        <v>30</v>
      </c>
      <c r="E365" s="4">
        <v>0</v>
      </c>
      <c r="F365" s="5">
        <v>0</v>
      </c>
      <c r="G365" s="6">
        <v>2</v>
      </c>
      <c r="H365" s="6">
        <f t="shared" si="29"/>
        <v>0</v>
      </c>
      <c r="I365" s="74"/>
    </row>
    <row r="366" spans="1:9" ht="63.75" x14ac:dyDescent="0.2">
      <c r="A366" s="1" t="s">
        <v>1130</v>
      </c>
      <c r="C366" s="2" t="s">
        <v>1131</v>
      </c>
      <c r="D366" s="3" t="s">
        <v>30</v>
      </c>
      <c r="E366" s="4">
        <v>0</v>
      </c>
      <c r="F366" s="5">
        <v>0</v>
      </c>
      <c r="G366" s="6">
        <v>2</v>
      </c>
      <c r="H366" s="6">
        <f t="shared" si="29"/>
        <v>0</v>
      </c>
      <c r="I366" s="74"/>
    </row>
    <row r="367" spans="1:9" ht="51" x14ac:dyDescent="0.2">
      <c r="A367" s="1" t="s">
        <v>1132</v>
      </c>
      <c r="C367" s="2" t="s">
        <v>1133</v>
      </c>
      <c r="D367" s="3" t="s">
        <v>30</v>
      </c>
      <c r="E367" s="4">
        <v>0</v>
      </c>
      <c r="F367" s="5">
        <v>0</v>
      </c>
      <c r="G367" s="6">
        <v>2</v>
      </c>
      <c r="H367" s="6">
        <f t="shared" si="29"/>
        <v>0</v>
      </c>
      <c r="I367" s="74"/>
    </row>
    <row r="368" spans="1:9" ht="127.5" x14ac:dyDescent="0.2">
      <c r="A368" s="1" t="s">
        <v>1134</v>
      </c>
      <c r="B368" s="1" t="s">
        <v>479</v>
      </c>
      <c r="C368" s="2" t="s">
        <v>1135</v>
      </c>
      <c r="D368" s="3" t="s">
        <v>325</v>
      </c>
      <c r="E368" s="4">
        <v>34.51</v>
      </c>
      <c r="F368" s="5">
        <v>0</v>
      </c>
      <c r="G368" s="6">
        <v>2</v>
      </c>
      <c r="H368" s="6">
        <f t="shared" si="29"/>
        <v>0</v>
      </c>
      <c r="I368" s="74"/>
    </row>
    <row r="369" spans="1:9" ht="38.25" x14ac:dyDescent="0.2">
      <c r="A369" s="1" t="s">
        <v>1136</v>
      </c>
      <c r="B369" s="1" t="s">
        <v>1137</v>
      </c>
      <c r="C369" s="2" t="s">
        <v>1138</v>
      </c>
      <c r="D369" s="3" t="s">
        <v>294</v>
      </c>
      <c r="E369" s="4">
        <v>43.06</v>
      </c>
      <c r="F369" s="5">
        <v>0</v>
      </c>
      <c r="G369" s="6">
        <v>2</v>
      </c>
      <c r="H369" s="6">
        <f t="shared" si="29"/>
        <v>0</v>
      </c>
      <c r="I369" s="74"/>
    </row>
    <row r="370" spans="1:9" ht="127.5" x14ac:dyDescent="0.2">
      <c r="A370" s="1" t="s">
        <v>1139</v>
      </c>
      <c r="B370" s="1" t="s">
        <v>482</v>
      </c>
      <c r="C370" s="2" t="s">
        <v>1140</v>
      </c>
      <c r="D370" s="3" t="s">
        <v>325</v>
      </c>
      <c r="E370" s="4">
        <v>18.649999999999999</v>
      </c>
      <c r="F370" s="5">
        <v>0</v>
      </c>
      <c r="G370" s="6">
        <v>2</v>
      </c>
      <c r="H370" s="6">
        <f t="shared" si="29"/>
        <v>0</v>
      </c>
      <c r="I370" s="74"/>
    </row>
    <row r="371" spans="1:9" ht="127.5" x14ac:dyDescent="0.2">
      <c r="A371" s="1" t="s">
        <v>1141</v>
      </c>
      <c r="B371" s="1" t="s">
        <v>485</v>
      </c>
      <c r="C371" s="2" t="s">
        <v>1142</v>
      </c>
      <c r="D371" s="3" t="s">
        <v>325</v>
      </c>
      <c r="E371" s="4">
        <v>32.799999999999997</v>
      </c>
      <c r="F371" s="5">
        <v>0</v>
      </c>
      <c r="G371" s="6">
        <v>2</v>
      </c>
      <c r="H371" s="6">
        <f t="shared" si="29"/>
        <v>0</v>
      </c>
      <c r="I371" s="74"/>
    </row>
    <row r="372" spans="1:9" ht="76.5" x14ac:dyDescent="0.2">
      <c r="A372" s="1" t="s">
        <v>1143</v>
      </c>
      <c r="B372" s="1" t="s">
        <v>488</v>
      </c>
      <c r="C372" s="2" t="s">
        <v>1144</v>
      </c>
      <c r="D372" s="3" t="s">
        <v>325</v>
      </c>
      <c r="E372" s="4">
        <v>46.6</v>
      </c>
      <c r="F372" s="5">
        <v>0</v>
      </c>
      <c r="G372" s="6">
        <v>2</v>
      </c>
      <c r="H372" s="6">
        <f t="shared" si="29"/>
        <v>0</v>
      </c>
      <c r="I372" s="74"/>
    </row>
    <row r="373" spans="1:9" ht="63.75" x14ac:dyDescent="0.2">
      <c r="A373" s="1" t="s">
        <v>1145</v>
      </c>
      <c r="B373" s="1" t="s">
        <v>1146</v>
      </c>
      <c r="C373" s="2" t="s">
        <v>1147</v>
      </c>
      <c r="D373" s="3" t="s">
        <v>294</v>
      </c>
      <c r="E373" s="4">
        <v>73.87</v>
      </c>
      <c r="F373" s="5">
        <v>0</v>
      </c>
      <c r="G373" s="6">
        <v>2</v>
      </c>
      <c r="H373" s="6">
        <f t="shared" si="29"/>
        <v>0</v>
      </c>
      <c r="I373" s="74"/>
    </row>
    <row r="374" spans="1:9" ht="89.25" x14ac:dyDescent="0.2">
      <c r="A374" s="1" t="s">
        <v>1148</v>
      </c>
      <c r="B374" s="1" t="s">
        <v>491</v>
      </c>
      <c r="C374" s="2" t="s">
        <v>1149</v>
      </c>
      <c r="D374" s="3" t="s">
        <v>325</v>
      </c>
      <c r="E374" s="4">
        <v>205.4</v>
      </c>
      <c r="F374" s="5">
        <v>0</v>
      </c>
      <c r="G374" s="6">
        <v>2</v>
      </c>
      <c r="H374" s="6">
        <f t="shared" si="29"/>
        <v>0</v>
      </c>
      <c r="I374" s="74"/>
    </row>
    <row r="375" spans="1:9" ht="51" x14ac:dyDescent="0.2">
      <c r="A375" s="1" t="s">
        <v>1150</v>
      </c>
      <c r="B375" s="1" t="s">
        <v>494</v>
      </c>
      <c r="C375" s="2" t="s">
        <v>1151</v>
      </c>
      <c r="D375" s="3" t="s">
        <v>294</v>
      </c>
      <c r="E375" s="4">
        <v>164.92</v>
      </c>
      <c r="F375" s="5">
        <v>0</v>
      </c>
      <c r="G375" s="6">
        <v>2</v>
      </c>
      <c r="H375" s="6">
        <f t="shared" si="29"/>
        <v>0</v>
      </c>
      <c r="I375" s="74"/>
    </row>
    <row r="376" spans="1:9" ht="89.25" x14ac:dyDescent="0.2">
      <c r="A376" s="1" t="s">
        <v>1152</v>
      </c>
      <c r="B376" s="1" t="s">
        <v>527</v>
      </c>
      <c r="C376" s="2" t="s">
        <v>1153</v>
      </c>
      <c r="D376" s="3" t="s">
        <v>325</v>
      </c>
      <c r="E376" s="4">
        <v>65.5</v>
      </c>
      <c r="F376" s="5">
        <v>0</v>
      </c>
      <c r="G376" s="6">
        <v>2</v>
      </c>
      <c r="H376" s="6">
        <f t="shared" si="29"/>
        <v>0</v>
      </c>
      <c r="I376" s="74"/>
    </row>
    <row r="377" spans="1:9" ht="38.25" x14ac:dyDescent="0.2">
      <c r="A377" s="1" t="s">
        <v>1154</v>
      </c>
      <c r="B377" s="1" t="s">
        <v>532</v>
      </c>
      <c r="C377" s="2" t="s">
        <v>1155</v>
      </c>
      <c r="D377" s="3" t="s">
        <v>294</v>
      </c>
      <c r="E377" s="4">
        <v>30.69</v>
      </c>
      <c r="F377" s="5">
        <v>0</v>
      </c>
      <c r="G377" s="6">
        <v>2</v>
      </c>
      <c r="H377" s="6">
        <f t="shared" si="29"/>
        <v>0</v>
      </c>
      <c r="I377" s="74"/>
    </row>
    <row r="378" spans="1:9" x14ac:dyDescent="0.2">
      <c r="A378" s="1" t="s">
        <v>1156</v>
      </c>
      <c r="B378" s="1" t="s">
        <v>558</v>
      </c>
      <c r="C378" s="2" t="s">
        <v>1157</v>
      </c>
      <c r="E378" s="4">
        <v>0</v>
      </c>
      <c r="F378" s="5">
        <v>0</v>
      </c>
      <c r="G378" s="6">
        <v>1</v>
      </c>
      <c r="H378" s="6">
        <f>H379+H380+H381+H382+H383+H384+H385+H386+H387+H388+H389+H390+H391</f>
        <v>0</v>
      </c>
      <c r="I378" s="74"/>
    </row>
    <row r="379" spans="1:9" x14ac:dyDescent="0.2">
      <c r="A379" s="1" t="s">
        <v>1158</v>
      </c>
      <c r="C379" s="2" t="s">
        <v>27</v>
      </c>
      <c r="D379" s="3" t="s">
        <v>30</v>
      </c>
      <c r="E379" s="4">
        <v>0</v>
      </c>
      <c r="F379" s="5">
        <v>0</v>
      </c>
      <c r="G379" s="6">
        <v>2</v>
      </c>
      <c r="H379" s="6">
        <f t="shared" ref="H379:H391" si="30">ROUND(ROUND(F379,2)*ROUND(E379,2), 2)</f>
        <v>0</v>
      </c>
      <c r="I379" s="74"/>
    </row>
    <row r="380" spans="1:9" ht="25.5" x14ac:dyDescent="0.2">
      <c r="A380" s="1" t="s">
        <v>1159</v>
      </c>
      <c r="C380" s="2" t="s">
        <v>1160</v>
      </c>
      <c r="D380" s="3" t="s">
        <v>30</v>
      </c>
      <c r="E380" s="4">
        <v>0</v>
      </c>
      <c r="F380" s="5">
        <v>0</v>
      </c>
      <c r="G380" s="6">
        <v>2</v>
      </c>
      <c r="H380" s="6">
        <f t="shared" si="30"/>
        <v>0</v>
      </c>
      <c r="I380" s="74"/>
    </row>
    <row r="381" spans="1:9" ht="63.75" x14ac:dyDescent="0.2">
      <c r="A381" s="1" t="s">
        <v>1161</v>
      </c>
      <c r="C381" s="2" t="s">
        <v>1162</v>
      </c>
      <c r="D381" s="3" t="s">
        <v>30</v>
      </c>
      <c r="E381" s="4">
        <v>0</v>
      </c>
      <c r="F381" s="5">
        <v>0</v>
      </c>
      <c r="G381" s="6">
        <v>2</v>
      </c>
      <c r="H381" s="6">
        <f t="shared" si="30"/>
        <v>0</v>
      </c>
      <c r="I381" s="74"/>
    </row>
    <row r="382" spans="1:9" ht="76.5" x14ac:dyDescent="0.2">
      <c r="A382" s="1" t="s">
        <v>1163</v>
      </c>
      <c r="C382" s="2" t="s">
        <v>1164</v>
      </c>
      <c r="D382" s="3" t="s">
        <v>30</v>
      </c>
      <c r="E382" s="4">
        <v>0</v>
      </c>
      <c r="F382" s="5">
        <v>0</v>
      </c>
      <c r="G382" s="6">
        <v>2</v>
      </c>
      <c r="H382" s="6">
        <f t="shared" si="30"/>
        <v>0</v>
      </c>
      <c r="I382" s="74"/>
    </row>
    <row r="383" spans="1:9" ht="191.25" x14ac:dyDescent="0.2">
      <c r="A383" s="1" t="s">
        <v>1165</v>
      </c>
      <c r="B383" s="1" t="s">
        <v>570</v>
      </c>
      <c r="C383" s="2" t="s">
        <v>1166</v>
      </c>
      <c r="D383" s="3" t="s">
        <v>30</v>
      </c>
      <c r="E383" s="4">
        <v>0</v>
      </c>
      <c r="F383" s="5">
        <v>0</v>
      </c>
      <c r="G383" s="6">
        <v>2</v>
      </c>
      <c r="H383" s="6">
        <f t="shared" si="30"/>
        <v>0</v>
      </c>
      <c r="I383" s="74"/>
    </row>
    <row r="384" spans="1:9" ht="38.25" x14ac:dyDescent="0.2">
      <c r="A384" s="1" t="s">
        <v>1167</v>
      </c>
      <c r="B384" s="1" t="s">
        <v>1168</v>
      </c>
      <c r="C384" s="2" t="s">
        <v>1169</v>
      </c>
      <c r="D384" s="3" t="s">
        <v>325</v>
      </c>
      <c r="E384" s="4">
        <v>354.92</v>
      </c>
      <c r="F384" s="5">
        <v>0</v>
      </c>
      <c r="G384" s="6">
        <v>2</v>
      </c>
      <c r="H384" s="6">
        <f t="shared" si="30"/>
        <v>0</v>
      </c>
      <c r="I384" s="74"/>
    </row>
    <row r="385" spans="1:9" ht="38.25" x14ac:dyDescent="0.2">
      <c r="A385" s="1" t="s">
        <v>1170</v>
      </c>
      <c r="B385" s="1" t="s">
        <v>1171</v>
      </c>
      <c r="C385" s="2" t="s">
        <v>1172</v>
      </c>
      <c r="D385" s="3" t="s">
        <v>294</v>
      </c>
      <c r="E385" s="4">
        <v>215.19</v>
      </c>
      <c r="F385" s="5">
        <v>0</v>
      </c>
      <c r="G385" s="6">
        <v>2</v>
      </c>
      <c r="H385" s="6">
        <f t="shared" si="30"/>
        <v>0</v>
      </c>
      <c r="I385" s="74"/>
    </row>
    <row r="386" spans="1:9" ht="267.75" x14ac:dyDescent="0.2">
      <c r="A386" s="1" t="s">
        <v>1173</v>
      </c>
      <c r="B386" s="1" t="s">
        <v>573</v>
      </c>
      <c r="C386" s="2" t="s">
        <v>1174</v>
      </c>
      <c r="D386" s="3" t="s">
        <v>30</v>
      </c>
      <c r="E386" s="4">
        <v>0</v>
      </c>
      <c r="F386" s="5">
        <v>0</v>
      </c>
      <c r="G386" s="6">
        <v>2</v>
      </c>
      <c r="H386" s="6">
        <f t="shared" si="30"/>
        <v>0</v>
      </c>
      <c r="I386" s="74"/>
    </row>
    <row r="387" spans="1:9" ht="51" x14ac:dyDescent="0.2">
      <c r="A387" s="1" t="s">
        <v>1175</v>
      </c>
      <c r="B387" s="1" t="s">
        <v>1176</v>
      </c>
      <c r="C387" s="2" t="s">
        <v>1177</v>
      </c>
      <c r="D387" s="3" t="s">
        <v>325</v>
      </c>
      <c r="E387" s="4">
        <v>92.7</v>
      </c>
      <c r="F387" s="5">
        <v>0</v>
      </c>
      <c r="G387" s="6">
        <v>2</v>
      </c>
      <c r="H387" s="6">
        <f t="shared" si="30"/>
        <v>0</v>
      </c>
      <c r="I387" s="74"/>
    </row>
    <row r="388" spans="1:9" ht="51" x14ac:dyDescent="0.2">
      <c r="A388" s="1" t="s">
        <v>1178</v>
      </c>
      <c r="B388" s="1" t="s">
        <v>1179</v>
      </c>
      <c r="C388" s="2" t="s">
        <v>1180</v>
      </c>
      <c r="D388" s="3" t="s">
        <v>294</v>
      </c>
      <c r="E388" s="4">
        <v>30.94</v>
      </c>
      <c r="F388" s="5">
        <v>0</v>
      </c>
      <c r="G388" s="6">
        <v>2</v>
      </c>
      <c r="H388" s="6">
        <f t="shared" si="30"/>
        <v>0</v>
      </c>
      <c r="I388" s="74"/>
    </row>
    <row r="389" spans="1:9" ht="38.25" x14ac:dyDescent="0.2">
      <c r="A389" s="1" t="s">
        <v>1181</v>
      </c>
      <c r="B389" s="1" t="s">
        <v>576</v>
      </c>
      <c r="C389" s="2" t="s">
        <v>1182</v>
      </c>
      <c r="D389" s="3" t="s">
        <v>30</v>
      </c>
      <c r="E389" s="4">
        <v>0</v>
      </c>
      <c r="F389" s="5">
        <v>0</v>
      </c>
      <c r="G389" s="6">
        <v>2</v>
      </c>
      <c r="H389" s="6">
        <f t="shared" si="30"/>
        <v>0</v>
      </c>
      <c r="I389" s="74"/>
    </row>
    <row r="390" spans="1:9" ht="63.75" x14ac:dyDescent="0.2">
      <c r="A390" s="1" t="s">
        <v>1183</v>
      </c>
      <c r="C390" s="2" t="s">
        <v>1184</v>
      </c>
      <c r="D390" s="3" t="s">
        <v>294</v>
      </c>
      <c r="E390" s="4">
        <v>41.83</v>
      </c>
      <c r="F390" s="5">
        <v>0</v>
      </c>
      <c r="G390" s="6">
        <v>2</v>
      </c>
      <c r="H390" s="6">
        <f t="shared" si="30"/>
        <v>0</v>
      </c>
      <c r="I390" s="74"/>
    </row>
    <row r="391" spans="1:9" ht="76.5" x14ac:dyDescent="0.2">
      <c r="A391" s="1" t="s">
        <v>1185</v>
      </c>
      <c r="C391" s="2" t="s">
        <v>1186</v>
      </c>
      <c r="D391" s="3" t="s">
        <v>325</v>
      </c>
      <c r="E391" s="4">
        <v>80.31</v>
      </c>
      <c r="F391" s="5">
        <v>0</v>
      </c>
      <c r="G391" s="6">
        <v>2</v>
      </c>
      <c r="H391" s="6">
        <f t="shared" si="30"/>
        <v>0</v>
      </c>
      <c r="I391" s="74"/>
    </row>
    <row r="392" spans="1:9" x14ac:dyDescent="0.2">
      <c r="A392" s="1" t="s">
        <v>1187</v>
      </c>
      <c r="B392" s="1" t="s">
        <v>604</v>
      </c>
      <c r="C392" s="2" t="s">
        <v>1188</v>
      </c>
      <c r="E392" s="4">
        <v>0</v>
      </c>
      <c r="F392" s="5">
        <v>0</v>
      </c>
      <c r="G392" s="6">
        <v>1</v>
      </c>
      <c r="H392" s="6">
        <f>H393+H402+H412+H420+H435+H439+H443</f>
        <v>0</v>
      </c>
      <c r="I392" s="74"/>
    </row>
    <row r="393" spans="1:9" x14ac:dyDescent="0.2">
      <c r="A393" s="1" t="s">
        <v>1189</v>
      </c>
      <c r="C393" s="2" t="s">
        <v>27</v>
      </c>
      <c r="E393" s="4">
        <v>0</v>
      </c>
      <c r="F393" s="5">
        <v>0</v>
      </c>
      <c r="G393" s="6">
        <v>1</v>
      </c>
      <c r="H393" s="6">
        <f>H394+H395+H396+H397+H398+H399+H400+H401</f>
        <v>0</v>
      </c>
      <c r="I393" s="74"/>
    </row>
    <row r="394" spans="1:9" ht="51" x14ac:dyDescent="0.2">
      <c r="A394" s="1" t="s">
        <v>1190</v>
      </c>
      <c r="C394" s="2" t="s">
        <v>1191</v>
      </c>
      <c r="D394" s="3" t="s">
        <v>30</v>
      </c>
      <c r="E394" s="4">
        <v>0</v>
      </c>
      <c r="F394" s="5">
        <v>0</v>
      </c>
      <c r="G394" s="6">
        <v>2</v>
      </c>
      <c r="H394" s="6">
        <f t="shared" ref="H394:H401" si="31">ROUND(ROUND(F394,2)*ROUND(E394,2), 2)</f>
        <v>0</v>
      </c>
      <c r="I394" s="74"/>
    </row>
    <row r="395" spans="1:9" ht="38.25" x14ac:dyDescent="0.2">
      <c r="A395" s="1" t="s">
        <v>1192</v>
      </c>
      <c r="C395" s="2" t="s">
        <v>1193</v>
      </c>
      <c r="D395" s="3" t="s">
        <v>30</v>
      </c>
      <c r="E395" s="4">
        <v>0</v>
      </c>
      <c r="F395" s="5">
        <v>0</v>
      </c>
      <c r="G395" s="6">
        <v>2</v>
      </c>
      <c r="H395" s="6">
        <f t="shared" si="31"/>
        <v>0</v>
      </c>
      <c r="I395" s="74"/>
    </row>
    <row r="396" spans="1:9" ht="76.5" x14ac:dyDescent="0.2">
      <c r="A396" s="1" t="s">
        <v>1194</v>
      </c>
      <c r="C396" s="2" t="s">
        <v>1195</v>
      </c>
      <c r="D396" s="3" t="s">
        <v>30</v>
      </c>
      <c r="E396" s="4">
        <v>0</v>
      </c>
      <c r="F396" s="5">
        <v>0</v>
      </c>
      <c r="G396" s="6">
        <v>2</v>
      </c>
      <c r="H396" s="6">
        <f t="shared" si="31"/>
        <v>0</v>
      </c>
      <c r="I396" s="74"/>
    </row>
    <row r="397" spans="1:9" ht="51" x14ac:dyDescent="0.2">
      <c r="A397" s="1" t="s">
        <v>1196</v>
      </c>
      <c r="C397" s="2" t="s">
        <v>1197</v>
      </c>
      <c r="D397" s="3" t="s">
        <v>30</v>
      </c>
      <c r="E397" s="4">
        <v>0</v>
      </c>
      <c r="F397" s="5">
        <v>0</v>
      </c>
      <c r="G397" s="6">
        <v>2</v>
      </c>
      <c r="H397" s="6">
        <f t="shared" si="31"/>
        <v>0</v>
      </c>
      <c r="I397" s="74"/>
    </row>
    <row r="398" spans="1:9" ht="63.75" x14ac:dyDescent="0.2">
      <c r="A398" s="1" t="s">
        <v>1198</v>
      </c>
      <c r="C398" s="2" t="s">
        <v>1199</v>
      </c>
      <c r="D398" s="3" t="s">
        <v>30</v>
      </c>
      <c r="E398" s="4">
        <v>0</v>
      </c>
      <c r="F398" s="5">
        <v>0</v>
      </c>
      <c r="G398" s="6">
        <v>2</v>
      </c>
      <c r="H398" s="6">
        <f t="shared" si="31"/>
        <v>0</v>
      </c>
      <c r="I398" s="74"/>
    </row>
    <row r="399" spans="1:9" ht="38.25" x14ac:dyDescent="0.2">
      <c r="A399" s="1" t="s">
        <v>1200</v>
      </c>
      <c r="C399" s="2" t="s">
        <v>1201</v>
      </c>
      <c r="D399" s="3" t="s">
        <v>30</v>
      </c>
      <c r="E399" s="4">
        <v>0</v>
      </c>
      <c r="F399" s="5">
        <v>0</v>
      </c>
      <c r="G399" s="6">
        <v>2</v>
      </c>
      <c r="H399" s="6">
        <f t="shared" si="31"/>
        <v>0</v>
      </c>
      <c r="I399" s="74"/>
    </row>
    <row r="400" spans="1:9" ht="51" x14ac:dyDescent="0.2">
      <c r="A400" s="1" t="s">
        <v>1202</v>
      </c>
      <c r="C400" s="2" t="s">
        <v>1203</v>
      </c>
      <c r="D400" s="3" t="s">
        <v>30</v>
      </c>
      <c r="E400" s="4">
        <v>0</v>
      </c>
      <c r="F400" s="5">
        <v>0</v>
      </c>
      <c r="G400" s="6">
        <v>2</v>
      </c>
      <c r="H400" s="6">
        <f t="shared" si="31"/>
        <v>0</v>
      </c>
      <c r="I400" s="74"/>
    </row>
    <row r="401" spans="1:9" ht="38.25" x14ac:dyDescent="0.2">
      <c r="A401" s="1" t="s">
        <v>1204</v>
      </c>
      <c r="C401" s="2" t="s">
        <v>1205</v>
      </c>
      <c r="D401" s="3" t="s">
        <v>30</v>
      </c>
      <c r="E401" s="4">
        <v>0</v>
      </c>
      <c r="F401" s="5">
        <v>0</v>
      </c>
      <c r="G401" s="6">
        <v>2</v>
      </c>
      <c r="H401" s="6">
        <f t="shared" si="31"/>
        <v>0</v>
      </c>
      <c r="I401" s="74"/>
    </row>
    <row r="402" spans="1:9" x14ac:dyDescent="0.2">
      <c r="A402" s="1" t="s">
        <v>1206</v>
      </c>
      <c r="C402" s="2" t="s">
        <v>1207</v>
      </c>
      <c r="E402" s="4">
        <v>0</v>
      </c>
      <c r="F402" s="5">
        <v>0</v>
      </c>
      <c r="G402" s="6">
        <v>1</v>
      </c>
      <c r="H402" s="6">
        <f>H403+H404+H405+H406+H407+H408+H409+H410+H411</f>
        <v>0</v>
      </c>
      <c r="I402" s="74"/>
    </row>
    <row r="403" spans="1:9" ht="102" x14ac:dyDescent="0.2">
      <c r="A403" s="1" t="s">
        <v>1208</v>
      </c>
      <c r="B403" s="1" t="s">
        <v>620</v>
      </c>
      <c r="C403" s="2" t="s">
        <v>1209</v>
      </c>
      <c r="D403" s="3" t="s">
        <v>325</v>
      </c>
      <c r="E403" s="4">
        <v>41.66</v>
      </c>
      <c r="F403" s="5">
        <v>0</v>
      </c>
      <c r="G403" s="6">
        <v>2</v>
      </c>
      <c r="H403" s="6">
        <f t="shared" ref="H403:H411" si="32">ROUND(ROUND(F403,2)*ROUND(E403,2), 2)</f>
        <v>0</v>
      </c>
      <c r="I403" s="74"/>
    </row>
    <row r="404" spans="1:9" ht="102" x14ac:dyDescent="0.2">
      <c r="A404" s="1" t="s">
        <v>1210</v>
      </c>
      <c r="B404" s="1" t="s">
        <v>625</v>
      </c>
      <c r="C404" s="2" t="s">
        <v>1211</v>
      </c>
      <c r="D404" s="3" t="s">
        <v>325</v>
      </c>
      <c r="E404" s="4">
        <v>62.48</v>
      </c>
      <c r="F404" s="5">
        <v>0</v>
      </c>
      <c r="G404" s="6">
        <v>2</v>
      </c>
      <c r="H404" s="6">
        <f t="shared" si="32"/>
        <v>0</v>
      </c>
      <c r="I404" s="74"/>
    </row>
    <row r="405" spans="1:9" ht="114.75" x14ac:dyDescent="0.2">
      <c r="A405" s="1" t="s">
        <v>1212</v>
      </c>
      <c r="B405" s="1" t="s">
        <v>634</v>
      </c>
      <c r="C405" s="2" t="s">
        <v>1213</v>
      </c>
      <c r="D405" s="3" t="s">
        <v>325</v>
      </c>
      <c r="E405" s="4">
        <v>107.2</v>
      </c>
      <c r="F405" s="5">
        <v>0</v>
      </c>
      <c r="G405" s="6">
        <v>2</v>
      </c>
      <c r="H405" s="6">
        <f t="shared" si="32"/>
        <v>0</v>
      </c>
      <c r="I405" s="74"/>
    </row>
    <row r="406" spans="1:9" ht="114.75" x14ac:dyDescent="0.2">
      <c r="A406" s="1" t="s">
        <v>1214</v>
      </c>
      <c r="B406" s="1" t="s">
        <v>655</v>
      </c>
      <c r="C406" s="2" t="s">
        <v>1215</v>
      </c>
      <c r="D406" s="3" t="s">
        <v>325</v>
      </c>
      <c r="E406" s="4">
        <v>67.989999999999995</v>
      </c>
      <c r="F406" s="5">
        <v>0</v>
      </c>
      <c r="G406" s="6">
        <v>2</v>
      </c>
      <c r="H406" s="6">
        <f t="shared" si="32"/>
        <v>0</v>
      </c>
      <c r="I406" s="74"/>
    </row>
    <row r="407" spans="1:9" ht="114.75" x14ac:dyDescent="0.2">
      <c r="A407" s="1" t="s">
        <v>1216</v>
      </c>
      <c r="B407" s="1" t="s">
        <v>658</v>
      </c>
      <c r="C407" s="2" t="s">
        <v>1217</v>
      </c>
      <c r="D407" s="3" t="s">
        <v>325</v>
      </c>
      <c r="E407" s="4">
        <v>47.11</v>
      </c>
      <c r="F407" s="5">
        <v>0</v>
      </c>
      <c r="G407" s="6">
        <v>2</v>
      </c>
      <c r="H407" s="6">
        <f t="shared" si="32"/>
        <v>0</v>
      </c>
      <c r="I407" s="74"/>
    </row>
    <row r="408" spans="1:9" ht="114.75" x14ac:dyDescent="0.2">
      <c r="A408" s="1" t="s">
        <v>1218</v>
      </c>
      <c r="B408" s="1" t="s">
        <v>684</v>
      </c>
      <c r="C408" s="2" t="s">
        <v>1219</v>
      </c>
      <c r="D408" s="3" t="s">
        <v>325</v>
      </c>
      <c r="E408" s="4">
        <v>57.58</v>
      </c>
      <c r="F408" s="5">
        <v>0</v>
      </c>
      <c r="G408" s="6">
        <v>2</v>
      </c>
      <c r="H408" s="6">
        <f t="shared" si="32"/>
        <v>0</v>
      </c>
      <c r="I408" s="74"/>
    </row>
    <row r="409" spans="1:9" ht="114.75" x14ac:dyDescent="0.2">
      <c r="A409" s="1" t="s">
        <v>1220</v>
      </c>
      <c r="B409" s="1" t="s">
        <v>687</v>
      </c>
      <c r="C409" s="2" t="s">
        <v>1221</v>
      </c>
      <c r="D409" s="3" t="s">
        <v>325</v>
      </c>
      <c r="E409" s="4">
        <v>62.62</v>
      </c>
      <c r="F409" s="5">
        <v>0</v>
      </c>
      <c r="G409" s="6">
        <v>2</v>
      </c>
      <c r="H409" s="6">
        <f t="shared" si="32"/>
        <v>0</v>
      </c>
      <c r="I409" s="74"/>
    </row>
    <row r="410" spans="1:9" ht="114.75" x14ac:dyDescent="0.2">
      <c r="A410" s="1" t="s">
        <v>1222</v>
      </c>
      <c r="B410" s="1" t="s">
        <v>690</v>
      </c>
      <c r="C410" s="2" t="s">
        <v>1223</v>
      </c>
      <c r="D410" s="3" t="s">
        <v>325</v>
      </c>
      <c r="E410" s="4">
        <v>76.430000000000007</v>
      </c>
      <c r="F410" s="5">
        <v>0</v>
      </c>
      <c r="G410" s="6">
        <v>2</v>
      </c>
      <c r="H410" s="6">
        <f t="shared" si="32"/>
        <v>0</v>
      </c>
      <c r="I410" s="74"/>
    </row>
    <row r="411" spans="1:9" ht="114.75" x14ac:dyDescent="0.2">
      <c r="A411" s="1" t="s">
        <v>1224</v>
      </c>
      <c r="B411" s="1" t="s">
        <v>696</v>
      </c>
      <c r="C411" s="2" t="s">
        <v>1225</v>
      </c>
      <c r="D411" s="3" t="s">
        <v>325</v>
      </c>
      <c r="E411" s="4">
        <v>16.84</v>
      </c>
      <c r="F411" s="5">
        <v>0</v>
      </c>
      <c r="G411" s="6">
        <v>2</v>
      </c>
      <c r="H411" s="6">
        <f t="shared" si="32"/>
        <v>0</v>
      </c>
      <c r="I411" s="74"/>
    </row>
    <row r="412" spans="1:9" x14ac:dyDescent="0.2">
      <c r="A412" s="1" t="s">
        <v>1226</v>
      </c>
      <c r="C412" s="2" t="s">
        <v>1227</v>
      </c>
      <c r="E412" s="4">
        <v>0</v>
      </c>
      <c r="F412" s="5">
        <v>0</v>
      </c>
      <c r="G412" s="6">
        <v>1</v>
      </c>
      <c r="H412" s="6">
        <f>H413+H414+H415+H416+H417+H418+H419</f>
        <v>0</v>
      </c>
      <c r="I412" s="74"/>
    </row>
    <row r="413" spans="1:9" ht="76.5" x14ac:dyDescent="0.2">
      <c r="A413" s="1" t="s">
        <v>1228</v>
      </c>
      <c r="B413" s="1" t="s">
        <v>705</v>
      </c>
      <c r="C413" s="2" t="s">
        <v>1229</v>
      </c>
      <c r="D413" s="3" t="s">
        <v>325</v>
      </c>
      <c r="E413" s="4">
        <v>84.64</v>
      </c>
      <c r="F413" s="5">
        <v>0</v>
      </c>
      <c r="G413" s="6">
        <v>2</v>
      </c>
      <c r="H413" s="6">
        <f t="shared" ref="H413:H419" si="33">ROUND(ROUND(F413,2)*ROUND(E413,2), 2)</f>
        <v>0</v>
      </c>
      <c r="I413" s="74"/>
    </row>
    <row r="414" spans="1:9" ht="63.75" x14ac:dyDescent="0.2">
      <c r="A414" s="1" t="s">
        <v>1230</v>
      </c>
      <c r="B414" s="1" t="s">
        <v>708</v>
      </c>
      <c r="C414" s="2" t="s">
        <v>1231</v>
      </c>
      <c r="D414" s="3" t="s">
        <v>325</v>
      </c>
      <c r="E414" s="4">
        <v>95.8</v>
      </c>
      <c r="F414" s="5">
        <v>0</v>
      </c>
      <c r="G414" s="6">
        <v>2</v>
      </c>
      <c r="H414" s="6">
        <f t="shared" si="33"/>
        <v>0</v>
      </c>
      <c r="I414" s="74"/>
    </row>
    <row r="415" spans="1:9" ht="63.75" x14ac:dyDescent="0.2">
      <c r="A415" s="1" t="s">
        <v>1232</v>
      </c>
      <c r="B415" s="1" t="s">
        <v>1233</v>
      </c>
      <c r="C415" s="2" t="s">
        <v>1234</v>
      </c>
      <c r="D415" s="3" t="s">
        <v>325</v>
      </c>
      <c r="E415" s="4">
        <v>14.52</v>
      </c>
      <c r="F415" s="5">
        <v>0</v>
      </c>
      <c r="G415" s="6">
        <v>2</v>
      </c>
      <c r="H415" s="6">
        <f t="shared" si="33"/>
        <v>0</v>
      </c>
      <c r="I415" s="74"/>
    </row>
    <row r="416" spans="1:9" ht="63.75" x14ac:dyDescent="0.2">
      <c r="A416" s="1" t="s">
        <v>1235</v>
      </c>
      <c r="B416" s="1" t="s">
        <v>1236</v>
      </c>
      <c r="C416" s="2" t="s">
        <v>1237</v>
      </c>
      <c r="D416" s="3" t="s">
        <v>325</v>
      </c>
      <c r="E416" s="4">
        <v>17.04</v>
      </c>
      <c r="F416" s="5">
        <v>0</v>
      </c>
      <c r="G416" s="6">
        <v>2</v>
      </c>
      <c r="H416" s="6">
        <f t="shared" si="33"/>
        <v>0</v>
      </c>
      <c r="I416" s="74"/>
    </row>
    <row r="417" spans="1:9" ht="38.25" x14ac:dyDescent="0.2">
      <c r="A417" s="1" t="s">
        <v>1238</v>
      </c>
      <c r="B417" s="1" t="s">
        <v>1239</v>
      </c>
      <c r="C417" s="2" t="s">
        <v>1240</v>
      </c>
      <c r="D417" s="3" t="s">
        <v>325</v>
      </c>
      <c r="E417" s="4">
        <v>208.37</v>
      </c>
      <c r="F417" s="5">
        <v>0</v>
      </c>
      <c r="G417" s="6">
        <v>2</v>
      </c>
      <c r="H417" s="6">
        <f t="shared" si="33"/>
        <v>0</v>
      </c>
      <c r="I417" s="74"/>
    </row>
    <row r="418" spans="1:9" ht="114.75" x14ac:dyDescent="0.2">
      <c r="A418" s="1" t="s">
        <v>1241</v>
      </c>
      <c r="B418" s="1" t="s">
        <v>1242</v>
      </c>
      <c r="C418" s="2" t="s">
        <v>1243</v>
      </c>
      <c r="D418" s="3" t="s">
        <v>325</v>
      </c>
      <c r="E418" s="4">
        <v>75</v>
      </c>
      <c r="F418" s="5">
        <v>0</v>
      </c>
      <c r="G418" s="6">
        <v>2</v>
      </c>
      <c r="H418" s="6">
        <f t="shared" si="33"/>
        <v>0</v>
      </c>
      <c r="I418" s="74"/>
    </row>
    <row r="419" spans="1:9" ht="38.25" x14ac:dyDescent="0.2">
      <c r="A419" s="1" t="s">
        <v>1244</v>
      </c>
      <c r="B419" s="1" t="s">
        <v>1245</v>
      </c>
      <c r="C419" s="2" t="s">
        <v>1246</v>
      </c>
      <c r="D419" s="3" t="s">
        <v>294</v>
      </c>
      <c r="E419" s="4">
        <v>2.5</v>
      </c>
      <c r="F419" s="5">
        <v>0</v>
      </c>
      <c r="G419" s="6">
        <v>2</v>
      </c>
      <c r="H419" s="6">
        <f t="shared" si="33"/>
        <v>0</v>
      </c>
      <c r="I419" s="74"/>
    </row>
    <row r="420" spans="1:9" x14ac:dyDescent="0.2">
      <c r="A420" s="1" t="s">
        <v>1247</v>
      </c>
      <c r="C420" s="2" t="s">
        <v>1248</v>
      </c>
      <c r="E420" s="4">
        <v>0</v>
      </c>
      <c r="F420" s="5">
        <v>0</v>
      </c>
      <c r="G420" s="6">
        <v>1</v>
      </c>
      <c r="H420" s="6">
        <f>H421+H422+H423+H424+H425+H426+H427+H428+H429+H430+H431+H432+H433+H434</f>
        <v>0</v>
      </c>
      <c r="I420" s="74"/>
    </row>
    <row r="421" spans="1:9" ht="38.25" x14ac:dyDescent="0.2">
      <c r="A421" s="1" t="s">
        <v>1249</v>
      </c>
      <c r="B421" s="1" t="s">
        <v>1250</v>
      </c>
      <c r="C421" s="2" t="s">
        <v>1251</v>
      </c>
      <c r="D421" s="3" t="s">
        <v>30</v>
      </c>
      <c r="E421" s="4">
        <v>0</v>
      </c>
      <c r="F421" s="5">
        <v>0</v>
      </c>
      <c r="G421" s="6">
        <v>2</v>
      </c>
      <c r="H421" s="6">
        <f t="shared" ref="H421:H434" si="34">ROUND(ROUND(F421,2)*ROUND(E421,2), 2)</f>
        <v>0</v>
      </c>
      <c r="I421" s="74"/>
    </row>
    <row r="422" spans="1:9" ht="102" x14ac:dyDescent="0.2">
      <c r="A422" s="1" t="s">
        <v>1252</v>
      </c>
      <c r="B422" s="1" t="s">
        <v>1253</v>
      </c>
      <c r="C422" s="2" t="s">
        <v>1254</v>
      </c>
      <c r="D422" s="3" t="s">
        <v>325</v>
      </c>
      <c r="E422" s="4">
        <v>152.31</v>
      </c>
      <c r="F422" s="5">
        <v>0</v>
      </c>
      <c r="G422" s="6">
        <v>2</v>
      </c>
      <c r="H422" s="6">
        <f t="shared" si="34"/>
        <v>0</v>
      </c>
      <c r="I422" s="74"/>
    </row>
    <row r="423" spans="1:9" ht="89.25" x14ac:dyDescent="0.2">
      <c r="A423" s="1" t="s">
        <v>1255</v>
      </c>
      <c r="B423" s="1" t="s">
        <v>1256</v>
      </c>
      <c r="C423" s="2" t="s">
        <v>1257</v>
      </c>
      <c r="D423" s="3" t="s">
        <v>325</v>
      </c>
      <c r="E423" s="4">
        <v>31.16</v>
      </c>
      <c r="F423" s="5">
        <v>0</v>
      </c>
      <c r="G423" s="6">
        <v>2</v>
      </c>
      <c r="H423" s="6">
        <f t="shared" si="34"/>
        <v>0</v>
      </c>
      <c r="I423" s="74"/>
    </row>
    <row r="424" spans="1:9" ht="38.25" x14ac:dyDescent="0.2">
      <c r="A424" s="1" t="s">
        <v>1258</v>
      </c>
      <c r="B424" s="1" t="s">
        <v>1259</v>
      </c>
      <c r="C424" s="2" t="s">
        <v>1260</v>
      </c>
      <c r="D424" s="3" t="s">
        <v>30</v>
      </c>
      <c r="E424" s="4">
        <v>0</v>
      </c>
      <c r="F424" s="5">
        <v>0</v>
      </c>
      <c r="G424" s="6">
        <v>2</v>
      </c>
      <c r="H424" s="6">
        <f t="shared" si="34"/>
        <v>0</v>
      </c>
      <c r="I424" s="74"/>
    </row>
    <row r="425" spans="1:9" ht="102" x14ac:dyDescent="0.2">
      <c r="A425" s="1" t="s">
        <v>1261</v>
      </c>
      <c r="B425" s="1" t="s">
        <v>1262</v>
      </c>
      <c r="C425" s="2" t="s">
        <v>1263</v>
      </c>
      <c r="D425" s="3" t="s">
        <v>325</v>
      </c>
      <c r="E425" s="4">
        <v>212.38</v>
      </c>
      <c r="F425" s="5">
        <v>0</v>
      </c>
      <c r="G425" s="6">
        <v>2</v>
      </c>
      <c r="H425" s="6">
        <f t="shared" si="34"/>
        <v>0</v>
      </c>
      <c r="I425" s="74"/>
    </row>
    <row r="426" spans="1:9" ht="89.25" x14ac:dyDescent="0.2">
      <c r="A426" s="1" t="s">
        <v>1264</v>
      </c>
      <c r="B426" s="1" t="s">
        <v>1265</v>
      </c>
      <c r="C426" s="2" t="s">
        <v>1266</v>
      </c>
      <c r="D426" s="3" t="s">
        <v>325</v>
      </c>
      <c r="E426" s="4">
        <v>52.56</v>
      </c>
      <c r="F426" s="5">
        <v>0</v>
      </c>
      <c r="G426" s="6">
        <v>2</v>
      </c>
      <c r="H426" s="6">
        <f t="shared" si="34"/>
        <v>0</v>
      </c>
      <c r="I426" s="74"/>
    </row>
    <row r="427" spans="1:9" ht="25.5" x14ac:dyDescent="0.2">
      <c r="A427" s="1" t="s">
        <v>1267</v>
      </c>
      <c r="B427" s="1" t="s">
        <v>1268</v>
      </c>
      <c r="C427" s="2" t="s">
        <v>1269</v>
      </c>
      <c r="D427" s="3" t="s">
        <v>294</v>
      </c>
      <c r="E427" s="4">
        <v>38.54</v>
      </c>
      <c r="F427" s="5">
        <v>0</v>
      </c>
      <c r="G427" s="6">
        <v>2</v>
      </c>
      <c r="H427" s="6">
        <f t="shared" si="34"/>
        <v>0</v>
      </c>
      <c r="I427" s="74"/>
    </row>
    <row r="428" spans="1:9" ht="25.5" x14ac:dyDescent="0.2">
      <c r="A428" s="1" t="s">
        <v>1270</v>
      </c>
      <c r="B428" s="1" t="s">
        <v>1271</v>
      </c>
      <c r="C428" s="2" t="s">
        <v>1272</v>
      </c>
      <c r="D428" s="3" t="s">
        <v>294</v>
      </c>
      <c r="E428" s="4">
        <v>8</v>
      </c>
      <c r="F428" s="5">
        <v>0</v>
      </c>
      <c r="G428" s="6">
        <v>2</v>
      </c>
      <c r="H428" s="6">
        <f t="shared" si="34"/>
        <v>0</v>
      </c>
      <c r="I428" s="74"/>
    </row>
    <row r="429" spans="1:9" x14ac:dyDescent="0.2">
      <c r="A429" s="1" t="s">
        <v>1273</v>
      </c>
      <c r="B429" s="1" t="s">
        <v>1274</v>
      </c>
      <c r="C429" s="2" t="s">
        <v>1275</v>
      </c>
      <c r="D429" s="3" t="s">
        <v>30</v>
      </c>
      <c r="E429" s="4">
        <v>0</v>
      </c>
      <c r="F429" s="5">
        <v>0</v>
      </c>
      <c r="G429" s="6">
        <v>2</v>
      </c>
      <c r="H429" s="6">
        <f t="shared" si="34"/>
        <v>0</v>
      </c>
      <c r="I429" s="74"/>
    </row>
    <row r="430" spans="1:9" ht="114.75" x14ac:dyDescent="0.2">
      <c r="A430" s="1" t="s">
        <v>1276</v>
      </c>
      <c r="C430" s="2" t="s">
        <v>1277</v>
      </c>
      <c r="D430" s="3" t="s">
        <v>325</v>
      </c>
      <c r="E430" s="4">
        <v>97.9</v>
      </c>
      <c r="F430" s="5">
        <v>0</v>
      </c>
      <c r="G430" s="6">
        <v>2</v>
      </c>
      <c r="H430" s="6">
        <f t="shared" si="34"/>
        <v>0</v>
      </c>
      <c r="I430" s="74"/>
    </row>
    <row r="431" spans="1:9" x14ac:dyDescent="0.2">
      <c r="A431" s="1" t="s">
        <v>1278</v>
      </c>
      <c r="B431" s="1" t="s">
        <v>1279</v>
      </c>
      <c r="C431" s="2" t="s">
        <v>1280</v>
      </c>
      <c r="D431" s="3" t="s">
        <v>30</v>
      </c>
      <c r="E431" s="4">
        <v>0</v>
      </c>
      <c r="F431" s="5">
        <v>0</v>
      </c>
      <c r="G431" s="6">
        <v>2</v>
      </c>
      <c r="H431" s="6">
        <f t="shared" si="34"/>
        <v>0</v>
      </c>
      <c r="I431" s="74"/>
    </row>
    <row r="432" spans="1:9" ht="114.75" x14ac:dyDescent="0.2">
      <c r="A432" s="1" t="s">
        <v>1281</v>
      </c>
      <c r="C432" s="2" t="s">
        <v>1282</v>
      </c>
      <c r="D432" s="3" t="s">
        <v>325</v>
      </c>
      <c r="E432" s="4">
        <v>24.68</v>
      </c>
      <c r="F432" s="5">
        <v>0</v>
      </c>
      <c r="G432" s="6">
        <v>2</v>
      </c>
      <c r="H432" s="6">
        <f t="shared" si="34"/>
        <v>0</v>
      </c>
      <c r="I432" s="74"/>
    </row>
    <row r="433" spans="1:9" x14ac:dyDescent="0.2">
      <c r="A433" s="1" t="s">
        <v>1283</v>
      </c>
      <c r="B433" s="1" t="s">
        <v>1284</v>
      </c>
      <c r="C433" s="2" t="s">
        <v>1285</v>
      </c>
      <c r="D433" s="3" t="s">
        <v>30</v>
      </c>
      <c r="E433" s="4">
        <v>0</v>
      </c>
      <c r="F433" s="5">
        <v>0</v>
      </c>
      <c r="G433" s="6">
        <v>2</v>
      </c>
      <c r="H433" s="6">
        <f t="shared" si="34"/>
        <v>0</v>
      </c>
      <c r="I433" s="74"/>
    </row>
    <row r="434" spans="1:9" ht="127.5" x14ac:dyDescent="0.2">
      <c r="A434" s="1" t="s">
        <v>1286</v>
      </c>
      <c r="C434" s="2" t="s">
        <v>1287</v>
      </c>
      <c r="D434" s="3" t="s">
        <v>325</v>
      </c>
      <c r="E434" s="4">
        <v>27.3</v>
      </c>
      <c r="F434" s="5">
        <v>0</v>
      </c>
      <c r="G434" s="6">
        <v>2</v>
      </c>
      <c r="H434" s="6">
        <f t="shared" si="34"/>
        <v>0</v>
      </c>
      <c r="I434" s="74"/>
    </row>
    <row r="435" spans="1:9" x14ac:dyDescent="0.2">
      <c r="A435" s="1" t="s">
        <v>1288</v>
      </c>
      <c r="C435" s="2" t="s">
        <v>1289</v>
      </c>
      <c r="E435" s="4">
        <v>0</v>
      </c>
      <c r="F435" s="5">
        <v>0</v>
      </c>
      <c r="G435" s="6">
        <v>1</v>
      </c>
      <c r="H435" s="6">
        <f>H436+H437+H438</f>
        <v>0</v>
      </c>
      <c r="I435" s="74"/>
    </row>
    <row r="436" spans="1:9" ht="38.25" x14ac:dyDescent="0.2">
      <c r="A436" s="1" t="s">
        <v>1290</v>
      </c>
      <c r="B436" s="1" t="s">
        <v>1291</v>
      </c>
      <c r="C436" s="2" t="s">
        <v>1292</v>
      </c>
      <c r="D436" s="3" t="s">
        <v>267</v>
      </c>
      <c r="E436" s="4">
        <v>27</v>
      </c>
      <c r="F436" s="5">
        <v>0</v>
      </c>
      <c r="G436" s="6">
        <v>2</v>
      </c>
      <c r="H436" s="6">
        <f t="shared" ref="H436:H438" si="35">ROUND(ROUND(F436,2)*ROUND(E436,2), 2)</f>
        <v>0</v>
      </c>
      <c r="I436" s="74"/>
    </row>
    <row r="437" spans="1:9" ht="38.25" x14ac:dyDescent="0.2">
      <c r="A437" s="1" t="s">
        <v>1293</v>
      </c>
      <c r="B437" s="1" t="s">
        <v>1294</v>
      </c>
      <c r="C437" s="2" t="s">
        <v>1295</v>
      </c>
      <c r="D437" s="3" t="s">
        <v>267</v>
      </c>
      <c r="E437" s="4">
        <v>3</v>
      </c>
      <c r="F437" s="5">
        <v>0</v>
      </c>
      <c r="G437" s="6">
        <v>2</v>
      </c>
      <c r="H437" s="6">
        <f t="shared" si="35"/>
        <v>0</v>
      </c>
      <c r="I437" s="74"/>
    </row>
    <row r="438" spans="1:9" ht="38.25" x14ac:dyDescent="0.2">
      <c r="A438" s="1" t="s">
        <v>1296</v>
      </c>
      <c r="B438" s="1" t="s">
        <v>1297</v>
      </c>
      <c r="C438" s="2" t="s">
        <v>1298</v>
      </c>
      <c r="D438" s="3" t="s">
        <v>267</v>
      </c>
      <c r="E438" s="4">
        <v>4</v>
      </c>
      <c r="F438" s="5">
        <v>0</v>
      </c>
      <c r="G438" s="6">
        <v>2</v>
      </c>
      <c r="H438" s="6">
        <f t="shared" si="35"/>
        <v>0</v>
      </c>
      <c r="I438" s="74"/>
    </row>
    <row r="439" spans="1:9" x14ac:dyDescent="0.2">
      <c r="A439" s="1" t="s">
        <v>1299</v>
      </c>
      <c r="C439" s="2" t="s">
        <v>1300</v>
      </c>
      <c r="E439" s="4">
        <v>0</v>
      </c>
      <c r="F439" s="5">
        <v>0</v>
      </c>
      <c r="G439" s="6">
        <v>1</v>
      </c>
      <c r="H439" s="6">
        <f>H440+H441+H442</f>
        <v>0</v>
      </c>
      <c r="I439" s="74"/>
    </row>
    <row r="440" spans="1:9" ht="114.75" x14ac:dyDescent="0.2">
      <c r="A440" s="1" t="s">
        <v>1301</v>
      </c>
      <c r="B440" s="1" t="s">
        <v>1302</v>
      </c>
      <c r="C440" s="2" t="s">
        <v>1303</v>
      </c>
      <c r="D440" s="3" t="s">
        <v>30</v>
      </c>
      <c r="E440" s="4">
        <v>0</v>
      </c>
      <c r="F440" s="5">
        <v>0</v>
      </c>
      <c r="G440" s="6">
        <v>2</v>
      </c>
      <c r="H440" s="6">
        <f t="shared" ref="H440:H442" si="36">ROUND(ROUND(F440,2)*ROUND(E440,2), 2)</f>
        <v>0</v>
      </c>
      <c r="I440" s="74"/>
    </row>
    <row r="441" spans="1:9" ht="127.5" x14ac:dyDescent="0.2">
      <c r="A441" s="1" t="s">
        <v>1304</v>
      </c>
      <c r="B441" s="1" t="s">
        <v>1305</v>
      </c>
      <c r="C441" s="2" t="s">
        <v>1306</v>
      </c>
      <c r="D441" s="3" t="s">
        <v>325</v>
      </c>
      <c r="E441" s="4">
        <v>209.24</v>
      </c>
      <c r="F441" s="5">
        <v>0</v>
      </c>
      <c r="G441" s="6">
        <v>2</v>
      </c>
      <c r="H441" s="6">
        <f t="shared" si="36"/>
        <v>0</v>
      </c>
      <c r="I441" s="74"/>
    </row>
    <row r="442" spans="1:9" ht="127.5" x14ac:dyDescent="0.2">
      <c r="A442" s="1" t="s">
        <v>1307</v>
      </c>
      <c r="B442" s="1" t="s">
        <v>1308</v>
      </c>
      <c r="C442" s="2" t="s">
        <v>1309</v>
      </c>
      <c r="D442" s="3" t="s">
        <v>325</v>
      </c>
      <c r="E442" s="4">
        <v>388.58</v>
      </c>
      <c r="F442" s="5">
        <v>0</v>
      </c>
      <c r="G442" s="6">
        <v>2</v>
      </c>
      <c r="H442" s="6">
        <f t="shared" si="36"/>
        <v>0</v>
      </c>
      <c r="I442" s="74"/>
    </row>
    <row r="443" spans="1:9" x14ac:dyDescent="0.2">
      <c r="A443" s="1" t="s">
        <v>1310</v>
      </c>
      <c r="C443" s="2" t="s">
        <v>1311</v>
      </c>
      <c r="E443" s="4">
        <v>0</v>
      </c>
      <c r="F443" s="5">
        <v>0</v>
      </c>
      <c r="G443" s="6">
        <v>1</v>
      </c>
      <c r="H443" s="6">
        <f>H444</f>
        <v>0</v>
      </c>
      <c r="I443" s="74"/>
    </row>
    <row r="444" spans="1:9" ht="51" x14ac:dyDescent="0.2">
      <c r="A444" s="1" t="s">
        <v>1312</v>
      </c>
      <c r="B444" s="1" t="s">
        <v>1313</v>
      </c>
      <c r="C444" s="2" t="s">
        <v>1314</v>
      </c>
      <c r="D444" s="3" t="s">
        <v>267</v>
      </c>
      <c r="E444" s="4">
        <v>56</v>
      </c>
      <c r="F444" s="5">
        <v>0</v>
      </c>
      <c r="G444" s="6">
        <v>2</v>
      </c>
      <c r="H444" s="6">
        <f>ROUND(ROUND(F444,2)*ROUND(E444,2), 2)</f>
        <v>0</v>
      </c>
      <c r="I444" s="74"/>
    </row>
    <row r="445" spans="1:9" x14ac:dyDescent="0.2">
      <c r="A445" s="1" t="s">
        <v>1315</v>
      </c>
      <c r="B445" s="1" t="s">
        <v>1316</v>
      </c>
      <c r="C445" s="2" t="s">
        <v>1317</v>
      </c>
      <c r="E445" s="4">
        <v>0</v>
      </c>
      <c r="F445" s="5">
        <v>0</v>
      </c>
      <c r="G445" s="6">
        <v>1</v>
      </c>
      <c r="H445" s="6">
        <f>H446+H447+H448+H449+H450+H451+H452+H453+H454+H455+H456+H457+H458+H459+H460+H461</f>
        <v>0</v>
      </c>
      <c r="I445" s="74"/>
    </row>
    <row r="446" spans="1:9" x14ac:dyDescent="0.2">
      <c r="A446" s="1" t="s">
        <v>1318</v>
      </c>
      <c r="C446" s="2" t="s">
        <v>27</v>
      </c>
      <c r="D446" s="3" t="s">
        <v>30</v>
      </c>
      <c r="E446" s="4">
        <v>0</v>
      </c>
      <c r="F446" s="5">
        <v>0</v>
      </c>
      <c r="G446" s="6">
        <v>2</v>
      </c>
      <c r="H446" s="6">
        <f t="shared" ref="H446:H461" si="37">ROUND(ROUND(F446,2)*ROUND(E446,2), 2)</f>
        <v>0</v>
      </c>
      <c r="I446" s="74"/>
    </row>
    <row r="447" spans="1:9" ht="76.5" x14ac:dyDescent="0.2">
      <c r="A447" s="1" t="s">
        <v>1319</v>
      </c>
      <c r="C447" s="2" t="s">
        <v>1320</v>
      </c>
      <c r="D447" s="3" t="s">
        <v>30</v>
      </c>
      <c r="E447" s="4">
        <v>0</v>
      </c>
      <c r="F447" s="5">
        <v>0</v>
      </c>
      <c r="G447" s="6">
        <v>2</v>
      </c>
      <c r="H447" s="6">
        <f t="shared" si="37"/>
        <v>0</v>
      </c>
      <c r="I447" s="74"/>
    </row>
    <row r="448" spans="1:9" ht="51" x14ac:dyDescent="0.2">
      <c r="A448" s="1" t="s">
        <v>1321</v>
      </c>
      <c r="C448" s="2" t="s">
        <v>1322</v>
      </c>
      <c r="D448" s="3" t="s">
        <v>30</v>
      </c>
      <c r="E448" s="4">
        <v>0</v>
      </c>
      <c r="F448" s="5">
        <v>0</v>
      </c>
      <c r="G448" s="6">
        <v>2</v>
      </c>
      <c r="H448" s="6">
        <f t="shared" si="37"/>
        <v>0</v>
      </c>
      <c r="I448" s="74"/>
    </row>
    <row r="449" spans="1:9" ht="51" x14ac:dyDescent="0.2">
      <c r="A449" s="1" t="s">
        <v>1323</v>
      </c>
      <c r="C449" s="2" t="s">
        <v>1324</v>
      </c>
      <c r="D449" s="3" t="s">
        <v>30</v>
      </c>
      <c r="E449" s="4">
        <v>0</v>
      </c>
      <c r="F449" s="5">
        <v>0</v>
      </c>
      <c r="G449" s="6">
        <v>2</v>
      </c>
      <c r="H449" s="6">
        <f t="shared" si="37"/>
        <v>0</v>
      </c>
      <c r="I449" s="74"/>
    </row>
    <row r="450" spans="1:9" ht="63.75" x14ac:dyDescent="0.2">
      <c r="A450" s="1" t="s">
        <v>1325</v>
      </c>
      <c r="C450" s="2" t="s">
        <v>1326</v>
      </c>
      <c r="D450" s="3" t="s">
        <v>30</v>
      </c>
      <c r="E450" s="4">
        <v>0</v>
      </c>
      <c r="F450" s="5">
        <v>0</v>
      </c>
      <c r="G450" s="6">
        <v>2</v>
      </c>
      <c r="H450" s="6">
        <f t="shared" si="37"/>
        <v>0</v>
      </c>
      <c r="I450" s="74"/>
    </row>
    <row r="451" spans="1:9" ht="51" x14ac:dyDescent="0.2">
      <c r="A451" s="1" t="s">
        <v>1327</v>
      </c>
      <c r="C451" s="2" t="s">
        <v>1328</v>
      </c>
      <c r="D451" s="3" t="s">
        <v>30</v>
      </c>
      <c r="E451" s="4">
        <v>0</v>
      </c>
      <c r="F451" s="5">
        <v>0</v>
      </c>
      <c r="G451" s="6">
        <v>2</v>
      </c>
      <c r="H451" s="6">
        <f t="shared" si="37"/>
        <v>0</v>
      </c>
      <c r="I451" s="74"/>
    </row>
    <row r="452" spans="1:9" ht="51" x14ac:dyDescent="0.2">
      <c r="A452" s="1" t="s">
        <v>1329</v>
      </c>
      <c r="C452" s="2" t="s">
        <v>1330</v>
      </c>
      <c r="D452" s="3" t="s">
        <v>30</v>
      </c>
      <c r="E452" s="4">
        <v>0</v>
      </c>
      <c r="F452" s="5">
        <v>0</v>
      </c>
      <c r="G452" s="6">
        <v>2</v>
      </c>
      <c r="H452" s="6">
        <f t="shared" si="37"/>
        <v>0</v>
      </c>
      <c r="I452" s="74"/>
    </row>
    <row r="453" spans="1:9" ht="38.25" x14ac:dyDescent="0.2">
      <c r="A453" s="1" t="s">
        <v>1331</v>
      </c>
      <c r="C453" s="2" t="s">
        <v>1332</v>
      </c>
      <c r="D453" s="3" t="s">
        <v>30</v>
      </c>
      <c r="E453" s="4">
        <v>0</v>
      </c>
      <c r="F453" s="5">
        <v>0</v>
      </c>
      <c r="G453" s="6">
        <v>2</v>
      </c>
      <c r="H453" s="6">
        <f t="shared" si="37"/>
        <v>0</v>
      </c>
      <c r="I453" s="74"/>
    </row>
    <row r="454" spans="1:9" ht="38.25" x14ac:dyDescent="0.2">
      <c r="A454" s="1" t="s">
        <v>1333</v>
      </c>
      <c r="C454" s="2" t="s">
        <v>1334</v>
      </c>
      <c r="D454" s="3" t="s">
        <v>30</v>
      </c>
      <c r="E454" s="4">
        <v>0</v>
      </c>
      <c r="F454" s="5">
        <v>0</v>
      </c>
      <c r="G454" s="6">
        <v>2</v>
      </c>
      <c r="H454" s="6">
        <f t="shared" si="37"/>
        <v>0</v>
      </c>
      <c r="I454" s="74"/>
    </row>
    <row r="455" spans="1:9" ht="51" x14ac:dyDescent="0.2">
      <c r="A455" s="1" t="s">
        <v>1335</v>
      </c>
      <c r="C455" s="2" t="s">
        <v>1336</v>
      </c>
      <c r="D455" s="3" t="s">
        <v>30</v>
      </c>
      <c r="E455" s="4">
        <v>0</v>
      </c>
      <c r="F455" s="5">
        <v>0</v>
      </c>
      <c r="G455" s="6">
        <v>2</v>
      </c>
      <c r="H455" s="6">
        <f t="shared" si="37"/>
        <v>0</v>
      </c>
      <c r="I455" s="74"/>
    </row>
    <row r="456" spans="1:9" ht="51" x14ac:dyDescent="0.2">
      <c r="A456" s="1" t="s">
        <v>1337</v>
      </c>
      <c r="C456" s="2" t="s">
        <v>1338</v>
      </c>
      <c r="D456" s="3" t="s">
        <v>30</v>
      </c>
      <c r="E456" s="4">
        <v>0</v>
      </c>
      <c r="F456" s="5">
        <v>0</v>
      </c>
      <c r="G456" s="6">
        <v>2</v>
      </c>
      <c r="H456" s="6">
        <f t="shared" si="37"/>
        <v>0</v>
      </c>
      <c r="I456" s="74"/>
    </row>
    <row r="457" spans="1:9" ht="63.75" x14ac:dyDescent="0.2">
      <c r="A457" s="1" t="s">
        <v>1339</v>
      </c>
      <c r="C457" s="2" t="s">
        <v>1340</v>
      </c>
      <c r="D457" s="3" t="s">
        <v>30</v>
      </c>
      <c r="E457" s="4">
        <v>0</v>
      </c>
      <c r="F457" s="5">
        <v>0</v>
      </c>
      <c r="G457" s="6">
        <v>2</v>
      </c>
      <c r="H457" s="6">
        <f t="shared" si="37"/>
        <v>0</v>
      </c>
      <c r="I457" s="74"/>
    </row>
    <row r="458" spans="1:9" ht="89.25" x14ac:dyDescent="0.2">
      <c r="A458" s="1" t="s">
        <v>1341</v>
      </c>
      <c r="C458" s="2" t="s">
        <v>1342</v>
      </c>
      <c r="D458" s="3" t="s">
        <v>30</v>
      </c>
      <c r="E458" s="4">
        <v>0</v>
      </c>
      <c r="F458" s="5">
        <v>0</v>
      </c>
      <c r="G458" s="6">
        <v>2</v>
      </c>
      <c r="H458" s="6">
        <f t="shared" si="37"/>
        <v>0</v>
      </c>
      <c r="I458" s="74"/>
    </row>
    <row r="459" spans="1:9" ht="63.75" x14ac:dyDescent="0.2">
      <c r="A459" s="1" t="s">
        <v>1343</v>
      </c>
      <c r="B459" s="1" t="s">
        <v>1344</v>
      </c>
      <c r="C459" s="2" t="s">
        <v>1345</v>
      </c>
      <c r="D459" s="3" t="s">
        <v>325</v>
      </c>
      <c r="E459" s="4">
        <v>853.72</v>
      </c>
      <c r="F459" s="5">
        <v>0</v>
      </c>
      <c r="G459" s="6">
        <v>2</v>
      </c>
      <c r="H459" s="6">
        <f t="shared" si="37"/>
        <v>0</v>
      </c>
      <c r="I459" s="74"/>
    </row>
    <row r="460" spans="1:9" ht="51" x14ac:dyDescent="0.2">
      <c r="A460" s="1" t="s">
        <v>1346</v>
      </c>
      <c r="B460" s="1" t="s">
        <v>1347</v>
      </c>
      <c r="C460" s="2" t="s">
        <v>1348</v>
      </c>
      <c r="D460" s="3" t="s">
        <v>325</v>
      </c>
      <c r="E460" s="4">
        <v>640.5</v>
      </c>
      <c r="F460" s="5">
        <v>0</v>
      </c>
      <c r="G460" s="6">
        <v>2</v>
      </c>
      <c r="H460" s="6">
        <f t="shared" si="37"/>
        <v>0</v>
      </c>
      <c r="I460" s="74"/>
    </row>
    <row r="461" spans="1:9" ht="38.25" x14ac:dyDescent="0.2">
      <c r="A461" s="1" t="s">
        <v>1349</v>
      </c>
      <c r="B461" s="1" t="s">
        <v>1350</v>
      </c>
      <c r="C461" s="2" t="s">
        <v>1351</v>
      </c>
      <c r="D461" s="3" t="s">
        <v>325</v>
      </c>
      <c r="E461" s="4">
        <v>427.09</v>
      </c>
      <c r="F461" s="5">
        <v>0</v>
      </c>
      <c r="G461" s="6">
        <v>2</v>
      </c>
      <c r="H461" s="6">
        <f t="shared" si="37"/>
        <v>0</v>
      </c>
      <c r="I461" s="74"/>
    </row>
    <row r="462" spans="1:9" x14ac:dyDescent="0.2">
      <c r="A462" s="1" t="s">
        <v>1352</v>
      </c>
      <c r="B462" s="1" t="s">
        <v>1353</v>
      </c>
      <c r="C462" s="2" t="s">
        <v>1354</v>
      </c>
      <c r="E462" s="4">
        <v>0</v>
      </c>
      <c r="F462" s="5">
        <v>0</v>
      </c>
      <c r="G462" s="6">
        <v>1</v>
      </c>
      <c r="H462" s="6">
        <f>H463+H464+H465+H466+H467+H468+H469+H470</f>
        <v>0</v>
      </c>
      <c r="I462" s="74"/>
    </row>
    <row r="463" spans="1:9" x14ac:dyDescent="0.2">
      <c r="A463" s="1" t="s">
        <v>1355</v>
      </c>
      <c r="C463" s="2" t="s">
        <v>27</v>
      </c>
      <c r="D463" s="3" t="s">
        <v>30</v>
      </c>
      <c r="E463" s="4">
        <v>0</v>
      </c>
      <c r="F463" s="5">
        <v>0</v>
      </c>
      <c r="G463" s="6">
        <v>2</v>
      </c>
      <c r="H463" s="6">
        <f t="shared" ref="H463:H470" si="38">ROUND(ROUND(F463,2)*ROUND(E463,2), 2)</f>
        <v>0</v>
      </c>
      <c r="I463" s="74"/>
    </row>
    <row r="464" spans="1:9" ht="38.25" x14ac:dyDescent="0.2">
      <c r="A464" s="1" t="s">
        <v>1356</v>
      </c>
      <c r="C464" s="2" t="s">
        <v>1357</v>
      </c>
      <c r="D464" s="3" t="s">
        <v>30</v>
      </c>
      <c r="E464" s="4">
        <v>0</v>
      </c>
      <c r="F464" s="5">
        <v>0</v>
      </c>
      <c r="G464" s="6">
        <v>2</v>
      </c>
      <c r="H464" s="6">
        <f t="shared" si="38"/>
        <v>0</v>
      </c>
      <c r="I464" s="74"/>
    </row>
    <row r="465" spans="1:9" ht="51" x14ac:dyDescent="0.2">
      <c r="A465" s="1" t="s">
        <v>1358</v>
      </c>
      <c r="C465" s="2" t="s">
        <v>1359</v>
      </c>
      <c r="D465" s="3" t="s">
        <v>30</v>
      </c>
      <c r="E465" s="4">
        <v>0</v>
      </c>
      <c r="F465" s="5">
        <v>0</v>
      </c>
      <c r="G465" s="6">
        <v>2</v>
      </c>
      <c r="H465" s="6">
        <f t="shared" si="38"/>
        <v>0</v>
      </c>
      <c r="I465" s="74"/>
    </row>
    <row r="466" spans="1:9" ht="76.5" x14ac:dyDescent="0.2">
      <c r="A466" s="1" t="s">
        <v>1360</v>
      </c>
      <c r="C466" s="2" t="s">
        <v>1361</v>
      </c>
      <c r="D466" s="3" t="s">
        <v>30</v>
      </c>
      <c r="E466" s="4">
        <v>0</v>
      </c>
      <c r="F466" s="5">
        <v>0</v>
      </c>
      <c r="G466" s="6">
        <v>2</v>
      </c>
      <c r="H466" s="6">
        <f t="shared" si="38"/>
        <v>0</v>
      </c>
      <c r="I466" s="74"/>
    </row>
    <row r="467" spans="1:9" ht="204" x14ac:dyDescent="0.2">
      <c r="A467" s="1" t="s">
        <v>1362</v>
      </c>
      <c r="B467" s="1" t="s">
        <v>1363</v>
      </c>
      <c r="C467" s="2" t="s">
        <v>1364</v>
      </c>
      <c r="D467" s="3" t="s">
        <v>325</v>
      </c>
      <c r="E467" s="4">
        <v>517.88</v>
      </c>
      <c r="F467" s="5">
        <v>0</v>
      </c>
      <c r="G467" s="6">
        <v>2</v>
      </c>
      <c r="H467" s="6">
        <f t="shared" si="38"/>
        <v>0</v>
      </c>
      <c r="I467" s="74"/>
    </row>
    <row r="468" spans="1:9" ht="102" x14ac:dyDescent="0.2">
      <c r="A468" s="1" t="s">
        <v>1365</v>
      </c>
      <c r="B468" s="1" t="s">
        <v>1366</v>
      </c>
      <c r="C468" s="2" t="s">
        <v>1367</v>
      </c>
      <c r="D468" s="3" t="s">
        <v>325</v>
      </c>
      <c r="E468" s="4">
        <v>50.29</v>
      </c>
      <c r="F468" s="5">
        <v>0</v>
      </c>
      <c r="G468" s="6">
        <v>2</v>
      </c>
      <c r="H468" s="6">
        <f t="shared" si="38"/>
        <v>0</v>
      </c>
      <c r="I468" s="74"/>
    </row>
    <row r="469" spans="1:9" x14ac:dyDescent="0.2">
      <c r="A469" s="1" t="s">
        <v>1368</v>
      </c>
      <c r="B469" s="1" t="s">
        <v>1369</v>
      </c>
      <c r="C469" s="2" t="s">
        <v>1370</v>
      </c>
      <c r="D469" s="3" t="s">
        <v>294</v>
      </c>
      <c r="E469" s="4">
        <v>20.68</v>
      </c>
      <c r="F469" s="5">
        <v>0</v>
      </c>
      <c r="G469" s="6">
        <v>2</v>
      </c>
      <c r="H469" s="6">
        <f t="shared" si="38"/>
        <v>0</v>
      </c>
      <c r="I469" s="74"/>
    </row>
    <row r="470" spans="1:9" ht="153" x14ac:dyDescent="0.2">
      <c r="A470" s="1" t="s">
        <v>1371</v>
      </c>
      <c r="B470" s="1" t="s">
        <v>1372</v>
      </c>
      <c r="C470" s="2" t="s">
        <v>1373</v>
      </c>
      <c r="D470" s="3" t="s">
        <v>325</v>
      </c>
      <c r="E470" s="4">
        <v>71.760000000000005</v>
      </c>
      <c r="F470" s="5">
        <v>0</v>
      </c>
      <c r="G470" s="6">
        <v>2</v>
      </c>
      <c r="H470" s="6">
        <f t="shared" si="38"/>
        <v>0</v>
      </c>
      <c r="I470" s="74"/>
    </row>
    <row r="471" spans="1:9" x14ac:dyDescent="0.2">
      <c r="A471" s="1" t="s">
        <v>1374</v>
      </c>
      <c r="B471" s="1" t="s">
        <v>1375</v>
      </c>
      <c r="C471" s="2" t="s">
        <v>1376</v>
      </c>
      <c r="E471" s="4">
        <v>0</v>
      </c>
      <c r="F471" s="5">
        <v>0</v>
      </c>
      <c r="G471" s="6">
        <v>1</v>
      </c>
      <c r="H471" s="6">
        <f>H472</f>
        <v>0</v>
      </c>
      <c r="I471" s="74"/>
    </row>
    <row r="472" spans="1:9" ht="102" x14ac:dyDescent="0.2">
      <c r="A472" s="1" t="s">
        <v>1377</v>
      </c>
      <c r="B472" s="1" t="s">
        <v>1378</v>
      </c>
      <c r="C472" s="2" t="s">
        <v>1379</v>
      </c>
      <c r="D472" s="3" t="s">
        <v>267</v>
      </c>
      <c r="E472" s="4">
        <v>1</v>
      </c>
      <c r="F472" s="5">
        <v>0</v>
      </c>
      <c r="G472" s="6">
        <v>2</v>
      </c>
      <c r="H472" s="6">
        <f>ROUND(ROUND(F472,2)*ROUND(E472,2), 2)</f>
        <v>0</v>
      </c>
      <c r="I472" s="74"/>
    </row>
    <row r="473" spans="1:9" x14ac:dyDescent="0.2">
      <c r="A473" s="1" t="s">
        <v>1380</v>
      </c>
      <c r="B473" s="1" t="s">
        <v>1381</v>
      </c>
      <c r="C473" s="2" t="s">
        <v>1382</v>
      </c>
      <c r="E473" s="4">
        <v>0</v>
      </c>
      <c r="F473" s="5">
        <v>0</v>
      </c>
      <c r="G473" s="6">
        <v>1</v>
      </c>
      <c r="H473" s="6">
        <f>H474+H475+H476+H477+H478+H479+H480</f>
        <v>0</v>
      </c>
      <c r="I473" s="74"/>
    </row>
    <row r="474" spans="1:9" x14ac:dyDescent="0.2">
      <c r="A474" s="1" t="s">
        <v>1383</v>
      </c>
      <c r="C474" s="2" t="s">
        <v>27</v>
      </c>
      <c r="D474" s="3" t="s">
        <v>30</v>
      </c>
      <c r="E474" s="4">
        <v>0</v>
      </c>
      <c r="F474" s="5">
        <v>0</v>
      </c>
      <c r="G474" s="6">
        <v>2</v>
      </c>
      <c r="H474" s="6">
        <f t="shared" ref="H474:H480" si="39">ROUND(ROUND(F474,2)*ROUND(E474,2), 2)</f>
        <v>0</v>
      </c>
      <c r="I474" s="74"/>
    </row>
    <row r="475" spans="1:9" ht="25.5" x14ac:dyDescent="0.2">
      <c r="A475" s="1" t="s">
        <v>1384</v>
      </c>
      <c r="C475" s="2" t="s">
        <v>1385</v>
      </c>
      <c r="D475" s="3" t="s">
        <v>30</v>
      </c>
      <c r="E475" s="4">
        <v>0</v>
      </c>
      <c r="F475" s="5">
        <v>0</v>
      </c>
      <c r="G475" s="6">
        <v>2</v>
      </c>
      <c r="H475" s="6">
        <f t="shared" si="39"/>
        <v>0</v>
      </c>
      <c r="I475" s="74"/>
    </row>
    <row r="476" spans="1:9" ht="25.5" x14ac:dyDescent="0.2">
      <c r="A476" s="1" t="s">
        <v>1386</v>
      </c>
      <c r="B476" s="1" t="s">
        <v>1387</v>
      </c>
      <c r="C476" s="2" t="s">
        <v>1388</v>
      </c>
      <c r="D476" s="3" t="s">
        <v>30</v>
      </c>
      <c r="E476" s="4">
        <v>0</v>
      </c>
      <c r="F476" s="5">
        <v>0</v>
      </c>
      <c r="G476" s="6">
        <v>2</v>
      </c>
      <c r="H476" s="6">
        <f t="shared" si="39"/>
        <v>0</v>
      </c>
      <c r="I476" s="74"/>
    </row>
    <row r="477" spans="1:9" ht="38.25" x14ac:dyDescent="0.2">
      <c r="A477" s="1" t="s">
        <v>1389</v>
      </c>
      <c r="B477" s="1" t="s">
        <v>1390</v>
      </c>
      <c r="C477" s="2" t="s">
        <v>1391</v>
      </c>
      <c r="D477" s="3" t="s">
        <v>267</v>
      </c>
      <c r="E477" s="4">
        <v>2</v>
      </c>
      <c r="F477" s="5">
        <v>0</v>
      </c>
      <c r="G477" s="6">
        <v>2</v>
      </c>
      <c r="H477" s="6">
        <f t="shared" si="39"/>
        <v>0</v>
      </c>
      <c r="I477" s="74"/>
    </row>
    <row r="478" spans="1:9" ht="38.25" x14ac:dyDescent="0.2">
      <c r="A478" s="1" t="s">
        <v>1392</v>
      </c>
      <c r="B478" s="1" t="s">
        <v>1393</v>
      </c>
      <c r="C478" s="2" t="s">
        <v>1394</v>
      </c>
      <c r="D478" s="3" t="s">
        <v>267</v>
      </c>
      <c r="E478" s="4">
        <v>3</v>
      </c>
      <c r="F478" s="5">
        <v>0</v>
      </c>
      <c r="G478" s="6">
        <v>2</v>
      </c>
      <c r="H478" s="6">
        <f t="shared" si="39"/>
        <v>0</v>
      </c>
      <c r="I478" s="74"/>
    </row>
    <row r="479" spans="1:9" ht="25.5" x14ac:dyDescent="0.2">
      <c r="A479" s="1" t="s">
        <v>1395</v>
      </c>
      <c r="B479" s="1" t="s">
        <v>1396</v>
      </c>
      <c r="C479" s="2" t="s">
        <v>1397</v>
      </c>
      <c r="D479" s="3" t="s">
        <v>277</v>
      </c>
      <c r="E479" s="4">
        <v>1</v>
      </c>
      <c r="F479" s="5">
        <v>0</v>
      </c>
      <c r="G479" s="6">
        <v>2</v>
      </c>
      <c r="H479" s="6">
        <f t="shared" si="39"/>
        <v>0</v>
      </c>
      <c r="I479" s="74"/>
    </row>
    <row r="480" spans="1:9" ht="51" x14ac:dyDescent="0.2">
      <c r="A480" s="1" t="s">
        <v>1398</v>
      </c>
      <c r="B480" s="1" t="s">
        <v>1399</v>
      </c>
      <c r="C480" s="2" t="s">
        <v>1400</v>
      </c>
      <c r="D480" s="3" t="s">
        <v>277</v>
      </c>
      <c r="E480" s="4">
        <v>1</v>
      </c>
      <c r="F480" s="5">
        <v>0</v>
      </c>
      <c r="G480" s="6">
        <v>2</v>
      </c>
      <c r="H480" s="6">
        <f t="shared" si="39"/>
        <v>0</v>
      </c>
      <c r="I480" s="74"/>
    </row>
    <row r="481" spans="1:9" x14ac:dyDescent="0.2">
      <c r="A481" s="1" t="s">
        <v>1401</v>
      </c>
      <c r="B481" s="1" t="s">
        <v>1402</v>
      </c>
      <c r="C481" s="2" t="s">
        <v>1403</v>
      </c>
      <c r="E481" s="4">
        <v>0</v>
      </c>
      <c r="F481" s="5">
        <v>0</v>
      </c>
      <c r="G481" s="6">
        <v>1</v>
      </c>
      <c r="H481" s="6">
        <f>H482+H491+H562+H684</f>
        <v>0</v>
      </c>
      <c r="I481" s="74"/>
    </row>
    <row r="482" spans="1:9" x14ac:dyDescent="0.2">
      <c r="A482" s="1" t="s">
        <v>1404</v>
      </c>
      <c r="B482" s="1" t="s">
        <v>238</v>
      </c>
      <c r="C482" s="2" t="s">
        <v>1405</v>
      </c>
      <c r="E482" s="4">
        <v>0</v>
      </c>
      <c r="F482" s="5">
        <v>0</v>
      </c>
      <c r="G482" s="6">
        <v>1</v>
      </c>
      <c r="H482" s="6">
        <f>H483+H484+H485+H486+H487+H488+H489+H490</f>
        <v>0</v>
      </c>
      <c r="I482" s="74"/>
    </row>
    <row r="483" spans="1:9" x14ac:dyDescent="0.2">
      <c r="A483" s="1" t="s">
        <v>1406</v>
      </c>
      <c r="B483" s="1" t="s">
        <v>1407</v>
      </c>
      <c r="C483" s="2" t="s">
        <v>1408</v>
      </c>
      <c r="D483" s="3" t="s">
        <v>277</v>
      </c>
      <c r="E483" s="4">
        <v>1</v>
      </c>
      <c r="F483" s="5">
        <v>0</v>
      </c>
      <c r="G483" s="6">
        <v>2</v>
      </c>
      <c r="H483" s="6">
        <f t="shared" ref="H483:H490" si="40">ROUND(ROUND(F483,2)*ROUND(E483,2), 2)</f>
        <v>0</v>
      </c>
      <c r="I483" s="74"/>
    </row>
    <row r="484" spans="1:9" ht="25.5" x14ac:dyDescent="0.2">
      <c r="A484" s="1" t="s">
        <v>1409</v>
      </c>
      <c r="B484" s="1" t="s">
        <v>254</v>
      </c>
      <c r="C484" s="2" t="s">
        <v>1410</v>
      </c>
      <c r="D484" s="3" t="s">
        <v>294</v>
      </c>
      <c r="E484" s="4">
        <v>70</v>
      </c>
      <c r="F484" s="5">
        <v>0</v>
      </c>
      <c r="G484" s="6">
        <v>2</v>
      </c>
      <c r="H484" s="6">
        <f t="shared" si="40"/>
        <v>0</v>
      </c>
      <c r="I484" s="74"/>
    </row>
    <row r="485" spans="1:9" ht="25.5" x14ac:dyDescent="0.2">
      <c r="A485" s="1" t="s">
        <v>1411</v>
      </c>
      <c r="B485" s="1" t="s">
        <v>262</v>
      </c>
      <c r="C485" s="2" t="s">
        <v>1412</v>
      </c>
      <c r="D485" s="3" t="s">
        <v>267</v>
      </c>
      <c r="E485" s="4">
        <v>1</v>
      </c>
      <c r="F485" s="5">
        <v>0</v>
      </c>
      <c r="G485" s="6">
        <v>2</v>
      </c>
      <c r="H485" s="6">
        <f t="shared" si="40"/>
        <v>0</v>
      </c>
      <c r="I485" s="74"/>
    </row>
    <row r="486" spans="1:9" x14ac:dyDescent="0.2">
      <c r="A486" s="1" t="s">
        <v>1413</v>
      </c>
      <c r="B486" s="1" t="s">
        <v>275</v>
      </c>
      <c r="C486" s="2" t="s">
        <v>1414</v>
      </c>
      <c r="D486" s="3" t="s">
        <v>267</v>
      </c>
      <c r="E486" s="4">
        <v>1</v>
      </c>
      <c r="F486" s="5">
        <v>0</v>
      </c>
      <c r="G486" s="6">
        <v>2</v>
      </c>
      <c r="H486" s="6">
        <f t="shared" si="40"/>
        <v>0</v>
      </c>
      <c r="I486" s="74"/>
    </row>
    <row r="487" spans="1:9" ht="25.5" x14ac:dyDescent="0.2">
      <c r="A487" s="1" t="s">
        <v>1415</v>
      </c>
      <c r="B487" s="1" t="s">
        <v>801</v>
      </c>
      <c r="C487" s="2" t="s">
        <v>1416</v>
      </c>
      <c r="D487" s="3" t="s">
        <v>277</v>
      </c>
      <c r="E487" s="4">
        <v>1</v>
      </c>
      <c r="F487" s="5">
        <v>0</v>
      </c>
      <c r="G487" s="6">
        <v>2</v>
      </c>
      <c r="H487" s="6">
        <f t="shared" si="40"/>
        <v>0</v>
      </c>
      <c r="I487" s="74"/>
    </row>
    <row r="488" spans="1:9" x14ac:dyDescent="0.2">
      <c r="A488" s="1" t="s">
        <v>1417</v>
      </c>
      <c r="B488" s="1" t="s">
        <v>808</v>
      </c>
      <c r="C488" s="2" t="s">
        <v>1418</v>
      </c>
      <c r="D488" s="3" t="s">
        <v>294</v>
      </c>
      <c r="E488" s="4">
        <v>20</v>
      </c>
      <c r="F488" s="5">
        <v>0</v>
      </c>
      <c r="G488" s="6">
        <v>2</v>
      </c>
      <c r="H488" s="6">
        <f t="shared" si="40"/>
        <v>0</v>
      </c>
      <c r="I488" s="74"/>
    </row>
    <row r="489" spans="1:9" ht="242.25" x14ac:dyDescent="0.2">
      <c r="A489" s="1" t="s">
        <v>1419</v>
      </c>
      <c r="B489" s="1" t="s">
        <v>817</v>
      </c>
      <c r="C489" s="2" t="s">
        <v>1420</v>
      </c>
      <c r="D489" s="3" t="s">
        <v>277</v>
      </c>
      <c r="E489" s="4">
        <v>1</v>
      </c>
      <c r="F489" s="5">
        <v>0</v>
      </c>
      <c r="G489" s="6">
        <v>2</v>
      </c>
      <c r="H489" s="6">
        <f t="shared" si="40"/>
        <v>0</v>
      </c>
      <c r="I489" s="74"/>
    </row>
    <row r="490" spans="1:9" ht="25.5" x14ac:dyDescent="0.2">
      <c r="A490" s="1" t="s">
        <v>1421</v>
      </c>
      <c r="B490" s="1" t="s">
        <v>820</v>
      </c>
      <c r="C490" s="2" t="s">
        <v>1422</v>
      </c>
      <c r="D490" s="3" t="s">
        <v>277</v>
      </c>
      <c r="E490" s="4">
        <v>4</v>
      </c>
      <c r="F490" s="5">
        <v>0</v>
      </c>
      <c r="G490" s="6">
        <v>2</v>
      </c>
      <c r="H490" s="6">
        <f t="shared" si="40"/>
        <v>0</v>
      </c>
      <c r="I490" s="74"/>
    </row>
    <row r="491" spans="1:9" x14ac:dyDescent="0.2">
      <c r="A491" s="1" t="s">
        <v>1423</v>
      </c>
      <c r="B491" s="1" t="s">
        <v>228</v>
      </c>
      <c r="C491" s="2" t="s">
        <v>1424</v>
      </c>
      <c r="E491" s="4">
        <v>0</v>
      </c>
      <c r="F491" s="5">
        <v>0</v>
      </c>
      <c r="G491" s="6">
        <v>1</v>
      </c>
      <c r="H491" s="6">
        <f>H492+H517+H559</f>
        <v>0</v>
      </c>
      <c r="I491" s="74"/>
    </row>
    <row r="492" spans="1:9" x14ac:dyDescent="0.2">
      <c r="A492" s="1" t="s">
        <v>1425</v>
      </c>
      <c r="B492" s="1" t="s">
        <v>279</v>
      </c>
      <c r="C492" s="2" t="s">
        <v>1426</v>
      </c>
      <c r="E492" s="4">
        <v>0</v>
      </c>
      <c r="F492" s="5">
        <v>0</v>
      </c>
      <c r="G492" s="6">
        <v>1</v>
      </c>
      <c r="H492" s="6">
        <f>H493+H494+H495+H496+H497+H498+H499+H500+H501+H502+H503+H504+H505+H506+H507+H508+H509+H510+H511+H512+H513+H514+H515+H516</f>
        <v>0</v>
      </c>
      <c r="I492" s="74"/>
    </row>
    <row r="493" spans="1:9" ht="38.25" x14ac:dyDescent="0.2">
      <c r="A493" s="1" t="s">
        <v>1427</v>
      </c>
      <c r="B493" s="1" t="s">
        <v>289</v>
      </c>
      <c r="C493" s="2" t="s">
        <v>1428</v>
      </c>
      <c r="D493" s="3" t="s">
        <v>267</v>
      </c>
      <c r="E493" s="4">
        <v>30</v>
      </c>
      <c r="F493" s="5">
        <v>0</v>
      </c>
      <c r="G493" s="6">
        <v>2</v>
      </c>
      <c r="H493" s="6">
        <f t="shared" ref="H493:H516" si="41">ROUND(ROUND(F493,2)*ROUND(E493,2), 2)</f>
        <v>0</v>
      </c>
      <c r="I493" s="74"/>
    </row>
    <row r="494" spans="1:9" ht="38.25" x14ac:dyDescent="0.2">
      <c r="A494" s="1" t="s">
        <v>1429</v>
      </c>
      <c r="B494" s="1" t="s">
        <v>292</v>
      </c>
      <c r="C494" s="2" t="s">
        <v>1430</v>
      </c>
      <c r="D494" s="3" t="s">
        <v>267</v>
      </c>
      <c r="E494" s="4">
        <v>7</v>
      </c>
      <c r="F494" s="5">
        <v>0</v>
      </c>
      <c r="G494" s="6">
        <v>2</v>
      </c>
      <c r="H494" s="6">
        <f t="shared" si="41"/>
        <v>0</v>
      </c>
      <c r="I494" s="74"/>
    </row>
    <row r="495" spans="1:9" ht="38.25" x14ac:dyDescent="0.2">
      <c r="A495" s="1" t="s">
        <v>1431</v>
      </c>
      <c r="B495" s="1" t="s">
        <v>296</v>
      </c>
      <c r="C495" s="2" t="s">
        <v>1432</v>
      </c>
      <c r="D495" s="3" t="s">
        <v>267</v>
      </c>
      <c r="E495" s="4">
        <v>27</v>
      </c>
      <c r="F495" s="5">
        <v>0</v>
      </c>
      <c r="G495" s="6">
        <v>2</v>
      </c>
      <c r="H495" s="6">
        <f t="shared" si="41"/>
        <v>0</v>
      </c>
      <c r="I495" s="74"/>
    </row>
    <row r="496" spans="1:9" x14ac:dyDescent="0.2">
      <c r="A496" s="1" t="s">
        <v>1433</v>
      </c>
      <c r="B496" s="1" t="s">
        <v>1434</v>
      </c>
      <c r="C496" s="2" t="s">
        <v>1435</v>
      </c>
      <c r="D496" s="3" t="s">
        <v>267</v>
      </c>
      <c r="E496" s="4">
        <v>27</v>
      </c>
      <c r="F496" s="5">
        <v>0</v>
      </c>
      <c r="G496" s="6">
        <v>2</v>
      </c>
      <c r="H496" s="6">
        <f t="shared" si="41"/>
        <v>0</v>
      </c>
      <c r="I496" s="74"/>
    </row>
    <row r="497" spans="1:9" ht="38.25" x14ac:dyDescent="0.2">
      <c r="A497" s="1" t="s">
        <v>1436</v>
      </c>
      <c r="B497" s="1" t="s">
        <v>299</v>
      </c>
      <c r="C497" s="2" t="s">
        <v>1437</v>
      </c>
      <c r="D497" s="3" t="s">
        <v>267</v>
      </c>
      <c r="E497" s="4">
        <v>1</v>
      </c>
      <c r="F497" s="5">
        <v>0</v>
      </c>
      <c r="G497" s="6">
        <v>2</v>
      </c>
      <c r="H497" s="6">
        <f t="shared" si="41"/>
        <v>0</v>
      </c>
      <c r="I497" s="74"/>
    </row>
    <row r="498" spans="1:9" ht="25.5" x14ac:dyDescent="0.2">
      <c r="A498" s="1" t="s">
        <v>1438</v>
      </c>
      <c r="B498" s="1" t="s">
        <v>302</v>
      </c>
      <c r="C498" s="2" t="s">
        <v>1439</v>
      </c>
      <c r="D498" s="3" t="s">
        <v>30</v>
      </c>
      <c r="E498" s="4">
        <v>0</v>
      </c>
      <c r="F498" s="5">
        <v>0</v>
      </c>
      <c r="G498" s="6">
        <v>2</v>
      </c>
      <c r="H498" s="6">
        <f t="shared" si="41"/>
        <v>0</v>
      </c>
      <c r="I498" s="74"/>
    </row>
    <row r="499" spans="1:9" ht="51" x14ac:dyDescent="0.2">
      <c r="A499" s="1" t="s">
        <v>1440</v>
      </c>
      <c r="B499" s="1" t="s">
        <v>1441</v>
      </c>
      <c r="C499" s="2" t="s">
        <v>1442</v>
      </c>
      <c r="D499" s="3" t="s">
        <v>267</v>
      </c>
      <c r="E499" s="4">
        <v>4</v>
      </c>
      <c r="F499" s="5">
        <v>0</v>
      </c>
      <c r="G499" s="6">
        <v>2</v>
      </c>
      <c r="H499" s="6">
        <f t="shared" si="41"/>
        <v>0</v>
      </c>
      <c r="I499" s="74"/>
    </row>
    <row r="500" spans="1:9" ht="51" x14ac:dyDescent="0.2">
      <c r="A500" s="1" t="s">
        <v>1443</v>
      </c>
      <c r="B500" s="1" t="s">
        <v>1444</v>
      </c>
      <c r="C500" s="2" t="s">
        <v>1445</v>
      </c>
      <c r="D500" s="3" t="s">
        <v>267</v>
      </c>
      <c r="E500" s="4">
        <v>1</v>
      </c>
      <c r="F500" s="5">
        <v>0</v>
      </c>
      <c r="G500" s="6">
        <v>2</v>
      </c>
      <c r="H500" s="6">
        <f t="shared" si="41"/>
        <v>0</v>
      </c>
      <c r="I500" s="74"/>
    </row>
    <row r="501" spans="1:9" ht="51" x14ac:dyDescent="0.2">
      <c r="A501" s="1" t="s">
        <v>1446</v>
      </c>
      <c r="B501" s="1" t="s">
        <v>1447</v>
      </c>
      <c r="C501" s="2" t="s">
        <v>1448</v>
      </c>
      <c r="D501" s="3" t="s">
        <v>267</v>
      </c>
      <c r="E501" s="4">
        <v>3</v>
      </c>
      <c r="F501" s="5">
        <v>0</v>
      </c>
      <c r="G501" s="6">
        <v>2</v>
      </c>
      <c r="H501" s="6">
        <f t="shared" si="41"/>
        <v>0</v>
      </c>
      <c r="I501" s="74"/>
    </row>
    <row r="502" spans="1:9" ht="38.25" x14ac:dyDescent="0.2">
      <c r="A502" s="1" t="s">
        <v>1449</v>
      </c>
      <c r="B502" s="1" t="s">
        <v>1434</v>
      </c>
      <c r="C502" s="2" t="s">
        <v>1450</v>
      </c>
      <c r="D502" s="3" t="s">
        <v>267</v>
      </c>
      <c r="E502" s="4">
        <v>5</v>
      </c>
      <c r="F502" s="5">
        <v>0</v>
      </c>
      <c r="G502" s="6">
        <v>2</v>
      </c>
      <c r="H502" s="6">
        <f t="shared" si="41"/>
        <v>0</v>
      </c>
      <c r="I502" s="74"/>
    </row>
    <row r="503" spans="1:9" ht="25.5" x14ac:dyDescent="0.2">
      <c r="A503" s="1" t="s">
        <v>1451</v>
      </c>
      <c r="B503" s="1" t="s">
        <v>305</v>
      </c>
      <c r="C503" s="2" t="s">
        <v>1452</v>
      </c>
      <c r="D503" s="3" t="s">
        <v>267</v>
      </c>
      <c r="E503" s="4">
        <v>5</v>
      </c>
      <c r="F503" s="5">
        <v>0</v>
      </c>
      <c r="G503" s="6">
        <v>2</v>
      </c>
      <c r="H503" s="6">
        <f t="shared" si="41"/>
        <v>0</v>
      </c>
      <c r="I503" s="74"/>
    </row>
    <row r="504" spans="1:9" x14ac:dyDescent="0.2">
      <c r="A504" s="1" t="s">
        <v>1453</v>
      </c>
      <c r="B504" s="1" t="s">
        <v>1434</v>
      </c>
      <c r="C504" s="2" t="s">
        <v>1454</v>
      </c>
      <c r="D504" s="3" t="s">
        <v>267</v>
      </c>
      <c r="E504" s="4">
        <v>5</v>
      </c>
      <c r="F504" s="5">
        <v>0</v>
      </c>
      <c r="G504" s="6">
        <v>2</v>
      </c>
      <c r="H504" s="6">
        <f t="shared" si="41"/>
        <v>0</v>
      </c>
      <c r="I504" s="74"/>
    </row>
    <row r="505" spans="1:9" ht="51" x14ac:dyDescent="0.2">
      <c r="A505" s="1" t="s">
        <v>1455</v>
      </c>
      <c r="B505" s="1" t="s">
        <v>308</v>
      </c>
      <c r="C505" s="2" t="s">
        <v>1456</v>
      </c>
      <c r="D505" s="3" t="s">
        <v>267</v>
      </c>
      <c r="E505" s="4">
        <v>10</v>
      </c>
      <c r="F505" s="5">
        <v>0</v>
      </c>
      <c r="G505" s="6">
        <v>2</v>
      </c>
      <c r="H505" s="6">
        <f t="shared" si="41"/>
        <v>0</v>
      </c>
      <c r="I505" s="74"/>
    </row>
    <row r="506" spans="1:9" ht="38.25" x14ac:dyDescent="0.2">
      <c r="A506" s="1" t="s">
        <v>1457</v>
      </c>
      <c r="B506" s="1" t="s">
        <v>311</v>
      </c>
      <c r="C506" s="2" t="s">
        <v>1458</v>
      </c>
      <c r="D506" s="3" t="s">
        <v>267</v>
      </c>
      <c r="E506" s="4">
        <v>3</v>
      </c>
      <c r="F506" s="5">
        <v>0</v>
      </c>
      <c r="G506" s="6">
        <v>2</v>
      </c>
      <c r="H506" s="6">
        <f t="shared" si="41"/>
        <v>0</v>
      </c>
      <c r="I506" s="74"/>
    </row>
    <row r="507" spans="1:9" x14ac:dyDescent="0.2">
      <c r="A507" s="1" t="s">
        <v>1459</v>
      </c>
      <c r="C507" s="2" t="s">
        <v>1460</v>
      </c>
      <c r="D507" s="3" t="s">
        <v>267</v>
      </c>
      <c r="E507" s="4">
        <v>3</v>
      </c>
      <c r="F507" s="5">
        <v>0</v>
      </c>
      <c r="G507" s="6">
        <v>2</v>
      </c>
      <c r="H507" s="6">
        <f t="shared" si="41"/>
        <v>0</v>
      </c>
      <c r="I507" s="74"/>
    </row>
    <row r="508" spans="1:9" ht="38.25" x14ac:dyDescent="0.2">
      <c r="A508" s="1" t="s">
        <v>1461</v>
      </c>
      <c r="B508" s="1" t="s">
        <v>314</v>
      </c>
      <c r="C508" s="2" t="s">
        <v>1462</v>
      </c>
      <c r="D508" s="3" t="s">
        <v>267</v>
      </c>
      <c r="E508" s="4">
        <v>7</v>
      </c>
      <c r="F508" s="5">
        <v>0</v>
      </c>
      <c r="G508" s="6">
        <v>2</v>
      </c>
      <c r="H508" s="6">
        <f t="shared" si="41"/>
        <v>0</v>
      </c>
      <c r="I508" s="74"/>
    </row>
    <row r="509" spans="1:9" ht="38.25" x14ac:dyDescent="0.2">
      <c r="A509" s="1" t="s">
        <v>1463</v>
      </c>
      <c r="B509" s="1" t="s">
        <v>317</v>
      </c>
      <c r="C509" s="2" t="s">
        <v>1464</v>
      </c>
      <c r="D509" s="3" t="s">
        <v>267</v>
      </c>
      <c r="E509" s="4">
        <v>2</v>
      </c>
      <c r="F509" s="5">
        <v>0</v>
      </c>
      <c r="G509" s="6">
        <v>2</v>
      </c>
      <c r="H509" s="6">
        <f t="shared" si="41"/>
        <v>0</v>
      </c>
      <c r="I509" s="74"/>
    </row>
    <row r="510" spans="1:9" ht="38.25" x14ac:dyDescent="0.2">
      <c r="A510" s="1" t="s">
        <v>1465</v>
      </c>
      <c r="B510" s="1" t="s">
        <v>320</v>
      </c>
      <c r="C510" s="2" t="s">
        <v>1466</v>
      </c>
      <c r="D510" s="3" t="s">
        <v>267</v>
      </c>
      <c r="E510" s="4">
        <v>1</v>
      </c>
      <c r="F510" s="5">
        <v>0</v>
      </c>
      <c r="G510" s="6">
        <v>2</v>
      </c>
      <c r="H510" s="6">
        <f t="shared" si="41"/>
        <v>0</v>
      </c>
      <c r="I510" s="74"/>
    </row>
    <row r="511" spans="1:9" ht="38.25" x14ac:dyDescent="0.2">
      <c r="A511" s="1" t="s">
        <v>1467</v>
      </c>
      <c r="B511" s="1" t="s">
        <v>323</v>
      </c>
      <c r="C511" s="2" t="s">
        <v>1468</v>
      </c>
      <c r="D511" s="3" t="s">
        <v>267</v>
      </c>
      <c r="E511" s="4">
        <v>2</v>
      </c>
      <c r="F511" s="5">
        <v>0</v>
      </c>
      <c r="G511" s="6">
        <v>2</v>
      </c>
      <c r="H511" s="6">
        <f t="shared" si="41"/>
        <v>0</v>
      </c>
      <c r="I511" s="74"/>
    </row>
    <row r="512" spans="1:9" ht="25.5" x14ac:dyDescent="0.2">
      <c r="A512" s="1" t="s">
        <v>1469</v>
      </c>
      <c r="B512" s="1" t="s">
        <v>327</v>
      </c>
      <c r="C512" s="2" t="s">
        <v>1470</v>
      </c>
      <c r="D512" s="3" t="s">
        <v>267</v>
      </c>
      <c r="E512" s="4">
        <v>10</v>
      </c>
      <c r="F512" s="5">
        <v>0</v>
      </c>
      <c r="G512" s="6">
        <v>2</v>
      </c>
      <c r="H512" s="6">
        <f t="shared" si="41"/>
        <v>0</v>
      </c>
      <c r="I512" s="74"/>
    </row>
    <row r="513" spans="1:9" ht="25.5" x14ac:dyDescent="0.2">
      <c r="A513" s="1" t="s">
        <v>1471</v>
      </c>
      <c r="B513" s="1" t="s">
        <v>330</v>
      </c>
      <c r="C513" s="2" t="s">
        <v>1472</v>
      </c>
      <c r="D513" s="3" t="s">
        <v>267</v>
      </c>
      <c r="E513" s="4">
        <v>1</v>
      </c>
      <c r="F513" s="5">
        <v>0</v>
      </c>
      <c r="G513" s="6">
        <v>2</v>
      </c>
      <c r="H513" s="6">
        <f t="shared" si="41"/>
        <v>0</v>
      </c>
      <c r="I513" s="74"/>
    </row>
    <row r="514" spans="1:9" ht="63.75" x14ac:dyDescent="0.2">
      <c r="A514" s="1" t="s">
        <v>1473</v>
      </c>
      <c r="B514" s="1" t="s">
        <v>333</v>
      </c>
      <c r="C514" s="2" t="s">
        <v>1474</v>
      </c>
      <c r="D514" s="3" t="s">
        <v>267</v>
      </c>
      <c r="E514" s="4">
        <v>17</v>
      </c>
      <c r="F514" s="5">
        <v>0</v>
      </c>
      <c r="G514" s="6">
        <v>2</v>
      </c>
      <c r="H514" s="6">
        <f t="shared" si="41"/>
        <v>0</v>
      </c>
      <c r="I514" s="74"/>
    </row>
    <row r="515" spans="1:9" ht="63.75" x14ac:dyDescent="0.2">
      <c r="A515" s="1" t="s">
        <v>1475</v>
      </c>
      <c r="B515" s="1" t="s">
        <v>339</v>
      </c>
      <c r="C515" s="2" t="s">
        <v>1476</v>
      </c>
      <c r="D515" s="3" t="s">
        <v>267</v>
      </c>
      <c r="E515" s="4">
        <v>11</v>
      </c>
      <c r="F515" s="5">
        <v>0</v>
      </c>
      <c r="G515" s="6">
        <v>2</v>
      </c>
      <c r="H515" s="6">
        <f t="shared" si="41"/>
        <v>0</v>
      </c>
      <c r="I515" s="74"/>
    </row>
    <row r="516" spans="1:9" x14ac:dyDescent="0.2">
      <c r="A516" s="1" t="s">
        <v>1477</v>
      </c>
      <c r="B516" s="1" t="s">
        <v>1478</v>
      </c>
      <c r="C516" s="2" t="s">
        <v>1479</v>
      </c>
      <c r="D516" s="3" t="s">
        <v>267</v>
      </c>
      <c r="E516" s="4">
        <v>20</v>
      </c>
      <c r="F516" s="5">
        <v>0</v>
      </c>
      <c r="G516" s="6">
        <v>2</v>
      </c>
      <c r="H516" s="6">
        <f t="shared" si="41"/>
        <v>0</v>
      </c>
      <c r="I516" s="74"/>
    </row>
    <row r="517" spans="1:9" x14ac:dyDescent="0.2">
      <c r="A517" s="1" t="s">
        <v>1480</v>
      </c>
      <c r="B517" s="1" t="s">
        <v>342</v>
      </c>
      <c r="C517" s="2" t="s">
        <v>1481</v>
      </c>
      <c r="E517" s="4">
        <v>0</v>
      </c>
      <c r="F517" s="5">
        <v>0</v>
      </c>
      <c r="G517" s="6">
        <v>1</v>
      </c>
      <c r="H517" s="6">
        <f>H518+H519+H520+H521+H522+H523+H524+H525+H526+H527+H528+H529+H530+H531+H532+H533+H534+H535+H536+H537+H538+H539+H540+H541+H542+H543+H544+H545+H546+H547+H548+H549+H550+H551+H552+H553+H554+H555+H556+H557+H558</f>
        <v>0</v>
      </c>
      <c r="I517" s="74"/>
    </row>
    <row r="518" spans="1:9" x14ac:dyDescent="0.2">
      <c r="A518" s="1" t="s">
        <v>1482</v>
      </c>
      <c r="C518" s="2" t="s">
        <v>1483</v>
      </c>
      <c r="D518" s="3" t="s">
        <v>30</v>
      </c>
      <c r="E518" s="4">
        <v>0</v>
      </c>
      <c r="F518" s="5">
        <v>0</v>
      </c>
      <c r="G518" s="6">
        <v>2</v>
      </c>
      <c r="H518" s="6">
        <f t="shared" ref="H518:H558" si="42">ROUND(ROUND(F518,2)*ROUND(E518,2), 2)</f>
        <v>0</v>
      </c>
      <c r="I518" s="74"/>
    </row>
    <row r="519" spans="1:9" ht="25.5" x14ac:dyDescent="0.2">
      <c r="A519" s="1" t="s">
        <v>1484</v>
      </c>
      <c r="B519" s="1" t="s">
        <v>352</v>
      </c>
      <c r="C519" s="2" t="s">
        <v>1485</v>
      </c>
      <c r="D519" s="3" t="s">
        <v>294</v>
      </c>
      <c r="E519" s="4">
        <v>25</v>
      </c>
      <c r="F519" s="5">
        <v>0</v>
      </c>
      <c r="G519" s="6">
        <v>2</v>
      </c>
      <c r="H519" s="6">
        <f t="shared" si="42"/>
        <v>0</v>
      </c>
      <c r="I519" s="74"/>
    </row>
    <row r="520" spans="1:9" ht="25.5" x14ac:dyDescent="0.2">
      <c r="A520" s="1" t="s">
        <v>1486</v>
      </c>
      <c r="B520" s="1" t="s">
        <v>1434</v>
      </c>
      <c r="C520" s="2" t="s">
        <v>1487</v>
      </c>
      <c r="D520" s="3" t="s">
        <v>294</v>
      </c>
      <c r="E520" s="4">
        <v>30</v>
      </c>
      <c r="F520" s="5">
        <v>0</v>
      </c>
      <c r="G520" s="6">
        <v>2</v>
      </c>
      <c r="H520" s="6">
        <f t="shared" si="42"/>
        <v>0</v>
      </c>
      <c r="I520" s="74"/>
    </row>
    <row r="521" spans="1:9" ht="25.5" x14ac:dyDescent="0.2">
      <c r="A521" s="1" t="s">
        <v>1488</v>
      </c>
      <c r="B521" s="1" t="s">
        <v>1434</v>
      </c>
      <c r="C521" s="2" t="s">
        <v>1489</v>
      </c>
      <c r="D521" s="3" t="s">
        <v>294</v>
      </c>
      <c r="E521" s="4">
        <v>15</v>
      </c>
      <c r="F521" s="5">
        <v>0</v>
      </c>
      <c r="G521" s="6">
        <v>2</v>
      </c>
      <c r="H521" s="6">
        <f t="shared" si="42"/>
        <v>0</v>
      </c>
      <c r="I521" s="74"/>
    </row>
    <row r="522" spans="1:9" ht="25.5" x14ac:dyDescent="0.2">
      <c r="A522" s="1" t="s">
        <v>1490</v>
      </c>
      <c r="B522" s="1" t="s">
        <v>1434</v>
      </c>
      <c r="C522" s="2" t="s">
        <v>1491</v>
      </c>
      <c r="D522" s="3" t="s">
        <v>294</v>
      </c>
      <c r="E522" s="4">
        <v>570</v>
      </c>
      <c r="F522" s="5">
        <v>0</v>
      </c>
      <c r="G522" s="6">
        <v>2</v>
      </c>
      <c r="H522" s="6">
        <f t="shared" si="42"/>
        <v>0</v>
      </c>
      <c r="I522" s="74"/>
    </row>
    <row r="523" spans="1:9" ht="25.5" x14ac:dyDescent="0.2">
      <c r="A523" s="1" t="s">
        <v>1492</v>
      </c>
      <c r="B523" s="1" t="s">
        <v>1434</v>
      </c>
      <c r="C523" s="2" t="s">
        <v>1493</v>
      </c>
      <c r="D523" s="3" t="s">
        <v>294</v>
      </c>
      <c r="E523" s="4">
        <v>895</v>
      </c>
      <c r="F523" s="5">
        <v>0</v>
      </c>
      <c r="G523" s="6">
        <v>2</v>
      </c>
      <c r="H523" s="6">
        <f t="shared" si="42"/>
        <v>0</v>
      </c>
      <c r="I523" s="74"/>
    </row>
    <row r="524" spans="1:9" ht="25.5" x14ac:dyDescent="0.2">
      <c r="A524" s="1" t="s">
        <v>1494</v>
      </c>
      <c r="B524" s="1" t="s">
        <v>1434</v>
      </c>
      <c r="C524" s="2" t="s">
        <v>1495</v>
      </c>
      <c r="D524" s="3" t="s">
        <v>294</v>
      </c>
      <c r="E524" s="4">
        <v>1995</v>
      </c>
      <c r="F524" s="5">
        <v>0</v>
      </c>
      <c r="G524" s="6">
        <v>2</v>
      </c>
      <c r="H524" s="6">
        <f t="shared" si="42"/>
        <v>0</v>
      </c>
      <c r="I524" s="74"/>
    </row>
    <row r="525" spans="1:9" x14ac:dyDescent="0.2">
      <c r="A525" s="1" t="s">
        <v>1496</v>
      </c>
      <c r="C525" s="2" t="s">
        <v>1497</v>
      </c>
      <c r="D525" s="3" t="s">
        <v>30</v>
      </c>
      <c r="E525" s="4">
        <v>0</v>
      </c>
      <c r="F525" s="5">
        <v>0</v>
      </c>
      <c r="G525" s="6">
        <v>2</v>
      </c>
      <c r="H525" s="6">
        <f t="shared" si="42"/>
        <v>0</v>
      </c>
      <c r="I525" s="74"/>
    </row>
    <row r="526" spans="1:9" ht="25.5" x14ac:dyDescent="0.2">
      <c r="A526" s="1" t="s">
        <v>1498</v>
      </c>
      <c r="B526" s="1" t="s">
        <v>1434</v>
      </c>
      <c r="C526" s="2" t="s">
        <v>1499</v>
      </c>
      <c r="D526" s="3" t="s">
        <v>294</v>
      </c>
      <c r="E526" s="4">
        <v>45</v>
      </c>
      <c r="F526" s="5">
        <v>0</v>
      </c>
      <c r="G526" s="6">
        <v>2</v>
      </c>
      <c r="H526" s="6">
        <f t="shared" si="42"/>
        <v>0</v>
      </c>
      <c r="I526" s="74"/>
    </row>
    <row r="527" spans="1:9" ht="25.5" x14ac:dyDescent="0.2">
      <c r="A527" s="1" t="s">
        <v>1500</v>
      </c>
      <c r="B527" s="1" t="s">
        <v>1434</v>
      </c>
      <c r="C527" s="2" t="s">
        <v>1501</v>
      </c>
      <c r="D527" s="3" t="s">
        <v>294</v>
      </c>
      <c r="E527" s="4">
        <v>75</v>
      </c>
      <c r="F527" s="5">
        <v>0</v>
      </c>
      <c r="G527" s="6">
        <v>2</v>
      </c>
      <c r="H527" s="6">
        <f t="shared" si="42"/>
        <v>0</v>
      </c>
      <c r="I527" s="74"/>
    </row>
    <row r="528" spans="1:9" ht="25.5" x14ac:dyDescent="0.2">
      <c r="A528" s="1" t="s">
        <v>1502</v>
      </c>
      <c r="B528" s="1" t="s">
        <v>1434</v>
      </c>
      <c r="C528" s="2" t="s">
        <v>1503</v>
      </c>
      <c r="D528" s="3" t="s">
        <v>294</v>
      </c>
      <c r="E528" s="4">
        <v>225</v>
      </c>
      <c r="F528" s="5">
        <v>0</v>
      </c>
      <c r="G528" s="6">
        <v>2</v>
      </c>
      <c r="H528" s="6">
        <f t="shared" si="42"/>
        <v>0</v>
      </c>
      <c r="I528" s="74"/>
    </row>
    <row r="529" spans="1:9" ht="25.5" x14ac:dyDescent="0.2">
      <c r="A529" s="1" t="s">
        <v>1504</v>
      </c>
      <c r="B529" s="1" t="s">
        <v>1434</v>
      </c>
      <c r="C529" s="2" t="s">
        <v>1505</v>
      </c>
      <c r="D529" s="3" t="s">
        <v>294</v>
      </c>
      <c r="E529" s="4">
        <v>15</v>
      </c>
      <c r="F529" s="5">
        <v>0</v>
      </c>
      <c r="G529" s="6">
        <v>2</v>
      </c>
      <c r="H529" s="6">
        <f t="shared" si="42"/>
        <v>0</v>
      </c>
      <c r="I529" s="74"/>
    </row>
    <row r="530" spans="1:9" ht="25.5" x14ac:dyDescent="0.2">
      <c r="A530" s="1" t="s">
        <v>1506</v>
      </c>
      <c r="B530" s="1" t="s">
        <v>1434</v>
      </c>
      <c r="C530" s="2" t="s">
        <v>1507</v>
      </c>
      <c r="D530" s="3" t="s">
        <v>294</v>
      </c>
      <c r="E530" s="4">
        <v>20</v>
      </c>
      <c r="F530" s="5">
        <v>0</v>
      </c>
      <c r="G530" s="6">
        <v>2</v>
      </c>
      <c r="H530" s="6">
        <f t="shared" si="42"/>
        <v>0</v>
      </c>
      <c r="I530" s="74"/>
    </row>
    <row r="531" spans="1:9" ht="38.25" x14ac:dyDescent="0.2">
      <c r="A531" s="1" t="s">
        <v>1508</v>
      </c>
      <c r="B531" s="1" t="s">
        <v>1434</v>
      </c>
      <c r="C531" s="2" t="s">
        <v>1509</v>
      </c>
      <c r="D531" s="3" t="s">
        <v>294</v>
      </c>
      <c r="E531" s="4">
        <v>45</v>
      </c>
      <c r="F531" s="5">
        <v>0</v>
      </c>
      <c r="G531" s="6">
        <v>2</v>
      </c>
      <c r="H531" s="6">
        <f t="shared" si="42"/>
        <v>0</v>
      </c>
      <c r="I531" s="74"/>
    </row>
    <row r="532" spans="1:9" x14ac:dyDescent="0.2">
      <c r="A532" s="1" t="s">
        <v>1510</v>
      </c>
      <c r="C532" s="2" t="s">
        <v>1511</v>
      </c>
      <c r="D532" s="3" t="s">
        <v>30</v>
      </c>
      <c r="E532" s="4">
        <v>0</v>
      </c>
      <c r="F532" s="5">
        <v>0</v>
      </c>
      <c r="G532" s="6">
        <v>2</v>
      </c>
      <c r="H532" s="6">
        <f t="shared" si="42"/>
        <v>0</v>
      </c>
      <c r="I532" s="74"/>
    </row>
    <row r="533" spans="1:9" ht="51" x14ac:dyDescent="0.2">
      <c r="A533" s="1" t="s">
        <v>1512</v>
      </c>
      <c r="B533" s="1" t="s">
        <v>1434</v>
      </c>
      <c r="C533" s="2" t="s">
        <v>1513</v>
      </c>
      <c r="D533" s="3" t="s">
        <v>267</v>
      </c>
      <c r="E533" s="4">
        <v>8</v>
      </c>
      <c r="F533" s="5">
        <v>0</v>
      </c>
      <c r="G533" s="6">
        <v>2</v>
      </c>
      <c r="H533" s="6">
        <f t="shared" si="42"/>
        <v>0</v>
      </c>
      <c r="I533" s="74"/>
    </row>
    <row r="534" spans="1:9" ht="25.5" x14ac:dyDescent="0.2">
      <c r="A534" s="1" t="s">
        <v>1514</v>
      </c>
      <c r="B534" s="1" t="s">
        <v>1434</v>
      </c>
      <c r="C534" s="2" t="s">
        <v>1515</v>
      </c>
      <c r="D534" s="3" t="s">
        <v>267</v>
      </c>
      <c r="E534" s="4">
        <v>3</v>
      </c>
      <c r="F534" s="5">
        <v>0</v>
      </c>
      <c r="G534" s="6">
        <v>2</v>
      </c>
      <c r="H534" s="6">
        <f t="shared" si="42"/>
        <v>0</v>
      </c>
      <c r="I534" s="74"/>
    </row>
    <row r="535" spans="1:9" ht="25.5" x14ac:dyDescent="0.2">
      <c r="A535" s="1" t="s">
        <v>1516</v>
      </c>
      <c r="B535" s="1" t="s">
        <v>1434</v>
      </c>
      <c r="C535" s="2" t="s">
        <v>1517</v>
      </c>
      <c r="D535" s="3" t="s">
        <v>267</v>
      </c>
      <c r="E535" s="4">
        <v>1</v>
      </c>
      <c r="F535" s="5">
        <v>0</v>
      </c>
      <c r="G535" s="6">
        <v>2</v>
      </c>
      <c r="H535" s="6">
        <f t="shared" si="42"/>
        <v>0</v>
      </c>
      <c r="I535" s="74"/>
    </row>
    <row r="536" spans="1:9" ht="51" x14ac:dyDescent="0.2">
      <c r="A536" s="1" t="s">
        <v>1518</v>
      </c>
      <c r="B536" s="1" t="s">
        <v>1434</v>
      </c>
      <c r="C536" s="2" t="s">
        <v>1519</v>
      </c>
      <c r="D536" s="3" t="s">
        <v>267</v>
      </c>
      <c r="E536" s="4">
        <v>1</v>
      </c>
      <c r="F536" s="5">
        <v>0</v>
      </c>
      <c r="G536" s="6">
        <v>2</v>
      </c>
      <c r="H536" s="6">
        <f t="shared" si="42"/>
        <v>0</v>
      </c>
      <c r="I536" s="74"/>
    </row>
    <row r="537" spans="1:9" ht="25.5" x14ac:dyDescent="0.2">
      <c r="A537" s="1" t="s">
        <v>1520</v>
      </c>
      <c r="B537" s="1" t="s">
        <v>1434</v>
      </c>
      <c r="C537" s="2" t="s">
        <v>1521</v>
      </c>
      <c r="D537" s="3" t="s">
        <v>267</v>
      </c>
      <c r="E537" s="4">
        <v>4</v>
      </c>
      <c r="F537" s="5">
        <v>0</v>
      </c>
      <c r="G537" s="6">
        <v>2</v>
      </c>
      <c r="H537" s="6">
        <f t="shared" si="42"/>
        <v>0</v>
      </c>
      <c r="I537" s="74"/>
    </row>
    <row r="538" spans="1:9" x14ac:dyDescent="0.2">
      <c r="A538" s="1" t="s">
        <v>1522</v>
      </c>
      <c r="B538" s="1" t="s">
        <v>355</v>
      </c>
      <c r="C538" s="2" t="s">
        <v>1523</v>
      </c>
      <c r="D538" s="3" t="s">
        <v>30</v>
      </c>
      <c r="E538" s="4">
        <v>0</v>
      </c>
      <c r="F538" s="5">
        <v>0</v>
      </c>
      <c r="G538" s="6">
        <v>2</v>
      </c>
      <c r="H538" s="6">
        <f t="shared" si="42"/>
        <v>0</v>
      </c>
      <c r="I538" s="74"/>
    </row>
    <row r="539" spans="1:9" ht="25.5" x14ac:dyDescent="0.2">
      <c r="A539" s="1" t="s">
        <v>1524</v>
      </c>
      <c r="B539" s="1" t="s">
        <v>1434</v>
      </c>
      <c r="C539" s="2" t="s">
        <v>1525</v>
      </c>
      <c r="D539" s="3" t="s">
        <v>294</v>
      </c>
      <c r="E539" s="4">
        <v>55</v>
      </c>
      <c r="F539" s="5">
        <v>0</v>
      </c>
      <c r="G539" s="6">
        <v>2</v>
      </c>
      <c r="H539" s="6">
        <f t="shared" si="42"/>
        <v>0</v>
      </c>
      <c r="I539" s="74"/>
    </row>
    <row r="540" spans="1:9" ht="25.5" x14ac:dyDescent="0.2">
      <c r="A540" s="1" t="s">
        <v>1526</v>
      </c>
      <c r="B540" s="1" t="s">
        <v>1434</v>
      </c>
      <c r="C540" s="2" t="s">
        <v>1527</v>
      </c>
      <c r="D540" s="3" t="s">
        <v>294</v>
      </c>
      <c r="E540" s="4">
        <v>45</v>
      </c>
      <c r="F540" s="5">
        <v>0</v>
      </c>
      <c r="G540" s="6">
        <v>2</v>
      </c>
      <c r="H540" s="6">
        <f t="shared" si="42"/>
        <v>0</v>
      </c>
      <c r="I540" s="74"/>
    </row>
    <row r="541" spans="1:9" ht="25.5" x14ac:dyDescent="0.2">
      <c r="A541" s="1" t="s">
        <v>1528</v>
      </c>
      <c r="B541" s="1" t="s">
        <v>1434</v>
      </c>
      <c r="C541" s="2" t="s">
        <v>1529</v>
      </c>
      <c r="D541" s="3" t="s">
        <v>294</v>
      </c>
      <c r="E541" s="4">
        <v>30</v>
      </c>
      <c r="F541" s="5">
        <v>0</v>
      </c>
      <c r="G541" s="6">
        <v>2</v>
      </c>
      <c r="H541" s="6">
        <f t="shared" si="42"/>
        <v>0</v>
      </c>
      <c r="I541" s="74"/>
    </row>
    <row r="542" spans="1:9" ht="25.5" x14ac:dyDescent="0.2">
      <c r="A542" s="1" t="s">
        <v>1530</v>
      </c>
      <c r="B542" s="1" t="s">
        <v>1434</v>
      </c>
      <c r="C542" s="2" t="s">
        <v>1531</v>
      </c>
      <c r="D542" s="3" t="s">
        <v>294</v>
      </c>
      <c r="E542" s="4">
        <v>30</v>
      </c>
      <c r="F542" s="5">
        <v>0</v>
      </c>
      <c r="G542" s="6">
        <v>2</v>
      </c>
      <c r="H542" s="6">
        <f t="shared" si="42"/>
        <v>0</v>
      </c>
      <c r="I542" s="74"/>
    </row>
    <row r="543" spans="1:9" ht="38.25" x14ac:dyDescent="0.2">
      <c r="A543" s="1" t="s">
        <v>1532</v>
      </c>
      <c r="B543" s="1" t="s">
        <v>358</v>
      </c>
      <c r="C543" s="2" t="s">
        <v>1533</v>
      </c>
      <c r="D543" s="3" t="s">
        <v>30</v>
      </c>
      <c r="E543" s="4">
        <v>0</v>
      </c>
      <c r="F543" s="5">
        <v>0</v>
      </c>
      <c r="G543" s="6">
        <v>2</v>
      </c>
      <c r="H543" s="6">
        <f t="shared" si="42"/>
        <v>0</v>
      </c>
      <c r="I543" s="74"/>
    </row>
    <row r="544" spans="1:9" ht="51" x14ac:dyDescent="0.2">
      <c r="A544" s="1" t="s">
        <v>1534</v>
      </c>
      <c r="B544" s="1" t="s">
        <v>1434</v>
      </c>
      <c r="C544" s="2" t="s">
        <v>1535</v>
      </c>
      <c r="D544" s="3" t="s">
        <v>267</v>
      </c>
      <c r="E544" s="4">
        <v>23</v>
      </c>
      <c r="F544" s="5">
        <v>0</v>
      </c>
      <c r="G544" s="6">
        <v>2</v>
      </c>
      <c r="H544" s="6">
        <f t="shared" si="42"/>
        <v>0</v>
      </c>
      <c r="I544" s="74"/>
    </row>
    <row r="545" spans="1:9" ht="51" x14ac:dyDescent="0.2">
      <c r="A545" s="1" t="s">
        <v>1536</v>
      </c>
      <c r="B545" s="1" t="s">
        <v>1434</v>
      </c>
      <c r="C545" s="2" t="s">
        <v>1537</v>
      </c>
      <c r="D545" s="3" t="s">
        <v>267</v>
      </c>
      <c r="E545" s="4">
        <v>2</v>
      </c>
      <c r="F545" s="5">
        <v>0</v>
      </c>
      <c r="G545" s="6">
        <v>2</v>
      </c>
      <c r="H545" s="6">
        <f t="shared" si="42"/>
        <v>0</v>
      </c>
      <c r="I545" s="74"/>
    </row>
    <row r="546" spans="1:9" ht="51" x14ac:dyDescent="0.2">
      <c r="A546" s="1" t="s">
        <v>1538</v>
      </c>
      <c r="B546" s="1" t="s">
        <v>1434</v>
      </c>
      <c r="C546" s="2" t="s">
        <v>1539</v>
      </c>
      <c r="D546" s="3" t="s">
        <v>267</v>
      </c>
      <c r="E546" s="4">
        <v>8</v>
      </c>
      <c r="F546" s="5">
        <v>0</v>
      </c>
      <c r="G546" s="6">
        <v>2</v>
      </c>
      <c r="H546" s="6">
        <f t="shared" si="42"/>
        <v>0</v>
      </c>
      <c r="I546" s="74"/>
    </row>
    <row r="547" spans="1:9" ht="51" x14ac:dyDescent="0.2">
      <c r="A547" s="1" t="s">
        <v>1540</v>
      </c>
      <c r="B547" s="1" t="s">
        <v>1434</v>
      </c>
      <c r="C547" s="2" t="s">
        <v>1541</v>
      </c>
      <c r="D547" s="3" t="s">
        <v>267</v>
      </c>
      <c r="E547" s="4">
        <v>12</v>
      </c>
      <c r="F547" s="5">
        <v>0</v>
      </c>
      <c r="G547" s="6">
        <v>2</v>
      </c>
      <c r="H547" s="6">
        <f t="shared" si="42"/>
        <v>0</v>
      </c>
      <c r="I547" s="74"/>
    </row>
    <row r="548" spans="1:9" ht="51" x14ac:dyDescent="0.2">
      <c r="A548" s="1" t="s">
        <v>1542</v>
      </c>
      <c r="B548" s="1" t="s">
        <v>1434</v>
      </c>
      <c r="C548" s="2" t="s">
        <v>1543</v>
      </c>
      <c r="D548" s="3" t="s">
        <v>267</v>
      </c>
      <c r="E548" s="4">
        <v>16</v>
      </c>
      <c r="F548" s="5">
        <v>0</v>
      </c>
      <c r="G548" s="6">
        <v>2</v>
      </c>
      <c r="H548" s="6">
        <f t="shared" si="42"/>
        <v>0</v>
      </c>
      <c r="I548" s="74"/>
    </row>
    <row r="549" spans="1:9" ht="38.25" x14ac:dyDescent="0.2">
      <c r="A549" s="1" t="s">
        <v>1544</v>
      </c>
      <c r="B549" s="1" t="s">
        <v>361</v>
      </c>
      <c r="C549" s="2" t="s">
        <v>1545</v>
      </c>
      <c r="D549" s="3" t="s">
        <v>267</v>
      </c>
      <c r="E549" s="4">
        <v>37</v>
      </c>
      <c r="F549" s="5">
        <v>0</v>
      </c>
      <c r="G549" s="6">
        <v>2</v>
      </c>
      <c r="H549" s="6">
        <f t="shared" si="42"/>
        <v>0</v>
      </c>
      <c r="I549" s="74"/>
    </row>
    <row r="550" spans="1:9" x14ac:dyDescent="0.2">
      <c r="A550" s="1" t="s">
        <v>1546</v>
      </c>
      <c r="B550" s="1" t="s">
        <v>1547</v>
      </c>
      <c r="C550" s="2" t="s">
        <v>1548</v>
      </c>
      <c r="D550" s="3" t="s">
        <v>294</v>
      </c>
      <c r="E550" s="4">
        <v>240</v>
      </c>
      <c r="F550" s="5">
        <v>0</v>
      </c>
      <c r="G550" s="6">
        <v>2</v>
      </c>
      <c r="H550" s="6">
        <f t="shared" si="42"/>
        <v>0</v>
      </c>
      <c r="I550" s="74"/>
    </row>
    <row r="551" spans="1:9" x14ac:dyDescent="0.2">
      <c r="A551" s="1" t="s">
        <v>1549</v>
      </c>
      <c r="B551" s="1" t="s">
        <v>1550</v>
      </c>
      <c r="C551" s="2" t="s">
        <v>1551</v>
      </c>
      <c r="D551" s="3" t="s">
        <v>267</v>
      </c>
      <c r="E551" s="4">
        <v>68</v>
      </c>
      <c r="F551" s="5">
        <v>0</v>
      </c>
      <c r="G551" s="6">
        <v>2</v>
      </c>
      <c r="H551" s="6">
        <f t="shared" si="42"/>
        <v>0</v>
      </c>
      <c r="I551" s="74"/>
    </row>
    <row r="552" spans="1:9" x14ac:dyDescent="0.2">
      <c r="A552" s="1" t="s">
        <v>1552</v>
      </c>
      <c r="B552" s="1" t="s">
        <v>373</v>
      </c>
      <c r="C552" s="2" t="s">
        <v>1553</v>
      </c>
      <c r="D552" s="3" t="s">
        <v>294</v>
      </c>
      <c r="E552" s="4">
        <v>115</v>
      </c>
      <c r="F552" s="5">
        <v>0</v>
      </c>
      <c r="G552" s="6">
        <v>2</v>
      </c>
      <c r="H552" s="6">
        <f t="shared" si="42"/>
        <v>0</v>
      </c>
      <c r="I552" s="74"/>
    </row>
    <row r="553" spans="1:9" x14ac:dyDescent="0.2">
      <c r="A553" s="1" t="s">
        <v>1554</v>
      </c>
      <c r="B553" s="1" t="s">
        <v>376</v>
      </c>
      <c r="C553" s="2" t="s">
        <v>1555</v>
      </c>
      <c r="D553" s="3" t="s">
        <v>267</v>
      </c>
      <c r="E553" s="4">
        <v>25</v>
      </c>
      <c r="F553" s="5">
        <v>0</v>
      </c>
      <c r="G553" s="6">
        <v>2</v>
      </c>
      <c r="H553" s="6">
        <f t="shared" si="42"/>
        <v>0</v>
      </c>
      <c r="I553" s="74"/>
    </row>
    <row r="554" spans="1:9" ht="25.5" x14ac:dyDescent="0.2">
      <c r="A554" s="1" t="s">
        <v>1556</v>
      </c>
      <c r="B554" s="1" t="s">
        <v>382</v>
      </c>
      <c r="C554" s="2" t="s">
        <v>1557</v>
      </c>
      <c r="D554" s="3" t="s">
        <v>30</v>
      </c>
      <c r="E554" s="4">
        <v>0</v>
      </c>
      <c r="F554" s="5">
        <v>0</v>
      </c>
      <c r="G554" s="6">
        <v>2</v>
      </c>
      <c r="H554" s="6">
        <f t="shared" si="42"/>
        <v>0</v>
      </c>
      <c r="I554" s="74"/>
    </row>
    <row r="555" spans="1:9" ht="38.25" x14ac:dyDescent="0.2">
      <c r="A555" s="1" t="s">
        <v>1558</v>
      </c>
      <c r="B555" s="1" t="s">
        <v>1434</v>
      </c>
      <c r="C555" s="2" t="s">
        <v>1559</v>
      </c>
      <c r="D555" s="3" t="s">
        <v>294</v>
      </c>
      <c r="E555" s="4">
        <v>45</v>
      </c>
      <c r="F555" s="5">
        <v>0</v>
      </c>
      <c r="G555" s="6">
        <v>2</v>
      </c>
      <c r="H555" s="6">
        <f t="shared" si="42"/>
        <v>0</v>
      </c>
      <c r="I555" s="74"/>
    </row>
    <row r="556" spans="1:9" ht="38.25" x14ac:dyDescent="0.2">
      <c r="A556" s="1" t="s">
        <v>1560</v>
      </c>
      <c r="B556" s="1" t="s">
        <v>1434</v>
      </c>
      <c r="C556" s="2" t="s">
        <v>1561</v>
      </c>
      <c r="D556" s="3" t="s">
        <v>294</v>
      </c>
      <c r="E556" s="4">
        <v>45</v>
      </c>
      <c r="F556" s="5">
        <v>0</v>
      </c>
      <c r="G556" s="6">
        <v>2</v>
      </c>
      <c r="H556" s="6">
        <f t="shared" si="42"/>
        <v>0</v>
      </c>
      <c r="I556" s="74"/>
    </row>
    <row r="557" spans="1:9" ht="25.5" x14ac:dyDescent="0.2">
      <c r="A557" s="1" t="s">
        <v>1562</v>
      </c>
      <c r="B557" s="1" t="s">
        <v>385</v>
      </c>
      <c r="C557" s="2" t="s">
        <v>1563</v>
      </c>
      <c r="D557" s="3" t="s">
        <v>267</v>
      </c>
      <c r="E557" s="4">
        <v>1</v>
      </c>
      <c r="F557" s="5">
        <v>0</v>
      </c>
      <c r="G557" s="6">
        <v>2</v>
      </c>
      <c r="H557" s="6">
        <f t="shared" si="42"/>
        <v>0</v>
      </c>
      <c r="I557" s="74"/>
    </row>
    <row r="558" spans="1:9" x14ac:dyDescent="0.2">
      <c r="A558" s="1" t="s">
        <v>1564</v>
      </c>
      <c r="B558" s="1" t="s">
        <v>388</v>
      </c>
      <c r="C558" s="2" t="s">
        <v>1565</v>
      </c>
      <c r="D558" s="3" t="s">
        <v>267</v>
      </c>
      <c r="E558" s="4">
        <v>93</v>
      </c>
      <c r="F558" s="5">
        <v>0</v>
      </c>
      <c r="G558" s="6">
        <v>2</v>
      </c>
      <c r="H558" s="6">
        <f t="shared" si="42"/>
        <v>0</v>
      </c>
      <c r="I558" s="74"/>
    </row>
    <row r="559" spans="1:9" x14ac:dyDescent="0.2">
      <c r="A559" s="1" t="s">
        <v>1566</v>
      </c>
      <c r="B559" s="1" t="s">
        <v>391</v>
      </c>
      <c r="C559" s="2" t="s">
        <v>1567</v>
      </c>
      <c r="E559" s="4">
        <v>0</v>
      </c>
      <c r="F559" s="5">
        <v>0</v>
      </c>
      <c r="G559" s="6">
        <v>1</v>
      </c>
      <c r="H559" s="6">
        <f>H560+H561</f>
        <v>0</v>
      </c>
      <c r="I559" s="74"/>
    </row>
    <row r="560" spans="1:9" ht="280.5" x14ac:dyDescent="0.2">
      <c r="A560" s="1" t="s">
        <v>1568</v>
      </c>
      <c r="B560" s="1" t="s">
        <v>409</v>
      </c>
      <c r="C560" s="2" t="s">
        <v>1569</v>
      </c>
      <c r="D560" s="3" t="s">
        <v>267</v>
      </c>
      <c r="E560" s="4">
        <v>1</v>
      </c>
      <c r="F560" s="5">
        <v>0</v>
      </c>
      <c r="G560" s="6">
        <v>2</v>
      </c>
      <c r="H560" s="6">
        <f t="shared" ref="H560:H561" si="43">ROUND(ROUND(F560,2)*ROUND(E560,2), 2)</f>
        <v>0</v>
      </c>
      <c r="I560" s="74"/>
    </row>
    <row r="561" spans="1:9" ht="102" x14ac:dyDescent="0.2">
      <c r="A561" s="1" t="s">
        <v>1570</v>
      </c>
      <c r="B561" s="1" t="s">
        <v>412</v>
      </c>
      <c r="C561" s="2" t="s">
        <v>1571</v>
      </c>
      <c r="D561" s="3" t="s">
        <v>267</v>
      </c>
      <c r="E561" s="4">
        <v>1</v>
      </c>
      <c r="F561" s="5">
        <v>0</v>
      </c>
      <c r="G561" s="6">
        <v>2</v>
      </c>
      <c r="H561" s="6">
        <f t="shared" si="43"/>
        <v>0</v>
      </c>
      <c r="I561" s="74"/>
    </row>
    <row r="562" spans="1:9" x14ac:dyDescent="0.2">
      <c r="A562" s="1" t="s">
        <v>1572</v>
      </c>
      <c r="B562" s="1" t="s">
        <v>711</v>
      </c>
      <c r="C562" s="2" t="s">
        <v>1573</v>
      </c>
      <c r="E562" s="4">
        <v>0</v>
      </c>
      <c r="F562" s="5">
        <v>0</v>
      </c>
      <c r="G562" s="6">
        <v>1</v>
      </c>
      <c r="H562" s="6">
        <f>H563+H613+H659</f>
        <v>0</v>
      </c>
      <c r="I562" s="74"/>
    </row>
    <row r="563" spans="1:9" x14ac:dyDescent="0.2">
      <c r="A563" s="1" t="s">
        <v>1574</v>
      </c>
      <c r="B563" s="1" t="s">
        <v>465</v>
      </c>
      <c r="C563" s="2" t="s">
        <v>1575</v>
      </c>
      <c r="E563" s="4">
        <v>0</v>
      </c>
      <c r="F563" s="5">
        <v>0</v>
      </c>
      <c r="G563" s="6">
        <v>1</v>
      </c>
      <c r="H563" s="6">
        <f>H564+H565+H566+H567+H568+H569+H570+H571+H572+H573+H574+H575+H576+H577+H578+H579+H580+H581+H582+H583+H584+H585+H586+H587+H588+H589+H590+H591+H592+H593+H594+H595+H596+H597+H598+H599+H600+H601+H602+H603+H604+H605+H606+H607+H608+H609+H610+H611+H612</f>
        <v>0</v>
      </c>
      <c r="I563" s="74"/>
    </row>
    <row r="564" spans="1:9" x14ac:dyDescent="0.2">
      <c r="A564" s="1" t="s">
        <v>1576</v>
      </c>
      <c r="B564" s="1" t="s">
        <v>479</v>
      </c>
      <c r="C564" s="2" t="s">
        <v>1577</v>
      </c>
      <c r="D564" s="3" t="s">
        <v>30</v>
      </c>
      <c r="E564" s="4">
        <v>0</v>
      </c>
      <c r="F564" s="5">
        <v>0</v>
      </c>
      <c r="G564" s="6">
        <v>2</v>
      </c>
      <c r="H564" s="6">
        <f t="shared" ref="H564:H612" si="44">ROUND(ROUND(F564,2)*ROUND(E564,2), 2)</f>
        <v>0</v>
      </c>
      <c r="I564" s="74"/>
    </row>
    <row r="565" spans="1:9" ht="25.5" x14ac:dyDescent="0.2">
      <c r="A565" s="1" t="s">
        <v>1578</v>
      </c>
      <c r="B565" s="1" t="s">
        <v>1434</v>
      </c>
      <c r="C565" s="2" t="s">
        <v>1579</v>
      </c>
      <c r="D565" s="3" t="s">
        <v>294</v>
      </c>
      <c r="E565" s="4">
        <v>2615</v>
      </c>
      <c r="F565" s="5">
        <v>0</v>
      </c>
      <c r="G565" s="6">
        <v>2</v>
      </c>
      <c r="H565" s="6">
        <f t="shared" si="44"/>
        <v>0</v>
      </c>
      <c r="I565" s="74"/>
    </row>
    <row r="566" spans="1:9" ht="25.5" x14ac:dyDescent="0.2">
      <c r="A566" s="1" t="s">
        <v>1580</v>
      </c>
      <c r="B566" s="1" t="s">
        <v>1434</v>
      </c>
      <c r="C566" s="2" t="s">
        <v>1581</v>
      </c>
      <c r="D566" s="3" t="s">
        <v>294</v>
      </c>
      <c r="E566" s="4">
        <v>145</v>
      </c>
      <c r="F566" s="5">
        <v>0</v>
      </c>
      <c r="G566" s="6">
        <v>2</v>
      </c>
      <c r="H566" s="6">
        <f t="shared" si="44"/>
        <v>0</v>
      </c>
      <c r="I566" s="74"/>
    </row>
    <row r="567" spans="1:9" ht="25.5" x14ac:dyDescent="0.2">
      <c r="A567" s="1" t="s">
        <v>1582</v>
      </c>
      <c r="B567" s="1" t="s">
        <v>1434</v>
      </c>
      <c r="C567" s="2" t="s">
        <v>1583</v>
      </c>
      <c r="D567" s="3" t="s">
        <v>294</v>
      </c>
      <c r="E567" s="4">
        <v>100</v>
      </c>
      <c r="F567" s="5">
        <v>0</v>
      </c>
      <c r="G567" s="6">
        <v>2</v>
      </c>
      <c r="H567" s="6">
        <f t="shared" si="44"/>
        <v>0</v>
      </c>
      <c r="I567" s="74"/>
    </row>
    <row r="568" spans="1:9" ht="25.5" x14ac:dyDescent="0.2">
      <c r="A568" s="1" t="s">
        <v>1584</v>
      </c>
      <c r="B568" s="1" t="s">
        <v>1434</v>
      </c>
      <c r="C568" s="2" t="s">
        <v>1585</v>
      </c>
      <c r="D568" s="3" t="s">
        <v>294</v>
      </c>
      <c r="E568" s="4">
        <v>155</v>
      </c>
      <c r="F568" s="5">
        <v>0</v>
      </c>
      <c r="G568" s="6">
        <v>2</v>
      </c>
      <c r="H568" s="6">
        <f t="shared" si="44"/>
        <v>0</v>
      </c>
      <c r="I568" s="74"/>
    </row>
    <row r="569" spans="1:9" ht="25.5" x14ac:dyDescent="0.2">
      <c r="A569" s="1" t="s">
        <v>1586</v>
      </c>
      <c r="B569" s="1" t="s">
        <v>1434</v>
      </c>
      <c r="C569" s="2" t="s">
        <v>1587</v>
      </c>
      <c r="D569" s="3" t="s">
        <v>294</v>
      </c>
      <c r="E569" s="4">
        <v>35</v>
      </c>
      <c r="F569" s="5">
        <v>0</v>
      </c>
      <c r="G569" s="6">
        <v>2</v>
      </c>
      <c r="H569" s="6">
        <f t="shared" si="44"/>
        <v>0</v>
      </c>
      <c r="I569" s="74"/>
    </row>
    <row r="570" spans="1:9" x14ac:dyDescent="0.2">
      <c r="A570" s="1" t="s">
        <v>1588</v>
      </c>
      <c r="B570" s="1" t="s">
        <v>482</v>
      </c>
      <c r="C570" s="2" t="s">
        <v>1589</v>
      </c>
      <c r="D570" s="3" t="s">
        <v>30</v>
      </c>
      <c r="E570" s="4">
        <v>0</v>
      </c>
      <c r="F570" s="5">
        <v>0</v>
      </c>
      <c r="G570" s="6">
        <v>2</v>
      </c>
      <c r="H570" s="6">
        <f t="shared" si="44"/>
        <v>0</v>
      </c>
      <c r="I570" s="74"/>
    </row>
    <row r="571" spans="1:9" ht="38.25" x14ac:dyDescent="0.2">
      <c r="A571" s="1" t="s">
        <v>1590</v>
      </c>
      <c r="B571" s="1" t="s">
        <v>1434</v>
      </c>
      <c r="C571" s="2" t="s">
        <v>1591</v>
      </c>
      <c r="D571" s="3" t="s">
        <v>277</v>
      </c>
      <c r="E571" s="4">
        <v>18</v>
      </c>
      <c r="F571" s="5">
        <v>0</v>
      </c>
      <c r="G571" s="6">
        <v>2</v>
      </c>
      <c r="H571" s="6">
        <f t="shared" si="44"/>
        <v>0</v>
      </c>
      <c r="I571" s="74"/>
    </row>
    <row r="572" spans="1:9" ht="25.5" x14ac:dyDescent="0.2">
      <c r="A572" s="1" t="s">
        <v>1592</v>
      </c>
      <c r="C572" s="2" t="s">
        <v>1593</v>
      </c>
      <c r="D572" s="3" t="s">
        <v>30</v>
      </c>
      <c r="E572" s="4">
        <v>0</v>
      </c>
      <c r="F572" s="5">
        <v>0</v>
      </c>
      <c r="G572" s="6">
        <v>2</v>
      </c>
      <c r="H572" s="6">
        <f t="shared" si="44"/>
        <v>0</v>
      </c>
      <c r="I572" s="74"/>
    </row>
    <row r="573" spans="1:9" ht="63.75" x14ac:dyDescent="0.2">
      <c r="A573" s="1" t="s">
        <v>1594</v>
      </c>
      <c r="B573" s="1" t="s">
        <v>1434</v>
      </c>
      <c r="C573" s="2" t="s">
        <v>1595</v>
      </c>
      <c r="D573" s="3" t="s">
        <v>277</v>
      </c>
      <c r="E573" s="4">
        <v>16</v>
      </c>
      <c r="F573" s="5">
        <v>0</v>
      </c>
      <c r="G573" s="6">
        <v>2</v>
      </c>
      <c r="H573" s="6">
        <f t="shared" si="44"/>
        <v>0</v>
      </c>
      <c r="I573" s="74"/>
    </row>
    <row r="574" spans="1:9" ht="51" x14ac:dyDescent="0.2">
      <c r="A574" s="1" t="s">
        <v>1596</v>
      </c>
      <c r="B574" s="1" t="s">
        <v>1434</v>
      </c>
      <c r="C574" s="2" t="s">
        <v>1597</v>
      </c>
      <c r="D574" s="3" t="s">
        <v>267</v>
      </c>
      <c r="E574" s="4">
        <v>16</v>
      </c>
      <c r="F574" s="5">
        <v>0</v>
      </c>
      <c r="G574" s="6">
        <v>2</v>
      </c>
      <c r="H574" s="6">
        <f t="shared" si="44"/>
        <v>0</v>
      </c>
      <c r="I574" s="74"/>
    </row>
    <row r="575" spans="1:9" x14ac:dyDescent="0.2">
      <c r="A575" s="1" t="s">
        <v>1598</v>
      </c>
      <c r="C575" s="2" t="s">
        <v>1599</v>
      </c>
      <c r="D575" s="3" t="s">
        <v>30</v>
      </c>
      <c r="E575" s="4">
        <v>0</v>
      </c>
      <c r="F575" s="5">
        <v>0</v>
      </c>
      <c r="G575" s="6">
        <v>2</v>
      </c>
      <c r="H575" s="6">
        <f t="shared" si="44"/>
        <v>0</v>
      </c>
      <c r="I575" s="74"/>
    </row>
    <row r="576" spans="1:9" ht="38.25" x14ac:dyDescent="0.2">
      <c r="A576" s="1" t="s">
        <v>1600</v>
      </c>
      <c r="B576" s="1" t="s">
        <v>1434</v>
      </c>
      <c r="C576" s="2" t="s">
        <v>1601</v>
      </c>
      <c r="D576" s="3" t="s">
        <v>294</v>
      </c>
      <c r="E576" s="4">
        <v>10</v>
      </c>
      <c r="F576" s="5">
        <v>0</v>
      </c>
      <c r="G576" s="6">
        <v>2</v>
      </c>
      <c r="H576" s="6">
        <f t="shared" si="44"/>
        <v>0</v>
      </c>
      <c r="I576" s="74"/>
    </row>
    <row r="577" spans="1:9" x14ac:dyDescent="0.2">
      <c r="A577" s="1" t="s">
        <v>1602</v>
      </c>
      <c r="B577" s="1" t="s">
        <v>485</v>
      </c>
      <c r="C577" s="2" t="s">
        <v>1603</v>
      </c>
      <c r="D577" s="3" t="s">
        <v>30</v>
      </c>
      <c r="E577" s="4">
        <v>0</v>
      </c>
      <c r="F577" s="5">
        <v>0</v>
      </c>
      <c r="G577" s="6">
        <v>2</v>
      </c>
      <c r="H577" s="6">
        <f t="shared" si="44"/>
        <v>0</v>
      </c>
      <c r="I577" s="74"/>
    </row>
    <row r="578" spans="1:9" ht="25.5" x14ac:dyDescent="0.2">
      <c r="A578" s="1" t="s">
        <v>1604</v>
      </c>
      <c r="C578" s="2" t="s">
        <v>1605</v>
      </c>
      <c r="D578" s="3" t="s">
        <v>267</v>
      </c>
      <c r="E578" s="4">
        <v>1</v>
      </c>
      <c r="F578" s="5">
        <v>0</v>
      </c>
      <c r="G578" s="6">
        <v>2</v>
      </c>
      <c r="H578" s="6">
        <f t="shared" si="44"/>
        <v>0</v>
      </c>
      <c r="I578" s="74"/>
    </row>
    <row r="579" spans="1:9" ht="38.25" x14ac:dyDescent="0.2">
      <c r="A579" s="1" t="s">
        <v>1606</v>
      </c>
      <c r="C579" s="2" t="s">
        <v>1607</v>
      </c>
      <c r="D579" s="3" t="s">
        <v>267</v>
      </c>
      <c r="E579" s="4">
        <v>3</v>
      </c>
      <c r="F579" s="5">
        <v>0</v>
      </c>
      <c r="G579" s="6">
        <v>2</v>
      </c>
      <c r="H579" s="6">
        <f t="shared" si="44"/>
        <v>0</v>
      </c>
      <c r="I579" s="74"/>
    </row>
    <row r="580" spans="1:9" ht="25.5" x14ac:dyDescent="0.2">
      <c r="A580" s="1" t="s">
        <v>1608</v>
      </c>
      <c r="C580" s="2" t="s">
        <v>1609</v>
      </c>
      <c r="D580" s="3" t="s">
        <v>267</v>
      </c>
      <c r="E580" s="4">
        <v>2</v>
      </c>
      <c r="F580" s="5">
        <v>0</v>
      </c>
      <c r="G580" s="6">
        <v>2</v>
      </c>
      <c r="H580" s="6">
        <f t="shared" si="44"/>
        <v>0</v>
      </c>
      <c r="I580" s="74"/>
    </row>
    <row r="581" spans="1:9" ht="25.5" x14ac:dyDescent="0.2">
      <c r="A581" s="1" t="s">
        <v>1610</v>
      </c>
      <c r="C581" s="2" t="s">
        <v>1611</v>
      </c>
      <c r="D581" s="3" t="s">
        <v>267</v>
      </c>
      <c r="E581" s="4">
        <v>4</v>
      </c>
      <c r="F581" s="5">
        <v>0</v>
      </c>
      <c r="G581" s="6">
        <v>2</v>
      </c>
      <c r="H581" s="6">
        <f t="shared" si="44"/>
        <v>0</v>
      </c>
      <c r="I581" s="74"/>
    </row>
    <row r="582" spans="1:9" ht="25.5" x14ac:dyDescent="0.2">
      <c r="A582" s="1" t="s">
        <v>1612</v>
      </c>
      <c r="C582" s="2" t="s">
        <v>1613</v>
      </c>
      <c r="D582" s="3" t="s">
        <v>267</v>
      </c>
      <c r="E582" s="4">
        <v>1</v>
      </c>
      <c r="F582" s="5">
        <v>0</v>
      </c>
      <c r="G582" s="6">
        <v>2</v>
      </c>
      <c r="H582" s="6">
        <f t="shared" si="44"/>
        <v>0</v>
      </c>
      <c r="I582" s="74"/>
    </row>
    <row r="583" spans="1:9" ht="25.5" x14ac:dyDescent="0.2">
      <c r="A583" s="1" t="s">
        <v>1614</v>
      </c>
      <c r="C583" s="2" t="s">
        <v>1615</v>
      </c>
      <c r="D583" s="3" t="s">
        <v>267</v>
      </c>
      <c r="E583" s="4">
        <v>55</v>
      </c>
      <c r="F583" s="5">
        <v>0</v>
      </c>
      <c r="G583" s="6">
        <v>2</v>
      </c>
      <c r="H583" s="6">
        <f t="shared" si="44"/>
        <v>0</v>
      </c>
      <c r="I583" s="74"/>
    </row>
    <row r="584" spans="1:9" ht="38.25" x14ac:dyDescent="0.2">
      <c r="A584" s="1" t="s">
        <v>1616</v>
      </c>
      <c r="B584" s="1" t="s">
        <v>1434</v>
      </c>
      <c r="C584" s="2" t="s">
        <v>1617</v>
      </c>
      <c r="D584" s="3" t="s">
        <v>267</v>
      </c>
      <c r="E584" s="4">
        <v>1</v>
      </c>
      <c r="F584" s="5">
        <v>0</v>
      </c>
      <c r="G584" s="6">
        <v>2</v>
      </c>
      <c r="H584" s="6">
        <f t="shared" si="44"/>
        <v>0</v>
      </c>
      <c r="I584" s="74"/>
    </row>
    <row r="585" spans="1:9" ht="25.5" x14ac:dyDescent="0.2">
      <c r="A585" s="1" t="s">
        <v>1618</v>
      </c>
      <c r="B585" s="1" t="s">
        <v>1434</v>
      </c>
      <c r="C585" s="2" t="s">
        <v>1619</v>
      </c>
      <c r="D585" s="3" t="s">
        <v>267</v>
      </c>
      <c r="E585" s="4">
        <v>6</v>
      </c>
      <c r="F585" s="5">
        <v>0</v>
      </c>
      <c r="G585" s="6">
        <v>2</v>
      </c>
      <c r="H585" s="6">
        <f t="shared" si="44"/>
        <v>0</v>
      </c>
      <c r="I585" s="74"/>
    </row>
    <row r="586" spans="1:9" ht="25.5" x14ac:dyDescent="0.2">
      <c r="A586" s="1" t="s">
        <v>1620</v>
      </c>
      <c r="B586" s="1" t="s">
        <v>1434</v>
      </c>
      <c r="C586" s="2" t="s">
        <v>1621</v>
      </c>
      <c r="D586" s="3" t="s">
        <v>277</v>
      </c>
      <c r="E586" s="4">
        <v>1</v>
      </c>
      <c r="F586" s="5">
        <v>0</v>
      </c>
      <c r="G586" s="6">
        <v>2</v>
      </c>
      <c r="H586" s="6">
        <f t="shared" si="44"/>
        <v>0</v>
      </c>
      <c r="I586" s="74"/>
    </row>
    <row r="587" spans="1:9" ht="25.5" x14ac:dyDescent="0.2">
      <c r="A587" s="1" t="s">
        <v>1622</v>
      </c>
      <c r="B587" s="1" t="s">
        <v>1434</v>
      </c>
      <c r="C587" s="2" t="s">
        <v>1623</v>
      </c>
      <c r="D587" s="3" t="s">
        <v>267</v>
      </c>
      <c r="E587" s="4">
        <v>1</v>
      </c>
      <c r="F587" s="5">
        <v>0</v>
      </c>
      <c r="G587" s="6">
        <v>2</v>
      </c>
      <c r="H587" s="6">
        <f t="shared" si="44"/>
        <v>0</v>
      </c>
      <c r="I587" s="74"/>
    </row>
    <row r="588" spans="1:9" ht="25.5" x14ac:dyDescent="0.2">
      <c r="A588" s="1" t="s">
        <v>1624</v>
      </c>
      <c r="B588" s="1" t="s">
        <v>1434</v>
      </c>
      <c r="C588" s="2" t="s">
        <v>1625</v>
      </c>
      <c r="D588" s="3" t="s">
        <v>277</v>
      </c>
      <c r="E588" s="4">
        <v>1</v>
      </c>
      <c r="F588" s="5">
        <v>0</v>
      </c>
      <c r="G588" s="6">
        <v>2</v>
      </c>
      <c r="H588" s="6">
        <f t="shared" si="44"/>
        <v>0</v>
      </c>
      <c r="I588" s="74"/>
    </row>
    <row r="589" spans="1:9" x14ac:dyDescent="0.2">
      <c r="A589" s="1" t="s">
        <v>1626</v>
      </c>
      <c r="B589" s="1" t="s">
        <v>488</v>
      </c>
      <c r="C589" s="2" t="s">
        <v>1627</v>
      </c>
      <c r="D589" s="3" t="s">
        <v>30</v>
      </c>
      <c r="E589" s="4">
        <v>0</v>
      </c>
      <c r="F589" s="5">
        <v>0</v>
      </c>
      <c r="G589" s="6">
        <v>2</v>
      </c>
      <c r="H589" s="6">
        <f t="shared" si="44"/>
        <v>0</v>
      </c>
      <c r="I589" s="74"/>
    </row>
    <row r="590" spans="1:9" ht="38.25" x14ac:dyDescent="0.2">
      <c r="A590" s="1" t="s">
        <v>1628</v>
      </c>
      <c r="B590" s="1" t="s">
        <v>1434</v>
      </c>
      <c r="C590" s="2" t="s">
        <v>1629</v>
      </c>
      <c r="D590" s="3" t="s">
        <v>277</v>
      </c>
      <c r="E590" s="4">
        <v>1</v>
      </c>
      <c r="F590" s="5">
        <v>0</v>
      </c>
      <c r="G590" s="6">
        <v>2</v>
      </c>
      <c r="H590" s="6">
        <f t="shared" si="44"/>
        <v>0</v>
      </c>
      <c r="I590" s="74"/>
    </row>
    <row r="591" spans="1:9" x14ac:dyDescent="0.2">
      <c r="A591" s="1" t="s">
        <v>1630</v>
      </c>
      <c r="B591" s="1" t="s">
        <v>491</v>
      </c>
      <c r="C591" s="2" t="s">
        <v>1631</v>
      </c>
      <c r="D591" s="3" t="s">
        <v>277</v>
      </c>
      <c r="E591" s="4">
        <v>1</v>
      </c>
      <c r="F591" s="5">
        <v>0</v>
      </c>
      <c r="G591" s="6">
        <v>2</v>
      </c>
      <c r="H591" s="6">
        <f t="shared" si="44"/>
        <v>0</v>
      </c>
      <c r="I591" s="74"/>
    </row>
    <row r="592" spans="1:9" x14ac:dyDescent="0.2">
      <c r="A592" s="1" t="s">
        <v>1632</v>
      </c>
      <c r="B592" s="1" t="s">
        <v>527</v>
      </c>
      <c r="C592" s="2" t="s">
        <v>1633</v>
      </c>
      <c r="D592" s="3" t="s">
        <v>30</v>
      </c>
      <c r="E592" s="4">
        <v>0</v>
      </c>
      <c r="F592" s="5">
        <v>0</v>
      </c>
      <c r="G592" s="6">
        <v>2</v>
      </c>
      <c r="H592" s="6">
        <f t="shared" si="44"/>
        <v>0</v>
      </c>
      <c r="I592" s="74"/>
    </row>
    <row r="593" spans="1:9" x14ac:dyDescent="0.2">
      <c r="A593" s="1" t="s">
        <v>1634</v>
      </c>
      <c r="B593" s="1" t="s">
        <v>532</v>
      </c>
      <c r="C593" s="2" t="s">
        <v>1635</v>
      </c>
      <c r="D593" s="3" t="s">
        <v>30</v>
      </c>
      <c r="E593" s="4">
        <v>0</v>
      </c>
      <c r="F593" s="5">
        <v>0</v>
      </c>
      <c r="G593" s="6">
        <v>2</v>
      </c>
      <c r="H593" s="6">
        <f t="shared" si="44"/>
        <v>0</v>
      </c>
      <c r="I593" s="74"/>
    </row>
    <row r="594" spans="1:9" ht="51" x14ac:dyDescent="0.2">
      <c r="A594" s="1" t="s">
        <v>1636</v>
      </c>
      <c r="B594" s="1" t="s">
        <v>1434</v>
      </c>
      <c r="C594" s="2" t="s">
        <v>1637</v>
      </c>
      <c r="D594" s="3" t="s">
        <v>267</v>
      </c>
      <c r="E594" s="4">
        <v>1</v>
      </c>
      <c r="F594" s="5">
        <v>0</v>
      </c>
      <c r="G594" s="6">
        <v>2</v>
      </c>
      <c r="H594" s="6">
        <f t="shared" si="44"/>
        <v>0</v>
      </c>
      <c r="I594" s="74"/>
    </row>
    <row r="595" spans="1:9" ht="38.25" x14ac:dyDescent="0.2">
      <c r="A595" s="1" t="s">
        <v>1638</v>
      </c>
      <c r="B595" s="1" t="s">
        <v>1434</v>
      </c>
      <c r="C595" s="2" t="s">
        <v>1639</v>
      </c>
      <c r="D595" s="3" t="s">
        <v>267</v>
      </c>
      <c r="E595" s="4">
        <v>1</v>
      </c>
      <c r="F595" s="5">
        <v>0</v>
      </c>
      <c r="G595" s="6">
        <v>2</v>
      </c>
      <c r="H595" s="6">
        <f t="shared" si="44"/>
        <v>0</v>
      </c>
      <c r="I595" s="74"/>
    </row>
    <row r="596" spans="1:9" ht="25.5" x14ac:dyDescent="0.2">
      <c r="A596" s="1" t="s">
        <v>1640</v>
      </c>
      <c r="B596" s="1" t="s">
        <v>1434</v>
      </c>
      <c r="C596" s="2" t="s">
        <v>1641</v>
      </c>
      <c r="D596" s="3" t="s">
        <v>267</v>
      </c>
      <c r="E596" s="4">
        <v>1</v>
      </c>
      <c r="F596" s="5">
        <v>0</v>
      </c>
      <c r="G596" s="6">
        <v>2</v>
      </c>
      <c r="H596" s="6">
        <f t="shared" si="44"/>
        <v>0</v>
      </c>
      <c r="I596" s="74"/>
    </row>
    <row r="597" spans="1:9" ht="38.25" x14ac:dyDescent="0.2">
      <c r="A597" s="1" t="s">
        <v>1642</v>
      </c>
      <c r="B597" s="1" t="s">
        <v>1434</v>
      </c>
      <c r="C597" s="2" t="s">
        <v>1643</v>
      </c>
      <c r="D597" s="3" t="s">
        <v>267</v>
      </c>
      <c r="E597" s="4">
        <v>1</v>
      </c>
      <c r="F597" s="5">
        <v>0</v>
      </c>
      <c r="G597" s="6">
        <v>2</v>
      </c>
      <c r="H597" s="6">
        <f t="shared" si="44"/>
        <v>0</v>
      </c>
      <c r="I597" s="74"/>
    </row>
    <row r="598" spans="1:9" ht="38.25" x14ac:dyDescent="0.2">
      <c r="A598" s="1" t="s">
        <v>1644</v>
      </c>
      <c r="B598" s="1" t="s">
        <v>1434</v>
      </c>
      <c r="C598" s="2" t="s">
        <v>1645</v>
      </c>
      <c r="D598" s="3" t="s">
        <v>267</v>
      </c>
      <c r="E598" s="4">
        <v>1</v>
      </c>
      <c r="F598" s="5">
        <v>0</v>
      </c>
      <c r="G598" s="6">
        <v>2</v>
      </c>
      <c r="H598" s="6">
        <f t="shared" si="44"/>
        <v>0</v>
      </c>
      <c r="I598" s="74"/>
    </row>
    <row r="599" spans="1:9" ht="25.5" x14ac:dyDescent="0.2">
      <c r="A599" s="1" t="s">
        <v>1646</v>
      </c>
      <c r="B599" s="1" t="s">
        <v>1434</v>
      </c>
      <c r="C599" s="2" t="s">
        <v>1647</v>
      </c>
      <c r="D599" s="3" t="s">
        <v>267</v>
      </c>
      <c r="E599" s="4">
        <v>1</v>
      </c>
      <c r="F599" s="5">
        <v>0</v>
      </c>
      <c r="G599" s="6">
        <v>2</v>
      </c>
      <c r="H599" s="6">
        <f t="shared" si="44"/>
        <v>0</v>
      </c>
      <c r="I599" s="74"/>
    </row>
    <row r="600" spans="1:9" ht="25.5" x14ac:dyDescent="0.2">
      <c r="A600" s="1" t="s">
        <v>1648</v>
      </c>
      <c r="B600" s="1" t="s">
        <v>1434</v>
      </c>
      <c r="C600" s="2" t="s">
        <v>1649</v>
      </c>
      <c r="D600" s="3" t="s">
        <v>267</v>
      </c>
      <c r="E600" s="4">
        <v>1</v>
      </c>
      <c r="F600" s="5">
        <v>0</v>
      </c>
      <c r="G600" s="6">
        <v>2</v>
      </c>
      <c r="H600" s="6">
        <f t="shared" si="44"/>
        <v>0</v>
      </c>
      <c r="I600" s="74"/>
    </row>
    <row r="601" spans="1:9" ht="25.5" x14ac:dyDescent="0.2">
      <c r="A601" s="1" t="s">
        <v>1650</v>
      </c>
      <c r="B601" s="1" t="s">
        <v>1434</v>
      </c>
      <c r="C601" s="2" t="s">
        <v>1651</v>
      </c>
      <c r="D601" s="3" t="s">
        <v>277</v>
      </c>
      <c r="E601" s="4">
        <v>1</v>
      </c>
      <c r="F601" s="5">
        <v>0</v>
      </c>
      <c r="G601" s="6">
        <v>2</v>
      </c>
      <c r="H601" s="6">
        <f t="shared" si="44"/>
        <v>0</v>
      </c>
      <c r="I601" s="74"/>
    </row>
    <row r="602" spans="1:9" ht="25.5" x14ac:dyDescent="0.2">
      <c r="A602" s="1" t="s">
        <v>1652</v>
      </c>
      <c r="B602" s="1" t="s">
        <v>1653</v>
      </c>
      <c r="C602" s="2" t="s">
        <v>1654</v>
      </c>
      <c r="D602" s="3" t="s">
        <v>267</v>
      </c>
      <c r="E602" s="4">
        <v>24</v>
      </c>
      <c r="F602" s="5">
        <v>0</v>
      </c>
      <c r="G602" s="6">
        <v>2</v>
      </c>
      <c r="H602" s="6">
        <f t="shared" si="44"/>
        <v>0</v>
      </c>
      <c r="I602" s="74"/>
    </row>
    <row r="603" spans="1:9" ht="51" x14ac:dyDescent="0.2">
      <c r="A603" s="1" t="s">
        <v>1655</v>
      </c>
      <c r="B603" s="1" t="s">
        <v>1656</v>
      </c>
      <c r="C603" s="2" t="s">
        <v>1657</v>
      </c>
      <c r="D603" s="3" t="s">
        <v>267</v>
      </c>
      <c r="E603" s="4">
        <v>1</v>
      </c>
      <c r="F603" s="5">
        <v>0</v>
      </c>
      <c r="G603" s="6">
        <v>2</v>
      </c>
      <c r="H603" s="6">
        <f t="shared" si="44"/>
        <v>0</v>
      </c>
      <c r="I603" s="74"/>
    </row>
    <row r="604" spans="1:9" x14ac:dyDescent="0.2">
      <c r="A604" s="1" t="s">
        <v>1658</v>
      </c>
      <c r="B604" s="1" t="s">
        <v>1659</v>
      </c>
      <c r="C604" s="2" t="s">
        <v>1660</v>
      </c>
      <c r="D604" s="3" t="s">
        <v>267</v>
      </c>
      <c r="E604" s="4">
        <v>5</v>
      </c>
      <c r="F604" s="5">
        <v>0</v>
      </c>
      <c r="G604" s="6">
        <v>2</v>
      </c>
      <c r="H604" s="6">
        <f t="shared" si="44"/>
        <v>0</v>
      </c>
      <c r="I604" s="74"/>
    </row>
    <row r="605" spans="1:9" x14ac:dyDescent="0.2">
      <c r="A605" s="1" t="s">
        <v>1661</v>
      </c>
      <c r="B605" s="1" t="s">
        <v>1662</v>
      </c>
      <c r="C605" s="2" t="s">
        <v>1663</v>
      </c>
      <c r="D605" s="3" t="s">
        <v>30</v>
      </c>
      <c r="E605" s="4">
        <v>0</v>
      </c>
      <c r="F605" s="5">
        <v>0</v>
      </c>
      <c r="G605" s="6">
        <v>2</v>
      </c>
      <c r="H605" s="6">
        <f t="shared" si="44"/>
        <v>0</v>
      </c>
      <c r="I605" s="74"/>
    </row>
    <row r="606" spans="1:9" ht="280.5" x14ac:dyDescent="0.2">
      <c r="A606" s="1" t="s">
        <v>1664</v>
      </c>
      <c r="B606" s="1" t="s">
        <v>1665</v>
      </c>
      <c r="C606" s="2" t="s">
        <v>1666</v>
      </c>
      <c r="D606" s="3" t="s">
        <v>277</v>
      </c>
      <c r="E606" s="4">
        <v>1</v>
      </c>
      <c r="F606" s="5">
        <v>0</v>
      </c>
      <c r="G606" s="6">
        <v>2</v>
      </c>
      <c r="H606" s="6">
        <f t="shared" si="44"/>
        <v>0</v>
      </c>
      <c r="I606" s="74"/>
    </row>
    <row r="607" spans="1:9" ht="114.75" x14ac:dyDescent="0.2">
      <c r="A607" s="1" t="s">
        <v>1667</v>
      </c>
      <c r="B607" s="1" t="s">
        <v>1668</v>
      </c>
      <c r="C607" s="2" t="s">
        <v>1669</v>
      </c>
      <c r="D607" s="3" t="s">
        <v>267</v>
      </c>
      <c r="E607" s="4">
        <v>1</v>
      </c>
      <c r="F607" s="5">
        <v>0</v>
      </c>
      <c r="G607" s="6">
        <v>2</v>
      </c>
      <c r="H607" s="6">
        <f t="shared" si="44"/>
        <v>0</v>
      </c>
      <c r="I607" s="74"/>
    </row>
    <row r="608" spans="1:9" ht="267.75" x14ac:dyDescent="0.2">
      <c r="A608" s="1" t="s">
        <v>1670</v>
      </c>
      <c r="B608" s="1" t="s">
        <v>1671</v>
      </c>
      <c r="C608" s="2" t="s">
        <v>1672</v>
      </c>
      <c r="D608" s="3" t="s">
        <v>267</v>
      </c>
      <c r="E608" s="4">
        <v>1</v>
      </c>
      <c r="F608" s="5">
        <v>0</v>
      </c>
      <c r="G608" s="6">
        <v>2</v>
      </c>
      <c r="H608" s="6">
        <f t="shared" si="44"/>
        <v>0</v>
      </c>
      <c r="I608" s="74"/>
    </row>
    <row r="609" spans="1:9" ht="25.5" x14ac:dyDescent="0.2">
      <c r="A609" s="1" t="s">
        <v>1673</v>
      </c>
      <c r="B609" s="1" t="s">
        <v>1674</v>
      </c>
      <c r="C609" s="2" t="s">
        <v>1675</v>
      </c>
      <c r="D609" s="3" t="s">
        <v>267</v>
      </c>
      <c r="E609" s="4">
        <v>1</v>
      </c>
      <c r="F609" s="5">
        <v>0</v>
      </c>
      <c r="G609" s="6">
        <v>2</v>
      </c>
      <c r="H609" s="6">
        <f t="shared" si="44"/>
        <v>0</v>
      </c>
      <c r="I609" s="74"/>
    </row>
    <row r="610" spans="1:9" ht="51" x14ac:dyDescent="0.2">
      <c r="A610" s="1" t="s">
        <v>1676</v>
      </c>
      <c r="B610" s="1" t="s">
        <v>1677</v>
      </c>
      <c r="C610" s="2" t="s">
        <v>1678</v>
      </c>
      <c r="D610" s="3" t="s">
        <v>267</v>
      </c>
      <c r="E610" s="4">
        <v>1</v>
      </c>
      <c r="F610" s="5">
        <v>0</v>
      </c>
      <c r="G610" s="6">
        <v>2</v>
      </c>
      <c r="H610" s="6">
        <f t="shared" si="44"/>
        <v>0</v>
      </c>
      <c r="I610" s="74"/>
    </row>
    <row r="611" spans="1:9" x14ac:dyDescent="0.2">
      <c r="A611" s="1" t="s">
        <v>1679</v>
      </c>
      <c r="B611" s="1" t="s">
        <v>1680</v>
      </c>
      <c r="C611" s="2" t="s">
        <v>1681</v>
      </c>
      <c r="D611" s="3" t="s">
        <v>267</v>
      </c>
      <c r="E611" s="4">
        <v>4</v>
      </c>
      <c r="F611" s="5">
        <v>0</v>
      </c>
      <c r="G611" s="6">
        <v>2</v>
      </c>
      <c r="H611" s="6">
        <f t="shared" si="44"/>
        <v>0</v>
      </c>
      <c r="I611" s="74"/>
    </row>
    <row r="612" spans="1:9" ht="25.5" x14ac:dyDescent="0.2">
      <c r="A612" s="1" t="s">
        <v>1682</v>
      </c>
      <c r="B612" s="1" t="s">
        <v>1680</v>
      </c>
      <c r="C612" s="2" t="s">
        <v>1683</v>
      </c>
      <c r="D612" s="3" t="s">
        <v>267</v>
      </c>
      <c r="E612" s="4">
        <v>1</v>
      </c>
      <c r="F612" s="5">
        <v>0</v>
      </c>
      <c r="G612" s="6">
        <v>2</v>
      </c>
      <c r="H612" s="6">
        <f t="shared" si="44"/>
        <v>0</v>
      </c>
      <c r="I612" s="74"/>
    </row>
    <row r="613" spans="1:9" x14ac:dyDescent="0.2">
      <c r="A613" s="1" t="s">
        <v>1684</v>
      </c>
      <c r="B613" s="1" t="s">
        <v>558</v>
      </c>
      <c r="C613" s="2" t="s">
        <v>1685</v>
      </c>
      <c r="E613" s="4">
        <v>0</v>
      </c>
      <c r="F613" s="5">
        <v>0</v>
      </c>
      <c r="G613" s="6">
        <v>1</v>
      </c>
      <c r="H613" s="6">
        <f>H614+H626</f>
        <v>0</v>
      </c>
      <c r="I613" s="74"/>
    </row>
    <row r="614" spans="1:9" x14ac:dyDescent="0.2">
      <c r="A614" s="1" t="s">
        <v>1686</v>
      </c>
      <c r="C614" s="2" t="s">
        <v>1687</v>
      </c>
      <c r="E614" s="4">
        <v>0</v>
      </c>
      <c r="F614" s="5">
        <v>0</v>
      </c>
      <c r="G614" s="6">
        <v>1</v>
      </c>
      <c r="H614" s="6">
        <f>H615+H616+H617+H618+H619+H620+H621+H622+H623+H624+H625</f>
        <v>0</v>
      </c>
      <c r="I614" s="74"/>
    </row>
    <row r="615" spans="1:9" ht="76.5" x14ac:dyDescent="0.2">
      <c r="A615" s="1" t="s">
        <v>1688</v>
      </c>
      <c r="B615" s="1" t="s">
        <v>570</v>
      </c>
      <c r="C615" s="2" t="s">
        <v>1689</v>
      </c>
      <c r="D615" s="3" t="s">
        <v>267</v>
      </c>
      <c r="E615" s="4">
        <v>1</v>
      </c>
      <c r="F615" s="5">
        <v>0</v>
      </c>
      <c r="G615" s="6">
        <v>2</v>
      </c>
      <c r="H615" s="6">
        <f t="shared" ref="H615:H625" si="45">ROUND(ROUND(F615,2)*ROUND(E615,2), 2)</f>
        <v>0</v>
      </c>
      <c r="I615" s="74"/>
    </row>
    <row r="616" spans="1:9" ht="25.5" x14ac:dyDescent="0.2">
      <c r="A616" s="1" t="s">
        <v>1690</v>
      </c>
      <c r="B616" s="1" t="s">
        <v>573</v>
      </c>
      <c r="C616" s="2" t="s">
        <v>1691</v>
      </c>
      <c r="D616" s="3" t="s">
        <v>267</v>
      </c>
      <c r="E616" s="4">
        <v>1</v>
      </c>
      <c r="F616" s="5">
        <v>0</v>
      </c>
      <c r="G616" s="6">
        <v>2</v>
      </c>
      <c r="H616" s="6">
        <f t="shared" si="45"/>
        <v>0</v>
      </c>
      <c r="I616" s="74"/>
    </row>
    <row r="617" spans="1:9" ht="25.5" x14ac:dyDescent="0.2">
      <c r="A617" s="1" t="s">
        <v>1692</v>
      </c>
      <c r="B617" s="1" t="s">
        <v>576</v>
      </c>
      <c r="C617" s="2" t="s">
        <v>1693</v>
      </c>
      <c r="D617" s="3" t="s">
        <v>267</v>
      </c>
      <c r="E617" s="4">
        <v>1</v>
      </c>
      <c r="F617" s="5">
        <v>0</v>
      </c>
      <c r="G617" s="6">
        <v>2</v>
      </c>
      <c r="H617" s="6">
        <f t="shared" si="45"/>
        <v>0</v>
      </c>
      <c r="I617" s="74"/>
    </row>
    <row r="618" spans="1:9" ht="38.25" x14ac:dyDescent="0.2">
      <c r="A618" s="1" t="s">
        <v>1694</v>
      </c>
      <c r="B618" s="1" t="s">
        <v>579</v>
      </c>
      <c r="C618" s="2" t="s">
        <v>1695</v>
      </c>
      <c r="D618" s="3" t="s">
        <v>267</v>
      </c>
      <c r="E618" s="4">
        <v>1</v>
      </c>
      <c r="F618" s="5">
        <v>0</v>
      </c>
      <c r="G618" s="6">
        <v>2</v>
      </c>
      <c r="H618" s="6">
        <f t="shared" si="45"/>
        <v>0</v>
      </c>
      <c r="I618" s="74"/>
    </row>
    <row r="619" spans="1:9" ht="38.25" x14ac:dyDescent="0.2">
      <c r="A619" s="1" t="s">
        <v>1696</v>
      </c>
      <c r="B619" s="1" t="s">
        <v>582</v>
      </c>
      <c r="C619" s="2" t="s">
        <v>1697</v>
      </c>
      <c r="D619" s="3" t="s">
        <v>267</v>
      </c>
      <c r="E619" s="4">
        <v>1</v>
      </c>
      <c r="F619" s="5">
        <v>0</v>
      </c>
      <c r="G619" s="6">
        <v>2</v>
      </c>
      <c r="H619" s="6">
        <f t="shared" si="45"/>
        <v>0</v>
      </c>
      <c r="I619" s="74"/>
    </row>
    <row r="620" spans="1:9" ht="25.5" x14ac:dyDescent="0.2">
      <c r="A620" s="1" t="s">
        <v>1698</v>
      </c>
      <c r="B620" s="1" t="s">
        <v>587</v>
      </c>
      <c r="C620" s="2" t="s">
        <v>1699</v>
      </c>
      <c r="D620" s="3" t="s">
        <v>267</v>
      </c>
      <c r="E620" s="4">
        <v>1</v>
      </c>
      <c r="F620" s="5">
        <v>0</v>
      </c>
      <c r="G620" s="6">
        <v>2</v>
      </c>
      <c r="H620" s="6">
        <f t="shared" si="45"/>
        <v>0</v>
      </c>
      <c r="I620" s="74"/>
    </row>
    <row r="621" spans="1:9" ht="89.25" x14ac:dyDescent="0.2">
      <c r="A621" s="1" t="s">
        <v>1700</v>
      </c>
      <c r="B621" s="1" t="s">
        <v>595</v>
      </c>
      <c r="C621" s="2" t="s">
        <v>1701</v>
      </c>
      <c r="D621" s="3" t="s">
        <v>267</v>
      </c>
      <c r="E621" s="4">
        <v>1</v>
      </c>
      <c r="F621" s="5">
        <v>0</v>
      </c>
      <c r="G621" s="6">
        <v>2</v>
      </c>
      <c r="H621" s="6">
        <f t="shared" si="45"/>
        <v>0</v>
      </c>
      <c r="I621" s="74"/>
    </row>
    <row r="622" spans="1:9" ht="76.5" x14ac:dyDescent="0.2">
      <c r="A622" s="1" t="s">
        <v>1702</v>
      </c>
      <c r="B622" s="1" t="s">
        <v>598</v>
      </c>
      <c r="C622" s="2" t="s">
        <v>1703</v>
      </c>
      <c r="D622" s="3" t="s">
        <v>267</v>
      </c>
      <c r="E622" s="4">
        <v>11</v>
      </c>
      <c r="F622" s="5">
        <v>0</v>
      </c>
      <c r="G622" s="6">
        <v>2</v>
      </c>
      <c r="H622" s="6">
        <f t="shared" si="45"/>
        <v>0</v>
      </c>
      <c r="I622" s="74"/>
    </row>
    <row r="623" spans="1:9" ht="38.25" x14ac:dyDescent="0.2">
      <c r="A623" s="1" t="s">
        <v>1704</v>
      </c>
      <c r="B623" s="1" t="s">
        <v>601</v>
      </c>
      <c r="C623" s="2" t="s">
        <v>1705</v>
      </c>
      <c r="D623" s="3" t="s">
        <v>267</v>
      </c>
      <c r="E623" s="4">
        <v>1</v>
      </c>
      <c r="F623" s="5">
        <v>0</v>
      </c>
      <c r="G623" s="6">
        <v>2</v>
      </c>
      <c r="H623" s="6">
        <f t="shared" si="45"/>
        <v>0</v>
      </c>
      <c r="I623" s="74"/>
    </row>
    <row r="624" spans="1:9" ht="25.5" x14ac:dyDescent="0.2">
      <c r="A624" s="1" t="s">
        <v>1706</v>
      </c>
      <c r="B624" s="1" t="s">
        <v>1707</v>
      </c>
      <c r="C624" s="2" t="s">
        <v>1708</v>
      </c>
      <c r="D624" s="3" t="s">
        <v>267</v>
      </c>
      <c r="E624" s="4">
        <v>1</v>
      </c>
      <c r="F624" s="5">
        <v>0</v>
      </c>
      <c r="G624" s="6">
        <v>2</v>
      </c>
      <c r="H624" s="6">
        <f t="shared" si="45"/>
        <v>0</v>
      </c>
      <c r="I624" s="74"/>
    </row>
    <row r="625" spans="1:9" ht="25.5" x14ac:dyDescent="0.2">
      <c r="A625" s="1" t="s">
        <v>1709</v>
      </c>
      <c r="B625" s="1" t="s">
        <v>1710</v>
      </c>
      <c r="C625" s="2" t="s">
        <v>1711</v>
      </c>
      <c r="D625" s="3" t="s">
        <v>294</v>
      </c>
      <c r="E625" s="4">
        <v>550</v>
      </c>
      <c r="F625" s="5">
        <v>0</v>
      </c>
      <c r="G625" s="6">
        <v>2</v>
      </c>
      <c r="H625" s="6">
        <f t="shared" si="45"/>
        <v>0</v>
      </c>
      <c r="I625" s="74"/>
    </row>
    <row r="626" spans="1:9" x14ac:dyDescent="0.2">
      <c r="A626" s="1" t="s">
        <v>1712</v>
      </c>
      <c r="C626" s="2" t="s">
        <v>1713</v>
      </c>
      <c r="E626" s="4">
        <v>0</v>
      </c>
      <c r="F626" s="5">
        <v>0</v>
      </c>
      <c r="G626" s="6">
        <v>1</v>
      </c>
      <c r="H626" s="6">
        <f>H627+H634+H652</f>
        <v>0</v>
      </c>
      <c r="I626" s="74"/>
    </row>
    <row r="627" spans="1:9" x14ac:dyDescent="0.2">
      <c r="A627" s="1" t="s">
        <v>1714</v>
      </c>
      <c r="C627" s="2" t="s">
        <v>1715</v>
      </c>
      <c r="E627" s="4">
        <v>0</v>
      </c>
      <c r="F627" s="5">
        <v>0</v>
      </c>
      <c r="G627" s="6">
        <v>1</v>
      </c>
      <c r="H627" s="6">
        <f>H628+H629+H630+H631+H632+H633</f>
        <v>0</v>
      </c>
      <c r="I627" s="74"/>
    </row>
    <row r="628" spans="1:9" x14ac:dyDescent="0.2">
      <c r="A628" s="1" t="s">
        <v>1716</v>
      </c>
      <c r="C628" s="2" t="s">
        <v>1717</v>
      </c>
      <c r="D628" s="3" t="s">
        <v>30</v>
      </c>
      <c r="E628" s="4">
        <v>0</v>
      </c>
      <c r="F628" s="5">
        <v>0</v>
      </c>
      <c r="G628" s="6">
        <v>2</v>
      </c>
      <c r="H628" s="6">
        <f t="shared" ref="H628:H633" si="46">ROUND(ROUND(F628,2)*ROUND(E628,2), 2)</f>
        <v>0</v>
      </c>
      <c r="I628" s="74"/>
    </row>
    <row r="629" spans="1:9" ht="38.25" x14ac:dyDescent="0.2">
      <c r="A629" s="1" t="s">
        <v>1718</v>
      </c>
      <c r="B629" s="1" t="s">
        <v>1719</v>
      </c>
      <c r="C629" s="2" t="s">
        <v>1720</v>
      </c>
      <c r="D629" s="3" t="s">
        <v>277</v>
      </c>
      <c r="E629" s="4">
        <v>1</v>
      </c>
      <c r="F629" s="5">
        <v>0</v>
      </c>
      <c r="G629" s="6">
        <v>2</v>
      </c>
      <c r="H629" s="6">
        <f t="shared" si="46"/>
        <v>0</v>
      </c>
      <c r="I629" s="74"/>
    </row>
    <row r="630" spans="1:9" x14ac:dyDescent="0.2">
      <c r="A630" s="1" t="s">
        <v>1721</v>
      </c>
      <c r="C630" s="2" t="s">
        <v>1722</v>
      </c>
      <c r="D630" s="3" t="s">
        <v>30</v>
      </c>
      <c r="E630" s="4">
        <v>0</v>
      </c>
      <c r="F630" s="5">
        <v>0</v>
      </c>
      <c r="G630" s="6">
        <v>2</v>
      </c>
      <c r="H630" s="6">
        <f t="shared" si="46"/>
        <v>0</v>
      </c>
      <c r="I630" s="74"/>
    </row>
    <row r="631" spans="1:9" ht="38.25" x14ac:dyDescent="0.2">
      <c r="A631" s="1" t="s">
        <v>1723</v>
      </c>
      <c r="B631" s="1" t="s">
        <v>1724</v>
      </c>
      <c r="C631" s="2" t="s">
        <v>1725</v>
      </c>
      <c r="D631" s="3" t="s">
        <v>267</v>
      </c>
      <c r="E631" s="4">
        <v>1</v>
      </c>
      <c r="F631" s="5">
        <v>0</v>
      </c>
      <c r="G631" s="6">
        <v>2</v>
      </c>
      <c r="H631" s="6">
        <f t="shared" si="46"/>
        <v>0</v>
      </c>
      <c r="I631" s="74"/>
    </row>
    <row r="632" spans="1:9" x14ac:dyDescent="0.2">
      <c r="A632" s="1" t="s">
        <v>1726</v>
      </c>
      <c r="B632" s="1" t="s">
        <v>1727</v>
      </c>
      <c r="C632" s="2" t="s">
        <v>1728</v>
      </c>
      <c r="D632" s="3" t="s">
        <v>267</v>
      </c>
      <c r="E632" s="4">
        <v>1</v>
      </c>
      <c r="F632" s="5">
        <v>0</v>
      </c>
      <c r="G632" s="6">
        <v>2</v>
      </c>
      <c r="H632" s="6">
        <f t="shared" si="46"/>
        <v>0</v>
      </c>
      <c r="I632" s="74"/>
    </row>
    <row r="633" spans="1:9" x14ac:dyDescent="0.2">
      <c r="A633" s="1" t="s">
        <v>1729</v>
      </c>
      <c r="B633" s="1" t="s">
        <v>1730</v>
      </c>
      <c r="C633" s="2" t="s">
        <v>1731</v>
      </c>
      <c r="D633" s="3" t="s">
        <v>267</v>
      </c>
      <c r="E633" s="4">
        <v>20</v>
      </c>
      <c r="F633" s="5">
        <v>0</v>
      </c>
      <c r="G633" s="6">
        <v>2</v>
      </c>
      <c r="H633" s="6">
        <f t="shared" si="46"/>
        <v>0</v>
      </c>
      <c r="I633" s="74"/>
    </row>
    <row r="634" spans="1:9" x14ac:dyDescent="0.2">
      <c r="A634" s="1" t="s">
        <v>1732</v>
      </c>
      <c r="C634" s="2" t="s">
        <v>1733</v>
      </c>
      <c r="E634" s="4">
        <v>0</v>
      </c>
      <c r="F634" s="5">
        <v>0</v>
      </c>
      <c r="G634" s="6">
        <v>1</v>
      </c>
      <c r="H634" s="6">
        <f>H635+H636+H637+H638+H639+H640+H641+H642+H643+H644+H645+H646+H647+H648+H649+H650+H651</f>
        <v>0</v>
      </c>
      <c r="I634" s="74"/>
    </row>
    <row r="635" spans="1:9" ht="38.25" x14ac:dyDescent="0.2">
      <c r="A635" s="1" t="s">
        <v>1734</v>
      </c>
      <c r="B635" s="1" t="s">
        <v>1735</v>
      </c>
      <c r="C635" s="2" t="s">
        <v>1736</v>
      </c>
      <c r="D635" s="3" t="s">
        <v>267</v>
      </c>
      <c r="E635" s="4">
        <v>1</v>
      </c>
      <c r="F635" s="5">
        <v>0</v>
      </c>
      <c r="G635" s="6">
        <v>2</v>
      </c>
      <c r="H635" s="6">
        <f t="shared" ref="H635:H651" si="47">ROUND(ROUND(F635,2)*ROUND(E635,2), 2)</f>
        <v>0</v>
      </c>
      <c r="I635" s="74"/>
    </row>
    <row r="636" spans="1:9" ht="38.25" x14ac:dyDescent="0.2">
      <c r="A636" s="1" t="s">
        <v>1737</v>
      </c>
      <c r="B636" s="1" t="s">
        <v>1738</v>
      </c>
      <c r="C636" s="2" t="s">
        <v>1739</v>
      </c>
      <c r="D636" s="3" t="s">
        <v>267</v>
      </c>
      <c r="E636" s="4">
        <v>1</v>
      </c>
      <c r="F636" s="5">
        <v>0</v>
      </c>
      <c r="G636" s="6">
        <v>2</v>
      </c>
      <c r="H636" s="6">
        <f t="shared" si="47"/>
        <v>0</v>
      </c>
      <c r="I636" s="74"/>
    </row>
    <row r="637" spans="1:9" x14ac:dyDescent="0.2">
      <c r="A637" s="1" t="s">
        <v>1740</v>
      </c>
      <c r="B637" s="1" t="s">
        <v>1741</v>
      </c>
      <c r="C637" s="2" t="s">
        <v>1742</v>
      </c>
      <c r="D637" s="3" t="s">
        <v>267</v>
      </c>
      <c r="E637" s="4">
        <v>1</v>
      </c>
      <c r="F637" s="5">
        <v>0</v>
      </c>
      <c r="G637" s="6">
        <v>2</v>
      </c>
      <c r="H637" s="6">
        <f t="shared" si="47"/>
        <v>0</v>
      </c>
      <c r="I637" s="74"/>
    </row>
    <row r="638" spans="1:9" x14ac:dyDescent="0.2">
      <c r="A638" s="1" t="s">
        <v>1743</v>
      </c>
      <c r="B638" s="1" t="s">
        <v>1744</v>
      </c>
      <c r="C638" s="2" t="s">
        <v>1745</v>
      </c>
      <c r="D638" s="3" t="s">
        <v>267</v>
      </c>
      <c r="E638" s="4">
        <v>1</v>
      </c>
      <c r="F638" s="5">
        <v>0</v>
      </c>
      <c r="G638" s="6">
        <v>2</v>
      </c>
      <c r="H638" s="6">
        <f t="shared" si="47"/>
        <v>0</v>
      </c>
      <c r="I638" s="74"/>
    </row>
    <row r="639" spans="1:9" x14ac:dyDescent="0.2">
      <c r="A639" s="1" t="s">
        <v>1746</v>
      </c>
      <c r="B639" s="1" t="s">
        <v>1747</v>
      </c>
      <c r="C639" s="2" t="s">
        <v>1748</v>
      </c>
      <c r="D639" s="3" t="s">
        <v>30</v>
      </c>
      <c r="E639" s="4">
        <v>0</v>
      </c>
      <c r="F639" s="5">
        <v>0</v>
      </c>
      <c r="G639" s="6">
        <v>2</v>
      </c>
      <c r="H639" s="6">
        <f t="shared" si="47"/>
        <v>0</v>
      </c>
      <c r="I639" s="74"/>
    </row>
    <row r="640" spans="1:9" x14ac:dyDescent="0.2">
      <c r="A640" s="1" t="s">
        <v>1749</v>
      </c>
      <c r="C640" s="2" t="s">
        <v>1750</v>
      </c>
      <c r="D640" s="3" t="s">
        <v>30</v>
      </c>
      <c r="E640" s="4">
        <v>0</v>
      </c>
      <c r="F640" s="5">
        <v>0</v>
      </c>
      <c r="G640" s="6">
        <v>2</v>
      </c>
      <c r="H640" s="6">
        <f t="shared" si="47"/>
        <v>0</v>
      </c>
      <c r="I640" s="74"/>
    </row>
    <row r="641" spans="1:9" x14ac:dyDescent="0.2">
      <c r="A641" s="1" t="s">
        <v>1751</v>
      </c>
      <c r="C641" s="2" t="s">
        <v>1752</v>
      </c>
      <c r="D641" s="3" t="s">
        <v>30</v>
      </c>
      <c r="E641" s="4">
        <v>0</v>
      </c>
      <c r="F641" s="5">
        <v>0</v>
      </c>
      <c r="G641" s="6">
        <v>2</v>
      </c>
      <c r="H641" s="6">
        <f t="shared" si="47"/>
        <v>0</v>
      </c>
      <c r="I641" s="74"/>
    </row>
    <row r="642" spans="1:9" x14ac:dyDescent="0.2">
      <c r="A642" s="1" t="s">
        <v>1753</v>
      </c>
      <c r="C642" s="2" t="s">
        <v>1754</v>
      </c>
      <c r="D642" s="3" t="s">
        <v>267</v>
      </c>
      <c r="E642" s="4">
        <v>1</v>
      </c>
      <c r="F642" s="5">
        <v>0</v>
      </c>
      <c r="G642" s="6">
        <v>2</v>
      </c>
      <c r="H642" s="6">
        <f t="shared" si="47"/>
        <v>0</v>
      </c>
      <c r="I642" s="74"/>
    </row>
    <row r="643" spans="1:9" x14ac:dyDescent="0.2">
      <c r="A643" s="1" t="s">
        <v>1755</v>
      </c>
      <c r="C643" s="2" t="s">
        <v>1756</v>
      </c>
      <c r="D643" s="3" t="s">
        <v>267</v>
      </c>
      <c r="E643" s="4">
        <v>1</v>
      </c>
      <c r="F643" s="5">
        <v>0</v>
      </c>
      <c r="G643" s="6">
        <v>2</v>
      </c>
      <c r="H643" s="6">
        <f t="shared" si="47"/>
        <v>0</v>
      </c>
      <c r="I643" s="74"/>
    </row>
    <row r="644" spans="1:9" x14ac:dyDescent="0.2">
      <c r="A644" s="1" t="s">
        <v>1757</v>
      </c>
      <c r="C644" s="2" t="s">
        <v>1758</v>
      </c>
      <c r="D644" s="3" t="s">
        <v>267</v>
      </c>
      <c r="E644" s="4">
        <v>1</v>
      </c>
      <c r="F644" s="5">
        <v>0</v>
      </c>
      <c r="G644" s="6">
        <v>2</v>
      </c>
      <c r="H644" s="6">
        <f t="shared" si="47"/>
        <v>0</v>
      </c>
      <c r="I644" s="74"/>
    </row>
    <row r="645" spans="1:9" x14ac:dyDescent="0.2">
      <c r="A645" s="1" t="s">
        <v>1759</v>
      </c>
      <c r="C645" s="2" t="s">
        <v>1760</v>
      </c>
      <c r="D645" s="3" t="s">
        <v>267</v>
      </c>
      <c r="E645" s="4">
        <v>1</v>
      </c>
      <c r="F645" s="5">
        <v>0</v>
      </c>
      <c r="G645" s="6">
        <v>2</v>
      </c>
      <c r="H645" s="6">
        <f t="shared" si="47"/>
        <v>0</v>
      </c>
      <c r="I645" s="74"/>
    </row>
    <row r="646" spans="1:9" x14ac:dyDescent="0.2">
      <c r="A646" s="1" t="s">
        <v>1761</v>
      </c>
      <c r="C646" s="2" t="s">
        <v>1762</v>
      </c>
      <c r="D646" s="3" t="s">
        <v>267</v>
      </c>
      <c r="E646" s="4">
        <v>1</v>
      </c>
      <c r="F646" s="5">
        <v>0</v>
      </c>
      <c r="G646" s="6">
        <v>2</v>
      </c>
      <c r="H646" s="6">
        <f t="shared" si="47"/>
        <v>0</v>
      </c>
      <c r="I646" s="74"/>
    </row>
    <row r="647" spans="1:9" x14ac:dyDescent="0.2">
      <c r="A647" s="1" t="s">
        <v>1763</v>
      </c>
      <c r="C647" s="2" t="s">
        <v>1764</v>
      </c>
      <c r="D647" s="3" t="s">
        <v>267</v>
      </c>
      <c r="E647" s="4">
        <v>1</v>
      </c>
      <c r="F647" s="5">
        <v>0</v>
      </c>
      <c r="G647" s="6">
        <v>2</v>
      </c>
      <c r="H647" s="6">
        <f t="shared" si="47"/>
        <v>0</v>
      </c>
      <c r="I647" s="74"/>
    </row>
    <row r="648" spans="1:9" x14ac:dyDescent="0.2">
      <c r="A648" s="1" t="s">
        <v>1765</v>
      </c>
      <c r="C648" s="2" t="s">
        <v>1766</v>
      </c>
      <c r="D648" s="3" t="s">
        <v>267</v>
      </c>
      <c r="E648" s="4">
        <v>2</v>
      </c>
      <c r="F648" s="5">
        <v>0</v>
      </c>
      <c r="G648" s="6">
        <v>2</v>
      </c>
      <c r="H648" s="6">
        <f t="shared" si="47"/>
        <v>0</v>
      </c>
      <c r="I648" s="74"/>
    </row>
    <row r="649" spans="1:9" x14ac:dyDescent="0.2">
      <c r="A649" s="1" t="s">
        <v>1767</v>
      </c>
      <c r="C649" s="2" t="s">
        <v>1768</v>
      </c>
      <c r="D649" s="3" t="s">
        <v>267</v>
      </c>
      <c r="E649" s="4">
        <v>1</v>
      </c>
      <c r="F649" s="5">
        <v>0</v>
      </c>
      <c r="G649" s="6">
        <v>2</v>
      </c>
      <c r="H649" s="6">
        <f t="shared" si="47"/>
        <v>0</v>
      </c>
      <c r="I649" s="74"/>
    </row>
    <row r="650" spans="1:9" x14ac:dyDescent="0.2">
      <c r="A650" s="1" t="s">
        <v>1769</v>
      </c>
      <c r="C650" s="2" t="s">
        <v>1770</v>
      </c>
      <c r="D650" s="3" t="s">
        <v>267</v>
      </c>
      <c r="E650" s="4">
        <v>1</v>
      </c>
      <c r="F650" s="5">
        <v>0</v>
      </c>
      <c r="G650" s="6">
        <v>2</v>
      </c>
      <c r="H650" s="6">
        <f t="shared" si="47"/>
        <v>0</v>
      </c>
      <c r="I650" s="74"/>
    </row>
    <row r="651" spans="1:9" x14ac:dyDescent="0.2">
      <c r="A651" s="1" t="s">
        <v>1771</v>
      </c>
      <c r="C651" s="2" t="s">
        <v>1772</v>
      </c>
      <c r="D651" s="3" t="s">
        <v>267</v>
      </c>
      <c r="E651" s="4">
        <v>1</v>
      </c>
      <c r="F651" s="5">
        <v>0</v>
      </c>
      <c r="G651" s="6">
        <v>2</v>
      </c>
      <c r="H651" s="6">
        <f t="shared" si="47"/>
        <v>0</v>
      </c>
      <c r="I651" s="74"/>
    </row>
    <row r="652" spans="1:9" x14ac:dyDescent="0.2">
      <c r="A652" s="1" t="s">
        <v>1773</v>
      </c>
      <c r="C652" s="2" t="s">
        <v>1774</v>
      </c>
      <c r="E652" s="4">
        <v>0</v>
      </c>
      <c r="F652" s="5">
        <v>0</v>
      </c>
      <c r="G652" s="6">
        <v>1</v>
      </c>
      <c r="H652" s="6">
        <f>H653+H654+H655+H656+H657+H658</f>
        <v>0</v>
      </c>
      <c r="I652" s="74"/>
    </row>
    <row r="653" spans="1:9" x14ac:dyDescent="0.2">
      <c r="A653" s="1" t="s">
        <v>1775</v>
      </c>
      <c r="C653" s="2" t="s">
        <v>1752</v>
      </c>
      <c r="D653" s="3" t="s">
        <v>30</v>
      </c>
      <c r="E653" s="4">
        <v>0</v>
      </c>
      <c r="F653" s="5">
        <v>0</v>
      </c>
      <c r="G653" s="6">
        <v>2</v>
      </c>
      <c r="H653" s="6">
        <f t="shared" ref="H653:H658" si="48">ROUND(ROUND(F653,2)*ROUND(E653,2), 2)</f>
        <v>0</v>
      </c>
      <c r="I653" s="74"/>
    </row>
    <row r="654" spans="1:9" x14ac:dyDescent="0.2">
      <c r="A654" s="1" t="s">
        <v>1776</v>
      </c>
      <c r="B654" s="1" t="s">
        <v>1777</v>
      </c>
      <c r="C654" s="2" t="s">
        <v>1778</v>
      </c>
      <c r="D654" s="3" t="s">
        <v>267</v>
      </c>
      <c r="E654" s="4">
        <v>1</v>
      </c>
      <c r="F654" s="5">
        <v>0</v>
      </c>
      <c r="G654" s="6">
        <v>2</v>
      </c>
      <c r="H654" s="6">
        <f t="shared" si="48"/>
        <v>0</v>
      </c>
      <c r="I654" s="74"/>
    </row>
    <row r="655" spans="1:9" x14ac:dyDescent="0.2">
      <c r="A655" s="1" t="s">
        <v>1779</v>
      </c>
      <c r="B655" s="1" t="s">
        <v>1780</v>
      </c>
      <c r="C655" s="2" t="s">
        <v>1728</v>
      </c>
      <c r="D655" s="3" t="s">
        <v>267</v>
      </c>
      <c r="E655" s="4">
        <v>1</v>
      </c>
      <c r="F655" s="5">
        <v>0</v>
      </c>
      <c r="G655" s="6">
        <v>2</v>
      </c>
      <c r="H655" s="6">
        <f t="shared" si="48"/>
        <v>0</v>
      </c>
      <c r="I655" s="74"/>
    </row>
    <row r="656" spans="1:9" x14ac:dyDescent="0.2">
      <c r="A656" s="1" t="s">
        <v>1781</v>
      </c>
      <c r="B656" s="1" t="s">
        <v>1782</v>
      </c>
      <c r="C656" s="2" t="s">
        <v>1783</v>
      </c>
      <c r="D656" s="3" t="s">
        <v>267</v>
      </c>
      <c r="E656" s="4">
        <v>4</v>
      </c>
      <c r="F656" s="5">
        <v>0</v>
      </c>
      <c r="G656" s="6">
        <v>2</v>
      </c>
      <c r="H656" s="6">
        <f t="shared" si="48"/>
        <v>0</v>
      </c>
      <c r="I656" s="74"/>
    </row>
    <row r="657" spans="1:9" x14ac:dyDescent="0.2">
      <c r="A657" s="1" t="s">
        <v>1784</v>
      </c>
      <c r="B657" s="1" t="s">
        <v>1785</v>
      </c>
      <c r="C657" s="2" t="s">
        <v>1786</v>
      </c>
      <c r="D657" s="3" t="s">
        <v>294</v>
      </c>
      <c r="E657" s="4">
        <v>55</v>
      </c>
      <c r="F657" s="5">
        <v>0</v>
      </c>
      <c r="G657" s="6">
        <v>2</v>
      </c>
      <c r="H657" s="6">
        <f t="shared" si="48"/>
        <v>0</v>
      </c>
      <c r="I657" s="74"/>
    </row>
    <row r="658" spans="1:9" x14ac:dyDescent="0.2">
      <c r="A658" s="1" t="s">
        <v>1787</v>
      </c>
      <c r="B658" s="1" t="s">
        <v>1788</v>
      </c>
      <c r="C658" s="2" t="s">
        <v>1789</v>
      </c>
      <c r="D658" s="3" t="s">
        <v>294</v>
      </c>
      <c r="E658" s="4">
        <v>100</v>
      </c>
      <c r="F658" s="5">
        <v>0</v>
      </c>
      <c r="G658" s="6">
        <v>2</v>
      </c>
      <c r="H658" s="6">
        <f t="shared" si="48"/>
        <v>0</v>
      </c>
      <c r="I658" s="74"/>
    </row>
    <row r="659" spans="1:9" x14ac:dyDescent="0.2">
      <c r="A659" s="1" t="s">
        <v>1790</v>
      </c>
      <c r="B659" s="1" t="s">
        <v>604</v>
      </c>
      <c r="C659" s="2" t="s">
        <v>1791</v>
      </c>
      <c r="E659" s="4">
        <v>0</v>
      </c>
      <c r="F659" s="5">
        <v>0</v>
      </c>
      <c r="G659" s="6">
        <v>1</v>
      </c>
      <c r="H659" s="6">
        <f>H660+H661+H662+H663+H664+H665+H666+H667+H668+H669+H670+H671+H672+H673+H674+H675+H676+H677+H678+H679+H680+H681+H682+H683</f>
        <v>0</v>
      </c>
      <c r="I659" s="74"/>
    </row>
    <row r="660" spans="1:9" ht="63.75" x14ac:dyDescent="0.2">
      <c r="A660" s="1" t="s">
        <v>1792</v>
      </c>
      <c r="B660" s="1" t="s">
        <v>620</v>
      </c>
      <c r="C660" s="2" t="s">
        <v>1793</v>
      </c>
      <c r="D660" s="3" t="s">
        <v>277</v>
      </c>
      <c r="E660" s="4">
        <v>1</v>
      </c>
      <c r="F660" s="5">
        <v>0</v>
      </c>
      <c r="G660" s="6">
        <v>2</v>
      </c>
      <c r="H660" s="6">
        <f t="shared" ref="H660:H683" si="49">ROUND(ROUND(F660,2)*ROUND(E660,2), 2)</f>
        <v>0</v>
      </c>
      <c r="I660" s="74"/>
    </row>
    <row r="661" spans="1:9" x14ac:dyDescent="0.2">
      <c r="A661" s="1" t="s">
        <v>1794</v>
      </c>
      <c r="B661" s="1" t="s">
        <v>1434</v>
      </c>
      <c r="C661" s="2" t="s">
        <v>1795</v>
      </c>
      <c r="D661" s="3" t="s">
        <v>277</v>
      </c>
      <c r="E661" s="4">
        <v>1</v>
      </c>
      <c r="F661" s="5">
        <v>0</v>
      </c>
      <c r="G661" s="6">
        <v>2</v>
      </c>
      <c r="H661" s="6">
        <f t="shared" si="49"/>
        <v>0</v>
      </c>
      <c r="I661" s="74"/>
    </row>
    <row r="662" spans="1:9" ht="25.5" x14ac:dyDescent="0.2">
      <c r="A662" s="1" t="s">
        <v>1796</v>
      </c>
      <c r="B662" s="1" t="s">
        <v>1434</v>
      </c>
      <c r="C662" s="2" t="s">
        <v>1797</v>
      </c>
      <c r="D662" s="3" t="s">
        <v>277</v>
      </c>
      <c r="E662" s="4">
        <v>1</v>
      </c>
      <c r="F662" s="5">
        <v>0</v>
      </c>
      <c r="G662" s="6">
        <v>2</v>
      </c>
      <c r="H662" s="6">
        <f t="shared" si="49"/>
        <v>0</v>
      </c>
      <c r="I662" s="74"/>
    </row>
    <row r="663" spans="1:9" ht="25.5" x14ac:dyDescent="0.2">
      <c r="A663" s="1" t="s">
        <v>1798</v>
      </c>
      <c r="B663" s="1" t="s">
        <v>1434</v>
      </c>
      <c r="C663" s="2" t="s">
        <v>1799</v>
      </c>
      <c r="D663" s="3" t="s">
        <v>267</v>
      </c>
      <c r="E663" s="4">
        <v>1</v>
      </c>
      <c r="F663" s="5">
        <v>0</v>
      </c>
      <c r="G663" s="6">
        <v>2</v>
      </c>
      <c r="H663" s="6">
        <f t="shared" si="49"/>
        <v>0</v>
      </c>
      <c r="I663" s="74"/>
    </row>
    <row r="664" spans="1:9" x14ac:dyDescent="0.2">
      <c r="A664" s="1" t="s">
        <v>1800</v>
      </c>
      <c r="B664" s="1" t="s">
        <v>625</v>
      </c>
      <c r="C664" s="2" t="s">
        <v>1801</v>
      </c>
      <c r="D664" s="3" t="s">
        <v>267</v>
      </c>
      <c r="E664" s="4">
        <v>1</v>
      </c>
      <c r="F664" s="5">
        <v>0</v>
      </c>
      <c r="G664" s="6">
        <v>2</v>
      </c>
      <c r="H664" s="6">
        <f t="shared" si="49"/>
        <v>0</v>
      </c>
      <c r="I664" s="74"/>
    </row>
    <row r="665" spans="1:9" x14ac:dyDescent="0.2">
      <c r="A665" s="1" t="s">
        <v>1802</v>
      </c>
      <c r="B665" s="1" t="s">
        <v>634</v>
      </c>
      <c r="C665" s="2" t="s">
        <v>1803</v>
      </c>
      <c r="D665" s="3" t="s">
        <v>267</v>
      </c>
      <c r="E665" s="4">
        <v>39</v>
      </c>
      <c r="F665" s="5">
        <v>0</v>
      </c>
      <c r="G665" s="6">
        <v>2</v>
      </c>
      <c r="H665" s="6">
        <f t="shared" si="49"/>
        <v>0</v>
      </c>
      <c r="I665" s="74"/>
    </row>
    <row r="666" spans="1:9" ht="25.5" x14ac:dyDescent="0.2">
      <c r="A666" s="1" t="s">
        <v>1804</v>
      </c>
      <c r="B666" s="1" t="s">
        <v>655</v>
      </c>
      <c r="C666" s="2" t="s">
        <v>1805</v>
      </c>
      <c r="D666" s="3" t="s">
        <v>267</v>
      </c>
      <c r="E666" s="4">
        <v>1</v>
      </c>
      <c r="F666" s="5">
        <v>0</v>
      </c>
      <c r="G666" s="6">
        <v>2</v>
      </c>
      <c r="H666" s="6">
        <f t="shared" si="49"/>
        <v>0</v>
      </c>
      <c r="I666" s="74"/>
    </row>
    <row r="667" spans="1:9" ht="25.5" x14ac:dyDescent="0.2">
      <c r="A667" s="1" t="s">
        <v>1806</v>
      </c>
      <c r="B667" s="1" t="s">
        <v>658</v>
      </c>
      <c r="C667" s="2" t="s">
        <v>1807</v>
      </c>
      <c r="D667" s="3" t="s">
        <v>267</v>
      </c>
      <c r="E667" s="4">
        <v>5</v>
      </c>
      <c r="F667" s="5">
        <v>0</v>
      </c>
      <c r="G667" s="6">
        <v>2</v>
      </c>
      <c r="H667" s="6">
        <f t="shared" si="49"/>
        <v>0</v>
      </c>
      <c r="I667" s="74"/>
    </row>
    <row r="668" spans="1:9" x14ac:dyDescent="0.2">
      <c r="A668" s="1" t="s">
        <v>1808</v>
      </c>
      <c r="B668" s="1" t="s">
        <v>684</v>
      </c>
      <c r="C668" s="2" t="s">
        <v>1809</v>
      </c>
      <c r="D668" s="3" t="s">
        <v>267</v>
      </c>
      <c r="E668" s="4">
        <v>45</v>
      </c>
      <c r="F668" s="5">
        <v>0</v>
      </c>
      <c r="G668" s="6">
        <v>2</v>
      </c>
      <c r="H668" s="6">
        <f t="shared" si="49"/>
        <v>0</v>
      </c>
      <c r="I668" s="74"/>
    </row>
    <row r="669" spans="1:9" ht="25.5" x14ac:dyDescent="0.2">
      <c r="A669" s="1" t="s">
        <v>1810</v>
      </c>
      <c r="B669" s="1" t="s">
        <v>687</v>
      </c>
      <c r="C669" s="2" t="s">
        <v>1811</v>
      </c>
      <c r="D669" s="3" t="s">
        <v>267</v>
      </c>
      <c r="E669" s="4">
        <v>45</v>
      </c>
      <c r="F669" s="5">
        <v>0</v>
      </c>
      <c r="G669" s="6">
        <v>2</v>
      </c>
      <c r="H669" s="6">
        <f t="shared" si="49"/>
        <v>0</v>
      </c>
      <c r="I669" s="74"/>
    </row>
    <row r="670" spans="1:9" ht="25.5" x14ac:dyDescent="0.2">
      <c r="A670" s="1" t="s">
        <v>1812</v>
      </c>
      <c r="B670" s="1" t="s">
        <v>690</v>
      </c>
      <c r="C670" s="2" t="s">
        <v>1813</v>
      </c>
      <c r="D670" s="3" t="s">
        <v>267</v>
      </c>
      <c r="E670" s="4">
        <v>8</v>
      </c>
      <c r="F670" s="5">
        <v>0</v>
      </c>
      <c r="G670" s="6">
        <v>2</v>
      </c>
      <c r="H670" s="6">
        <f t="shared" si="49"/>
        <v>0</v>
      </c>
      <c r="I670" s="74"/>
    </row>
    <row r="671" spans="1:9" ht="25.5" x14ac:dyDescent="0.2">
      <c r="A671" s="1" t="s">
        <v>1814</v>
      </c>
      <c r="B671" s="1" t="s">
        <v>696</v>
      </c>
      <c r="C671" s="2" t="s">
        <v>1815</v>
      </c>
      <c r="D671" s="3" t="s">
        <v>267</v>
      </c>
      <c r="E671" s="4">
        <v>4</v>
      </c>
      <c r="F671" s="5">
        <v>0</v>
      </c>
      <c r="G671" s="6">
        <v>2</v>
      </c>
      <c r="H671" s="6">
        <f t="shared" si="49"/>
        <v>0</v>
      </c>
      <c r="I671" s="74"/>
    </row>
    <row r="672" spans="1:9" ht="25.5" x14ac:dyDescent="0.2">
      <c r="A672" s="1" t="s">
        <v>1816</v>
      </c>
      <c r="B672" s="1" t="s">
        <v>705</v>
      </c>
      <c r="C672" s="2" t="s">
        <v>1817</v>
      </c>
      <c r="D672" s="3" t="s">
        <v>267</v>
      </c>
      <c r="E672" s="4">
        <v>4</v>
      </c>
      <c r="F672" s="5">
        <v>0</v>
      </c>
      <c r="G672" s="6">
        <v>2</v>
      </c>
      <c r="H672" s="6">
        <f t="shared" si="49"/>
        <v>0</v>
      </c>
      <c r="I672" s="74"/>
    </row>
    <row r="673" spans="1:9" ht="38.25" x14ac:dyDescent="0.2">
      <c r="A673" s="1" t="s">
        <v>1818</v>
      </c>
      <c r="B673" s="1" t="s">
        <v>708</v>
      </c>
      <c r="C673" s="2" t="s">
        <v>1819</v>
      </c>
      <c r="D673" s="3" t="s">
        <v>267</v>
      </c>
      <c r="E673" s="4">
        <v>1</v>
      </c>
      <c r="F673" s="5">
        <v>0</v>
      </c>
      <c r="G673" s="6">
        <v>2</v>
      </c>
      <c r="H673" s="6">
        <f t="shared" si="49"/>
        <v>0</v>
      </c>
      <c r="I673" s="74"/>
    </row>
    <row r="674" spans="1:9" ht="38.25" x14ac:dyDescent="0.2">
      <c r="A674" s="1" t="s">
        <v>1820</v>
      </c>
      <c r="B674" s="1" t="s">
        <v>1233</v>
      </c>
      <c r="C674" s="2" t="s">
        <v>1821</v>
      </c>
      <c r="D674" s="3" t="s">
        <v>267</v>
      </c>
      <c r="E674" s="4">
        <v>1</v>
      </c>
      <c r="F674" s="5">
        <v>0</v>
      </c>
      <c r="G674" s="6">
        <v>2</v>
      </c>
      <c r="H674" s="6">
        <f t="shared" si="49"/>
        <v>0</v>
      </c>
      <c r="I674" s="74"/>
    </row>
    <row r="675" spans="1:9" ht="38.25" x14ac:dyDescent="0.2">
      <c r="A675" s="1" t="s">
        <v>1822</v>
      </c>
      <c r="B675" s="1" t="s">
        <v>1236</v>
      </c>
      <c r="C675" s="2" t="s">
        <v>1823</v>
      </c>
      <c r="D675" s="3" t="s">
        <v>267</v>
      </c>
      <c r="E675" s="4">
        <v>3</v>
      </c>
      <c r="F675" s="5">
        <v>0</v>
      </c>
      <c r="G675" s="6">
        <v>2</v>
      </c>
      <c r="H675" s="6">
        <f t="shared" si="49"/>
        <v>0</v>
      </c>
      <c r="I675" s="74"/>
    </row>
    <row r="676" spans="1:9" ht="51" x14ac:dyDescent="0.2">
      <c r="A676" s="1" t="s">
        <v>1824</v>
      </c>
      <c r="B676" s="1" t="s">
        <v>1239</v>
      </c>
      <c r="C676" s="2" t="s">
        <v>1825</v>
      </c>
      <c r="D676" s="3" t="s">
        <v>267</v>
      </c>
      <c r="E676" s="4">
        <v>2</v>
      </c>
      <c r="F676" s="5">
        <v>0</v>
      </c>
      <c r="G676" s="6">
        <v>2</v>
      </c>
      <c r="H676" s="6">
        <f t="shared" si="49"/>
        <v>0</v>
      </c>
      <c r="I676" s="74"/>
    </row>
    <row r="677" spans="1:9" ht="25.5" x14ac:dyDescent="0.2">
      <c r="A677" s="1" t="s">
        <v>1826</v>
      </c>
      <c r="B677" s="1" t="s">
        <v>1242</v>
      </c>
      <c r="C677" s="2" t="s">
        <v>1827</v>
      </c>
      <c r="D677" s="3" t="s">
        <v>277</v>
      </c>
      <c r="E677" s="4">
        <v>1</v>
      </c>
      <c r="F677" s="5">
        <v>0</v>
      </c>
      <c r="G677" s="6">
        <v>2</v>
      </c>
      <c r="H677" s="6">
        <f t="shared" si="49"/>
        <v>0</v>
      </c>
      <c r="I677" s="74"/>
    </row>
    <row r="678" spans="1:9" ht="25.5" x14ac:dyDescent="0.2">
      <c r="A678" s="1" t="s">
        <v>1828</v>
      </c>
      <c r="B678" s="1" t="s">
        <v>1245</v>
      </c>
      <c r="C678" s="2" t="s">
        <v>1829</v>
      </c>
      <c r="D678" s="3" t="s">
        <v>267</v>
      </c>
      <c r="E678" s="4">
        <v>56</v>
      </c>
      <c r="F678" s="5">
        <v>0</v>
      </c>
      <c r="G678" s="6">
        <v>2</v>
      </c>
      <c r="H678" s="6">
        <f t="shared" si="49"/>
        <v>0</v>
      </c>
      <c r="I678" s="74"/>
    </row>
    <row r="679" spans="1:9" ht="25.5" x14ac:dyDescent="0.2">
      <c r="A679" s="1" t="s">
        <v>1830</v>
      </c>
      <c r="B679" s="1" t="s">
        <v>1250</v>
      </c>
      <c r="C679" s="2" t="s">
        <v>1831</v>
      </c>
      <c r="D679" s="3" t="s">
        <v>294</v>
      </c>
      <c r="E679" s="4">
        <v>1875</v>
      </c>
      <c r="F679" s="5">
        <v>0</v>
      </c>
      <c r="G679" s="6">
        <v>2</v>
      </c>
      <c r="H679" s="6">
        <f t="shared" si="49"/>
        <v>0</v>
      </c>
      <c r="I679" s="74"/>
    </row>
    <row r="680" spans="1:9" ht="25.5" x14ac:dyDescent="0.2">
      <c r="A680" s="1" t="s">
        <v>1832</v>
      </c>
      <c r="B680" s="1" t="s">
        <v>1259</v>
      </c>
      <c r="C680" s="2" t="s">
        <v>1833</v>
      </c>
      <c r="D680" s="3" t="s">
        <v>294</v>
      </c>
      <c r="E680" s="4">
        <v>300</v>
      </c>
      <c r="F680" s="5">
        <v>0</v>
      </c>
      <c r="G680" s="6">
        <v>2</v>
      </c>
      <c r="H680" s="6">
        <f t="shared" si="49"/>
        <v>0</v>
      </c>
      <c r="I680" s="74"/>
    </row>
    <row r="681" spans="1:9" x14ac:dyDescent="0.2">
      <c r="A681" s="1" t="s">
        <v>1834</v>
      </c>
      <c r="B681" s="1" t="s">
        <v>1274</v>
      </c>
      <c r="C681" s="2" t="s">
        <v>1835</v>
      </c>
      <c r="D681" s="3" t="s">
        <v>267</v>
      </c>
      <c r="E681" s="4">
        <v>100</v>
      </c>
      <c r="F681" s="5">
        <v>0</v>
      </c>
      <c r="G681" s="6">
        <v>2</v>
      </c>
      <c r="H681" s="6">
        <f t="shared" si="49"/>
        <v>0</v>
      </c>
      <c r="I681" s="74"/>
    </row>
    <row r="682" spans="1:9" x14ac:dyDescent="0.2">
      <c r="A682" s="1" t="s">
        <v>1836</v>
      </c>
      <c r="B682" s="1" t="s">
        <v>1279</v>
      </c>
      <c r="C682" s="2" t="s">
        <v>1837</v>
      </c>
      <c r="D682" s="3" t="s">
        <v>267</v>
      </c>
      <c r="E682" s="4">
        <v>10</v>
      </c>
      <c r="F682" s="5">
        <v>0</v>
      </c>
      <c r="G682" s="6">
        <v>2</v>
      </c>
      <c r="H682" s="6">
        <f t="shared" si="49"/>
        <v>0</v>
      </c>
      <c r="I682" s="74"/>
    </row>
    <row r="683" spans="1:9" ht="25.5" x14ac:dyDescent="0.2">
      <c r="A683" s="1" t="s">
        <v>1838</v>
      </c>
      <c r="B683" s="1" t="s">
        <v>1284</v>
      </c>
      <c r="C683" s="2" t="s">
        <v>1839</v>
      </c>
      <c r="D683" s="3" t="s">
        <v>277</v>
      </c>
      <c r="E683" s="4">
        <v>3</v>
      </c>
      <c r="F683" s="5">
        <v>0</v>
      </c>
      <c r="G683" s="6">
        <v>2</v>
      </c>
      <c r="H683" s="6">
        <f t="shared" si="49"/>
        <v>0</v>
      </c>
      <c r="I683" s="74"/>
    </row>
    <row r="684" spans="1:9" x14ac:dyDescent="0.2">
      <c r="A684" s="1" t="s">
        <v>1840</v>
      </c>
      <c r="B684" s="1" t="s">
        <v>1316</v>
      </c>
      <c r="C684" s="2" t="s">
        <v>1841</v>
      </c>
      <c r="E684" s="4">
        <v>0</v>
      </c>
      <c r="F684" s="5">
        <v>0</v>
      </c>
      <c r="G684" s="6">
        <v>1</v>
      </c>
      <c r="H684" s="6">
        <f>H685+H686+H687+H688+H689+H690+H691+H692+H693+H694+H695+H696+H697+H698</f>
        <v>0</v>
      </c>
      <c r="I684" s="74"/>
    </row>
    <row r="685" spans="1:9" ht="25.5" x14ac:dyDescent="0.2">
      <c r="A685" s="1" t="s">
        <v>1842</v>
      </c>
      <c r="B685" s="1" t="s">
        <v>1344</v>
      </c>
      <c r="C685" s="2" t="s">
        <v>1843</v>
      </c>
      <c r="D685" s="3" t="s">
        <v>294</v>
      </c>
      <c r="E685" s="4">
        <v>295</v>
      </c>
      <c r="F685" s="5">
        <v>0</v>
      </c>
      <c r="G685" s="6">
        <v>2</v>
      </c>
      <c r="H685" s="6">
        <f t="shared" ref="H685:H698" si="50">ROUND(ROUND(F685,2)*ROUND(E685,2), 2)</f>
        <v>0</v>
      </c>
      <c r="I685" s="74"/>
    </row>
    <row r="686" spans="1:9" ht="25.5" x14ac:dyDescent="0.2">
      <c r="A686" s="1" t="s">
        <v>1844</v>
      </c>
      <c r="B686" s="1" t="s">
        <v>1347</v>
      </c>
      <c r="C686" s="2" t="s">
        <v>1845</v>
      </c>
      <c r="D686" s="3" t="s">
        <v>267</v>
      </c>
      <c r="E686" s="4">
        <v>8</v>
      </c>
      <c r="F686" s="5">
        <v>0</v>
      </c>
      <c r="G686" s="6">
        <v>2</v>
      </c>
      <c r="H686" s="6">
        <f t="shared" si="50"/>
        <v>0</v>
      </c>
      <c r="I686" s="74"/>
    </row>
    <row r="687" spans="1:9" x14ac:dyDescent="0.2">
      <c r="A687" s="1" t="s">
        <v>1846</v>
      </c>
      <c r="B687" s="1" t="s">
        <v>1350</v>
      </c>
      <c r="C687" s="2" t="s">
        <v>1847</v>
      </c>
      <c r="D687" s="3" t="s">
        <v>267</v>
      </c>
      <c r="E687" s="4">
        <v>200</v>
      </c>
      <c r="F687" s="5">
        <v>0</v>
      </c>
      <c r="G687" s="6">
        <v>2</v>
      </c>
      <c r="H687" s="6">
        <f t="shared" si="50"/>
        <v>0</v>
      </c>
      <c r="I687" s="74"/>
    </row>
    <row r="688" spans="1:9" ht="25.5" x14ac:dyDescent="0.2">
      <c r="A688" s="1" t="s">
        <v>1848</v>
      </c>
      <c r="B688" s="1" t="s">
        <v>1849</v>
      </c>
      <c r="C688" s="2" t="s">
        <v>1850</v>
      </c>
      <c r="D688" s="3" t="s">
        <v>267</v>
      </c>
      <c r="E688" s="4">
        <v>10</v>
      </c>
      <c r="F688" s="5">
        <v>0</v>
      </c>
      <c r="G688" s="6">
        <v>2</v>
      </c>
      <c r="H688" s="6">
        <f t="shared" si="50"/>
        <v>0</v>
      </c>
      <c r="I688" s="74"/>
    </row>
    <row r="689" spans="1:9" x14ac:dyDescent="0.2">
      <c r="A689" s="1" t="s">
        <v>1851</v>
      </c>
      <c r="B689" s="1" t="s">
        <v>1852</v>
      </c>
      <c r="C689" s="2" t="s">
        <v>1853</v>
      </c>
      <c r="D689" s="3" t="s">
        <v>267</v>
      </c>
      <c r="E689" s="4">
        <v>50</v>
      </c>
      <c r="F689" s="5">
        <v>0</v>
      </c>
      <c r="G689" s="6">
        <v>2</v>
      </c>
      <c r="H689" s="6">
        <f t="shared" si="50"/>
        <v>0</v>
      </c>
      <c r="I689" s="74"/>
    </row>
    <row r="690" spans="1:9" ht="25.5" x14ac:dyDescent="0.2">
      <c r="A690" s="1" t="s">
        <v>1854</v>
      </c>
      <c r="B690" s="1" t="s">
        <v>1855</v>
      </c>
      <c r="C690" s="2" t="s">
        <v>1856</v>
      </c>
      <c r="D690" s="3" t="s">
        <v>267</v>
      </c>
      <c r="E690" s="4">
        <v>8</v>
      </c>
      <c r="F690" s="5">
        <v>0</v>
      </c>
      <c r="G690" s="6">
        <v>2</v>
      </c>
      <c r="H690" s="6">
        <f t="shared" si="50"/>
        <v>0</v>
      </c>
      <c r="I690" s="74"/>
    </row>
    <row r="691" spans="1:9" x14ac:dyDescent="0.2">
      <c r="A691" s="1" t="s">
        <v>1857</v>
      </c>
      <c r="B691" s="1" t="s">
        <v>1858</v>
      </c>
      <c r="C691" s="2" t="s">
        <v>1859</v>
      </c>
      <c r="D691" s="3" t="s">
        <v>267</v>
      </c>
      <c r="E691" s="4">
        <v>8</v>
      </c>
      <c r="F691" s="5">
        <v>0</v>
      </c>
      <c r="G691" s="6">
        <v>2</v>
      </c>
      <c r="H691" s="6">
        <f t="shared" si="50"/>
        <v>0</v>
      </c>
      <c r="I691" s="74"/>
    </row>
    <row r="692" spans="1:9" ht="25.5" x14ac:dyDescent="0.2">
      <c r="A692" s="1" t="s">
        <v>1860</v>
      </c>
      <c r="B692" s="1" t="s">
        <v>1861</v>
      </c>
      <c r="C692" s="2" t="s">
        <v>1862</v>
      </c>
      <c r="D692" s="3" t="s">
        <v>267</v>
      </c>
      <c r="E692" s="4">
        <v>8</v>
      </c>
      <c r="F692" s="5">
        <v>0</v>
      </c>
      <c r="G692" s="6">
        <v>2</v>
      </c>
      <c r="H692" s="6">
        <f t="shared" si="50"/>
        <v>0</v>
      </c>
      <c r="I692" s="74"/>
    </row>
    <row r="693" spans="1:9" ht="25.5" x14ac:dyDescent="0.2">
      <c r="A693" s="1" t="s">
        <v>1863</v>
      </c>
      <c r="B693" s="1" t="s">
        <v>1864</v>
      </c>
      <c r="C693" s="2" t="s">
        <v>1865</v>
      </c>
      <c r="D693" s="3" t="s">
        <v>294</v>
      </c>
      <c r="E693" s="4">
        <v>135</v>
      </c>
      <c r="F693" s="5">
        <v>0</v>
      </c>
      <c r="G693" s="6">
        <v>2</v>
      </c>
      <c r="H693" s="6">
        <f t="shared" si="50"/>
        <v>0</v>
      </c>
      <c r="I693" s="74"/>
    </row>
    <row r="694" spans="1:9" ht="25.5" x14ac:dyDescent="0.2">
      <c r="A694" s="1" t="s">
        <v>1866</v>
      </c>
      <c r="B694" s="1" t="s">
        <v>1867</v>
      </c>
      <c r="C694" s="2" t="s">
        <v>1868</v>
      </c>
      <c r="D694" s="3" t="s">
        <v>267</v>
      </c>
      <c r="E694" s="4">
        <v>16</v>
      </c>
      <c r="F694" s="5">
        <v>0</v>
      </c>
      <c r="G694" s="6">
        <v>2</v>
      </c>
      <c r="H694" s="6">
        <f t="shared" si="50"/>
        <v>0</v>
      </c>
      <c r="I694" s="74"/>
    </row>
    <row r="695" spans="1:9" ht="25.5" x14ac:dyDescent="0.2">
      <c r="A695" s="1" t="s">
        <v>1869</v>
      </c>
      <c r="B695" s="1" t="s">
        <v>1870</v>
      </c>
      <c r="C695" s="2" t="s">
        <v>1871</v>
      </c>
      <c r="D695" s="3" t="s">
        <v>277</v>
      </c>
      <c r="E695" s="4">
        <v>1</v>
      </c>
      <c r="F695" s="5">
        <v>0</v>
      </c>
      <c r="G695" s="6">
        <v>2</v>
      </c>
      <c r="H695" s="6">
        <f t="shared" si="50"/>
        <v>0</v>
      </c>
      <c r="I695" s="74"/>
    </row>
    <row r="696" spans="1:9" x14ac:dyDescent="0.2">
      <c r="A696" s="1" t="s">
        <v>1872</v>
      </c>
      <c r="B696" s="1" t="s">
        <v>1873</v>
      </c>
      <c r="C696" s="2" t="s">
        <v>1874</v>
      </c>
      <c r="D696" s="3" t="s">
        <v>277</v>
      </c>
      <c r="E696" s="4">
        <v>1</v>
      </c>
      <c r="F696" s="5">
        <v>0</v>
      </c>
      <c r="G696" s="6">
        <v>2</v>
      </c>
      <c r="H696" s="6">
        <f t="shared" si="50"/>
        <v>0</v>
      </c>
      <c r="I696" s="74"/>
    </row>
    <row r="697" spans="1:9" x14ac:dyDescent="0.2">
      <c r="A697" s="1" t="s">
        <v>1875</v>
      </c>
      <c r="B697" s="1" t="s">
        <v>1876</v>
      </c>
      <c r="C697" s="2" t="s">
        <v>1877</v>
      </c>
      <c r="D697" s="3" t="s">
        <v>277</v>
      </c>
      <c r="E697" s="4">
        <v>1</v>
      </c>
      <c r="F697" s="5">
        <v>0</v>
      </c>
      <c r="G697" s="6">
        <v>2</v>
      </c>
      <c r="H697" s="6">
        <f t="shared" si="50"/>
        <v>0</v>
      </c>
      <c r="I697" s="74"/>
    </row>
    <row r="698" spans="1:9" x14ac:dyDescent="0.2">
      <c r="A698" s="1" t="s">
        <v>1878</v>
      </c>
      <c r="B698" s="1" t="s">
        <v>1879</v>
      </c>
      <c r="C698" s="2" t="s">
        <v>1880</v>
      </c>
      <c r="D698" s="3" t="s">
        <v>277</v>
      </c>
      <c r="E698" s="4">
        <v>1</v>
      </c>
      <c r="F698" s="5">
        <v>0</v>
      </c>
      <c r="G698" s="6">
        <v>2</v>
      </c>
      <c r="H698" s="6">
        <f t="shared" si="50"/>
        <v>0</v>
      </c>
      <c r="I698" s="74"/>
    </row>
    <row r="699" spans="1:9" x14ac:dyDescent="0.2">
      <c r="A699" s="1" t="s">
        <v>1881</v>
      </c>
      <c r="B699" s="1" t="s">
        <v>1882</v>
      </c>
      <c r="C699" s="2" t="s">
        <v>1883</v>
      </c>
      <c r="E699" s="4">
        <v>0</v>
      </c>
      <c r="F699" s="5">
        <v>0</v>
      </c>
      <c r="G699" s="6">
        <v>1</v>
      </c>
      <c r="H699" s="6">
        <f>H700+H897+H988+H1021+H1039+H1141+H1143</f>
        <v>0</v>
      </c>
      <c r="I699" s="74"/>
    </row>
    <row r="700" spans="1:9" x14ac:dyDescent="0.2">
      <c r="A700" s="1" t="s">
        <v>1884</v>
      </c>
      <c r="B700" s="1" t="s">
        <v>238</v>
      </c>
      <c r="C700" s="2" t="s">
        <v>1885</v>
      </c>
      <c r="E700" s="4">
        <v>0</v>
      </c>
      <c r="F700" s="5">
        <v>0</v>
      </c>
      <c r="G700" s="6">
        <v>1</v>
      </c>
      <c r="H700" s="6">
        <f>H701+H779+H811+H841+H884+H893</f>
        <v>0</v>
      </c>
      <c r="I700" s="74"/>
    </row>
    <row r="701" spans="1:9" x14ac:dyDescent="0.2">
      <c r="A701" s="1" t="s">
        <v>1886</v>
      </c>
      <c r="B701" s="1" t="s">
        <v>248</v>
      </c>
      <c r="C701" s="2" t="s">
        <v>1887</v>
      </c>
      <c r="E701" s="4">
        <v>0</v>
      </c>
      <c r="F701" s="5">
        <v>0</v>
      </c>
      <c r="G701" s="6">
        <v>1</v>
      </c>
      <c r="H701" s="6">
        <f>H702+H703+H704+H705+H706+H707+H708+H709+H710+H711+H712+H713+H714+H715+H716+H717+H718+H719+H720+H721+H722+H723+H724+H725+H726+H727+H728+H729+H730+H731+H732+H733+H734+H735+H736+H737+H738+H739+H740+H741+H742+H743+H744+H745+H746+H747+H748+H749+H750+H751+H752+H753+H754+H755+H756+H757+H758+H759+H760+H761+H762+H763+H764+H765+H766+H767+H768+H769+H770+H771+H772+H773+H774+H775+H776+H777+H778</f>
        <v>0</v>
      </c>
      <c r="I701" s="74"/>
    </row>
    <row r="702" spans="1:9" ht="369.75" x14ac:dyDescent="0.2">
      <c r="A702" s="1" t="s">
        <v>1888</v>
      </c>
      <c r="B702" s="1" t="s">
        <v>1889</v>
      </c>
      <c r="C702" s="2" t="s">
        <v>1890</v>
      </c>
      <c r="D702" s="3" t="s">
        <v>277</v>
      </c>
      <c r="E702" s="4">
        <v>1</v>
      </c>
      <c r="F702" s="5">
        <v>0</v>
      </c>
      <c r="G702" s="6">
        <v>2</v>
      </c>
      <c r="H702" s="6">
        <f t="shared" ref="H702:H765" si="51">ROUND(ROUND(F702,2)*ROUND(E702,2), 2)</f>
        <v>0</v>
      </c>
      <c r="I702" s="74"/>
    </row>
    <row r="703" spans="1:9" ht="140.25" x14ac:dyDescent="0.2">
      <c r="A703" s="1" t="s">
        <v>1891</v>
      </c>
      <c r="B703" s="1" t="s">
        <v>1892</v>
      </c>
      <c r="C703" s="2" t="s">
        <v>1893</v>
      </c>
      <c r="D703" s="3" t="s">
        <v>277</v>
      </c>
      <c r="E703" s="4">
        <v>1</v>
      </c>
      <c r="F703" s="5">
        <v>0</v>
      </c>
      <c r="G703" s="6">
        <v>2</v>
      </c>
      <c r="H703" s="6">
        <f t="shared" si="51"/>
        <v>0</v>
      </c>
      <c r="I703" s="74"/>
    </row>
    <row r="704" spans="1:9" ht="25.5" x14ac:dyDescent="0.2">
      <c r="A704" s="1" t="s">
        <v>1894</v>
      </c>
      <c r="B704" s="1" t="s">
        <v>1895</v>
      </c>
      <c r="C704" s="2" t="s">
        <v>1896</v>
      </c>
      <c r="D704" s="3" t="s">
        <v>267</v>
      </c>
      <c r="E704" s="4">
        <v>1</v>
      </c>
      <c r="F704" s="5">
        <v>0</v>
      </c>
      <c r="G704" s="6">
        <v>2</v>
      </c>
      <c r="H704" s="6">
        <f t="shared" si="51"/>
        <v>0</v>
      </c>
      <c r="I704" s="74"/>
    </row>
    <row r="705" spans="1:9" ht="25.5" x14ac:dyDescent="0.2">
      <c r="A705" s="1" t="s">
        <v>1897</v>
      </c>
      <c r="B705" s="1" t="s">
        <v>1898</v>
      </c>
      <c r="C705" s="2" t="s">
        <v>1899</v>
      </c>
      <c r="D705" s="3" t="s">
        <v>277</v>
      </c>
      <c r="E705" s="4">
        <v>1</v>
      </c>
      <c r="F705" s="5">
        <v>0</v>
      </c>
      <c r="G705" s="6">
        <v>2</v>
      </c>
      <c r="H705" s="6">
        <f t="shared" si="51"/>
        <v>0</v>
      </c>
      <c r="I705" s="74"/>
    </row>
    <row r="706" spans="1:9" ht="255" x14ac:dyDescent="0.2">
      <c r="A706" s="1" t="s">
        <v>1900</v>
      </c>
      <c r="B706" s="1" t="s">
        <v>1901</v>
      </c>
      <c r="C706" s="2" t="s">
        <v>1902</v>
      </c>
      <c r="D706" s="3" t="s">
        <v>277</v>
      </c>
      <c r="E706" s="4">
        <v>1</v>
      </c>
      <c r="F706" s="5">
        <v>0</v>
      </c>
      <c r="G706" s="6">
        <v>2</v>
      </c>
      <c r="H706" s="6">
        <f t="shared" si="51"/>
        <v>0</v>
      </c>
      <c r="I706" s="74"/>
    </row>
    <row r="707" spans="1:9" ht="51" x14ac:dyDescent="0.2">
      <c r="A707" s="1" t="s">
        <v>1903</v>
      </c>
      <c r="B707" s="1" t="s">
        <v>1904</v>
      </c>
      <c r="C707" s="2" t="s">
        <v>1905</v>
      </c>
      <c r="D707" s="3" t="s">
        <v>277</v>
      </c>
      <c r="E707" s="4">
        <v>1</v>
      </c>
      <c r="F707" s="5">
        <v>0</v>
      </c>
      <c r="G707" s="6">
        <v>2</v>
      </c>
      <c r="H707" s="6">
        <f t="shared" si="51"/>
        <v>0</v>
      </c>
      <c r="I707" s="74"/>
    </row>
    <row r="708" spans="1:9" x14ac:dyDescent="0.2">
      <c r="A708" s="1" t="s">
        <v>1906</v>
      </c>
      <c r="B708" s="1" t="s">
        <v>1907</v>
      </c>
      <c r="C708" s="2" t="s">
        <v>1908</v>
      </c>
      <c r="D708" s="3" t="s">
        <v>277</v>
      </c>
      <c r="E708" s="4">
        <v>1</v>
      </c>
      <c r="F708" s="5">
        <v>0</v>
      </c>
      <c r="G708" s="6">
        <v>2</v>
      </c>
      <c r="H708" s="6">
        <f t="shared" si="51"/>
        <v>0</v>
      </c>
      <c r="I708" s="74"/>
    </row>
    <row r="709" spans="1:9" x14ac:dyDescent="0.2">
      <c r="A709" s="1" t="s">
        <v>1909</v>
      </c>
      <c r="B709" s="1" t="s">
        <v>1910</v>
      </c>
      <c r="C709" s="2" t="s">
        <v>1911</v>
      </c>
      <c r="D709" s="3" t="s">
        <v>267</v>
      </c>
      <c r="E709" s="4">
        <v>2</v>
      </c>
      <c r="F709" s="5">
        <v>0</v>
      </c>
      <c r="G709" s="6">
        <v>2</v>
      </c>
      <c r="H709" s="6">
        <f t="shared" si="51"/>
        <v>0</v>
      </c>
      <c r="I709" s="74"/>
    </row>
    <row r="710" spans="1:9" x14ac:dyDescent="0.2">
      <c r="A710" s="1" t="s">
        <v>1912</v>
      </c>
      <c r="B710" s="1" t="s">
        <v>1913</v>
      </c>
      <c r="C710" s="2" t="s">
        <v>1914</v>
      </c>
      <c r="D710" s="3" t="s">
        <v>267</v>
      </c>
      <c r="E710" s="4">
        <v>3</v>
      </c>
      <c r="F710" s="5">
        <v>0</v>
      </c>
      <c r="G710" s="6">
        <v>2</v>
      </c>
      <c r="H710" s="6">
        <f t="shared" si="51"/>
        <v>0</v>
      </c>
      <c r="I710" s="74"/>
    </row>
    <row r="711" spans="1:9" ht="25.5" x14ac:dyDescent="0.2">
      <c r="A711" s="1" t="s">
        <v>1915</v>
      </c>
      <c r="B711" s="1" t="s">
        <v>1916</v>
      </c>
      <c r="C711" s="2" t="s">
        <v>1917</v>
      </c>
      <c r="D711" s="3" t="s">
        <v>267</v>
      </c>
      <c r="E711" s="4">
        <v>5</v>
      </c>
      <c r="F711" s="5">
        <v>0</v>
      </c>
      <c r="G711" s="6">
        <v>2</v>
      </c>
      <c r="H711" s="6">
        <f t="shared" si="51"/>
        <v>0</v>
      </c>
      <c r="I711" s="74"/>
    </row>
    <row r="712" spans="1:9" ht="127.5" x14ac:dyDescent="0.2">
      <c r="A712" s="1" t="s">
        <v>1918</v>
      </c>
      <c r="B712" s="1" t="s">
        <v>1919</v>
      </c>
      <c r="C712" s="2" t="s">
        <v>1920</v>
      </c>
      <c r="D712" s="3" t="s">
        <v>277</v>
      </c>
      <c r="E712" s="4">
        <v>1</v>
      </c>
      <c r="F712" s="5">
        <v>0</v>
      </c>
      <c r="G712" s="6">
        <v>2</v>
      </c>
      <c r="H712" s="6">
        <f t="shared" si="51"/>
        <v>0</v>
      </c>
      <c r="I712" s="74"/>
    </row>
    <row r="713" spans="1:9" ht="216.75" x14ac:dyDescent="0.2">
      <c r="A713" s="1" t="s">
        <v>1921</v>
      </c>
      <c r="B713" s="1" t="s">
        <v>1922</v>
      </c>
      <c r="C713" s="2" t="s">
        <v>1923</v>
      </c>
      <c r="D713" s="3" t="s">
        <v>277</v>
      </c>
      <c r="E713" s="4">
        <v>1</v>
      </c>
      <c r="F713" s="5">
        <v>0</v>
      </c>
      <c r="G713" s="6">
        <v>2</v>
      </c>
      <c r="H713" s="6">
        <f t="shared" si="51"/>
        <v>0</v>
      </c>
      <c r="I713" s="74"/>
    </row>
    <row r="714" spans="1:9" ht="89.25" x14ac:dyDescent="0.2">
      <c r="A714" s="1" t="s">
        <v>1924</v>
      </c>
      <c r="B714" s="1" t="s">
        <v>1925</v>
      </c>
      <c r="C714" s="2" t="s">
        <v>1926</v>
      </c>
      <c r="D714" s="3" t="s">
        <v>277</v>
      </c>
      <c r="E714" s="4">
        <v>1</v>
      </c>
      <c r="F714" s="5">
        <v>0</v>
      </c>
      <c r="G714" s="6">
        <v>2</v>
      </c>
      <c r="H714" s="6">
        <f t="shared" si="51"/>
        <v>0</v>
      </c>
      <c r="I714" s="74"/>
    </row>
    <row r="715" spans="1:9" ht="25.5" x14ac:dyDescent="0.2">
      <c r="A715" s="1" t="s">
        <v>1927</v>
      </c>
      <c r="B715" s="1" t="s">
        <v>1928</v>
      </c>
      <c r="C715" s="2" t="s">
        <v>1929</v>
      </c>
      <c r="D715" s="3" t="s">
        <v>277</v>
      </c>
      <c r="E715" s="4">
        <v>1</v>
      </c>
      <c r="F715" s="5">
        <v>0</v>
      </c>
      <c r="G715" s="6">
        <v>2</v>
      </c>
      <c r="H715" s="6">
        <f t="shared" si="51"/>
        <v>0</v>
      </c>
      <c r="I715" s="74"/>
    </row>
    <row r="716" spans="1:9" ht="25.5" x14ac:dyDescent="0.2">
      <c r="A716" s="1" t="s">
        <v>1930</v>
      </c>
      <c r="B716" s="1" t="s">
        <v>1931</v>
      </c>
      <c r="C716" s="2" t="s">
        <v>1932</v>
      </c>
      <c r="D716" s="3" t="s">
        <v>267</v>
      </c>
      <c r="E716" s="4">
        <v>2</v>
      </c>
      <c r="F716" s="5">
        <v>0</v>
      </c>
      <c r="G716" s="6">
        <v>2</v>
      </c>
      <c r="H716" s="6">
        <f t="shared" si="51"/>
        <v>0</v>
      </c>
      <c r="I716" s="74"/>
    </row>
    <row r="717" spans="1:9" ht="25.5" x14ac:dyDescent="0.2">
      <c r="A717" s="1" t="s">
        <v>1933</v>
      </c>
      <c r="B717" s="1" t="s">
        <v>1934</v>
      </c>
      <c r="C717" s="2" t="s">
        <v>1935</v>
      </c>
      <c r="D717" s="3" t="s">
        <v>267</v>
      </c>
      <c r="E717" s="4">
        <v>1</v>
      </c>
      <c r="F717" s="5">
        <v>0</v>
      </c>
      <c r="G717" s="6">
        <v>2</v>
      </c>
      <c r="H717" s="6">
        <f t="shared" si="51"/>
        <v>0</v>
      </c>
      <c r="I717" s="74"/>
    </row>
    <row r="718" spans="1:9" ht="25.5" x14ac:dyDescent="0.2">
      <c r="A718" s="1" t="s">
        <v>1936</v>
      </c>
      <c r="B718" s="1" t="s">
        <v>1937</v>
      </c>
      <c r="C718" s="2" t="s">
        <v>1938</v>
      </c>
      <c r="D718" s="3" t="s">
        <v>267</v>
      </c>
      <c r="E718" s="4">
        <v>1</v>
      </c>
      <c r="F718" s="5">
        <v>0</v>
      </c>
      <c r="G718" s="6">
        <v>2</v>
      </c>
      <c r="H718" s="6">
        <f t="shared" si="51"/>
        <v>0</v>
      </c>
      <c r="I718" s="74"/>
    </row>
    <row r="719" spans="1:9" ht="38.25" x14ac:dyDescent="0.2">
      <c r="A719" s="1" t="s">
        <v>1939</v>
      </c>
      <c r="B719" s="1" t="s">
        <v>1940</v>
      </c>
      <c r="C719" s="2" t="s">
        <v>1941</v>
      </c>
      <c r="D719" s="3" t="s">
        <v>267</v>
      </c>
      <c r="E719" s="4">
        <v>1</v>
      </c>
      <c r="F719" s="5">
        <v>0</v>
      </c>
      <c r="G719" s="6">
        <v>2</v>
      </c>
      <c r="H719" s="6">
        <f t="shared" si="51"/>
        <v>0</v>
      </c>
      <c r="I719" s="74"/>
    </row>
    <row r="720" spans="1:9" ht="25.5" x14ac:dyDescent="0.2">
      <c r="A720" s="1" t="s">
        <v>1942</v>
      </c>
      <c r="B720" s="1" t="s">
        <v>1943</v>
      </c>
      <c r="C720" s="2" t="s">
        <v>1944</v>
      </c>
      <c r="D720" s="3" t="s">
        <v>277</v>
      </c>
      <c r="E720" s="4">
        <v>1</v>
      </c>
      <c r="F720" s="5">
        <v>0</v>
      </c>
      <c r="G720" s="6">
        <v>2</v>
      </c>
      <c r="H720" s="6">
        <f t="shared" si="51"/>
        <v>0</v>
      </c>
      <c r="I720" s="74"/>
    </row>
    <row r="721" spans="1:9" ht="51" x14ac:dyDescent="0.2">
      <c r="A721" s="1" t="s">
        <v>1945</v>
      </c>
      <c r="B721" s="1" t="s">
        <v>1946</v>
      </c>
      <c r="C721" s="2" t="s">
        <v>1947</v>
      </c>
      <c r="D721" s="3" t="s">
        <v>277</v>
      </c>
      <c r="E721" s="4">
        <v>1</v>
      </c>
      <c r="F721" s="5">
        <v>0</v>
      </c>
      <c r="G721" s="6">
        <v>2</v>
      </c>
      <c r="H721" s="6">
        <f t="shared" si="51"/>
        <v>0</v>
      </c>
      <c r="I721" s="74"/>
    </row>
    <row r="722" spans="1:9" ht="89.25" x14ac:dyDescent="0.2">
      <c r="A722" s="1" t="s">
        <v>1948</v>
      </c>
      <c r="B722" s="1" t="s">
        <v>1949</v>
      </c>
      <c r="C722" s="2" t="s">
        <v>1950</v>
      </c>
      <c r="D722" s="3" t="s">
        <v>277</v>
      </c>
      <c r="E722" s="4">
        <v>1</v>
      </c>
      <c r="F722" s="5">
        <v>0</v>
      </c>
      <c r="G722" s="6">
        <v>2</v>
      </c>
      <c r="H722" s="6">
        <f t="shared" si="51"/>
        <v>0</v>
      </c>
      <c r="I722" s="74"/>
    </row>
    <row r="723" spans="1:9" ht="102" x14ac:dyDescent="0.2">
      <c r="A723" s="1" t="s">
        <v>1951</v>
      </c>
      <c r="B723" s="1" t="s">
        <v>1952</v>
      </c>
      <c r="C723" s="2" t="s">
        <v>1953</v>
      </c>
      <c r="D723" s="3" t="s">
        <v>267</v>
      </c>
      <c r="E723" s="4">
        <v>1</v>
      </c>
      <c r="F723" s="5">
        <v>0</v>
      </c>
      <c r="G723" s="6">
        <v>2</v>
      </c>
      <c r="H723" s="6">
        <f t="shared" si="51"/>
        <v>0</v>
      </c>
      <c r="I723" s="74"/>
    </row>
    <row r="724" spans="1:9" ht="140.25" x14ac:dyDescent="0.2">
      <c r="A724" s="1" t="s">
        <v>1954</v>
      </c>
      <c r="B724" s="1" t="s">
        <v>1955</v>
      </c>
      <c r="C724" s="2" t="s">
        <v>1956</v>
      </c>
      <c r="D724" s="3" t="s">
        <v>267</v>
      </c>
      <c r="E724" s="4">
        <v>1</v>
      </c>
      <c r="F724" s="5">
        <v>0</v>
      </c>
      <c r="G724" s="6">
        <v>2</v>
      </c>
      <c r="H724" s="6">
        <f t="shared" si="51"/>
        <v>0</v>
      </c>
      <c r="I724" s="74"/>
    </row>
    <row r="725" spans="1:9" ht="63.75" x14ac:dyDescent="0.2">
      <c r="A725" s="1" t="s">
        <v>1957</v>
      </c>
      <c r="B725" s="1" t="s">
        <v>1958</v>
      </c>
      <c r="C725" s="2" t="s">
        <v>1959</v>
      </c>
      <c r="D725" s="3" t="s">
        <v>277</v>
      </c>
      <c r="E725" s="4">
        <v>1</v>
      </c>
      <c r="F725" s="5">
        <v>0</v>
      </c>
      <c r="G725" s="6">
        <v>2</v>
      </c>
      <c r="H725" s="6">
        <f t="shared" si="51"/>
        <v>0</v>
      </c>
      <c r="I725" s="74"/>
    </row>
    <row r="726" spans="1:9" ht="216.75" x14ac:dyDescent="0.2">
      <c r="A726" s="1" t="s">
        <v>1960</v>
      </c>
      <c r="B726" s="1" t="s">
        <v>1961</v>
      </c>
      <c r="C726" s="2" t="s">
        <v>1962</v>
      </c>
      <c r="D726" s="3" t="s">
        <v>277</v>
      </c>
      <c r="E726" s="4">
        <v>2</v>
      </c>
      <c r="F726" s="5">
        <v>0</v>
      </c>
      <c r="G726" s="6">
        <v>2</v>
      </c>
      <c r="H726" s="6">
        <f t="shared" si="51"/>
        <v>0</v>
      </c>
      <c r="I726" s="74"/>
    </row>
    <row r="727" spans="1:9" ht="38.25" x14ac:dyDescent="0.2">
      <c r="A727" s="1" t="s">
        <v>1963</v>
      </c>
      <c r="B727" s="1" t="s">
        <v>1964</v>
      </c>
      <c r="C727" s="2" t="s">
        <v>1965</v>
      </c>
      <c r="D727" s="3" t="s">
        <v>277</v>
      </c>
      <c r="E727" s="4">
        <v>1</v>
      </c>
      <c r="F727" s="5">
        <v>0</v>
      </c>
      <c r="G727" s="6">
        <v>2</v>
      </c>
      <c r="H727" s="6">
        <f t="shared" si="51"/>
        <v>0</v>
      </c>
      <c r="I727" s="74"/>
    </row>
    <row r="728" spans="1:9" ht="38.25" x14ac:dyDescent="0.2">
      <c r="A728" s="1" t="s">
        <v>1966</v>
      </c>
      <c r="B728" s="1" t="s">
        <v>1967</v>
      </c>
      <c r="C728" s="2" t="s">
        <v>1968</v>
      </c>
      <c r="D728" s="3" t="s">
        <v>267</v>
      </c>
      <c r="E728" s="4">
        <v>2</v>
      </c>
      <c r="F728" s="5">
        <v>0</v>
      </c>
      <c r="G728" s="6">
        <v>2</v>
      </c>
      <c r="H728" s="6">
        <f t="shared" si="51"/>
        <v>0</v>
      </c>
      <c r="I728" s="74"/>
    </row>
    <row r="729" spans="1:9" ht="51" x14ac:dyDescent="0.2">
      <c r="A729" s="1" t="s">
        <v>1969</v>
      </c>
      <c r="B729" s="1" t="s">
        <v>1970</v>
      </c>
      <c r="C729" s="2" t="s">
        <v>1971</v>
      </c>
      <c r="D729" s="3" t="s">
        <v>267</v>
      </c>
      <c r="E729" s="4">
        <v>2</v>
      </c>
      <c r="F729" s="5">
        <v>0</v>
      </c>
      <c r="G729" s="6">
        <v>2</v>
      </c>
      <c r="H729" s="6">
        <f t="shared" si="51"/>
        <v>0</v>
      </c>
      <c r="I729" s="74"/>
    </row>
    <row r="730" spans="1:9" ht="127.5" x14ac:dyDescent="0.2">
      <c r="A730" s="1" t="s">
        <v>1972</v>
      </c>
      <c r="B730" s="1" t="s">
        <v>1973</v>
      </c>
      <c r="C730" s="2" t="s">
        <v>1974</v>
      </c>
      <c r="D730" s="3" t="s">
        <v>267</v>
      </c>
      <c r="E730" s="4">
        <v>1</v>
      </c>
      <c r="F730" s="5">
        <v>0</v>
      </c>
      <c r="G730" s="6">
        <v>2</v>
      </c>
      <c r="H730" s="6">
        <f t="shared" si="51"/>
        <v>0</v>
      </c>
      <c r="I730" s="74"/>
    </row>
    <row r="731" spans="1:9" ht="127.5" x14ac:dyDescent="0.2">
      <c r="A731" s="1" t="s">
        <v>1975</v>
      </c>
      <c r="B731" s="1" t="s">
        <v>1976</v>
      </c>
      <c r="C731" s="2" t="s">
        <v>1977</v>
      </c>
      <c r="D731" s="3" t="s">
        <v>267</v>
      </c>
      <c r="E731" s="4">
        <v>1</v>
      </c>
      <c r="F731" s="5">
        <v>0</v>
      </c>
      <c r="G731" s="6">
        <v>2</v>
      </c>
      <c r="H731" s="6">
        <f t="shared" si="51"/>
        <v>0</v>
      </c>
      <c r="I731" s="74"/>
    </row>
    <row r="732" spans="1:9" x14ac:dyDescent="0.2">
      <c r="A732" s="1" t="s">
        <v>1978</v>
      </c>
      <c r="B732" s="1" t="s">
        <v>1979</v>
      </c>
      <c r="C732" s="2" t="s">
        <v>1980</v>
      </c>
      <c r="D732" s="3" t="s">
        <v>267</v>
      </c>
      <c r="E732" s="4">
        <v>2</v>
      </c>
      <c r="F732" s="5">
        <v>0</v>
      </c>
      <c r="G732" s="6">
        <v>2</v>
      </c>
      <c r="H732" s="6">
        <f t="shared" si="51"/>
        <v>0</v>
      </c>
      <c r="I732" s="74"/>
    </row>
    <row r="733" spans="1:9" ht="76.5" x14ac:dyDescent="0.2">
      <c r="A733" s="1" t="s">
        <v>1981</v>
      </c>
      <c r="B733" s="1" t="s">
        <v>1982</v>
      </c>
      <c r="C733" s="2" t="s">
        <v>1983</v>
      </c>
      <c r="D733" s="3" t="s">
        <v>267</v>
      </c>
      <c r="E733" s="4">
        <v>1</v>
      </c>
      <c r="F733" s="5">
        <v>0</v>
      </c>
      <c r="G733" s="6">
        <v>2</v>
      </c>
      <c r="H733" s="6">
        <f t="shared" si="51"/>
        <v>0</v>
      </c>
      <c r="I733" s="74"/>
    </row>
    <row r="734" spans="1:9" ht="76.5" x14ac:dyDescent="0.2">
      <c r="A734" s="1" t="s">
        <v>1984</v>
      </c>
      <c r="B734" s="1" t="s">
        <v>1985</v>
      </c>
      <c r="C734" s="2" t="s">
        <v>1986</v>
      </c>
      <c r="D734" s="3" t="s">
        <v>267</v>
      </c>
      <c r="E734" s="4">
        <v>1</v>
      </c>
      <c r="F734" s="5">
        <v>0</v>
      </c>
      <c r="G734" s="6">
        <v>2</v>
      </c>
      <c r="H734" s="6">
        <f t="shared" si="51"/>
        <v>0</v>
      </c>
      <c r="I734" s="74"/>
    </row>
    <row r="735" spans="1:9" ht="242.25" x14ac:dyDescent="0.2">
      <c r="A735" s="1" t="s">
        <v>1987</v>
      </c>
      <c r="C735" s="2" t="s">
        <v>1988</v>
      </c>
      <c r="D735" s="3" t="s">
        <v>30</v>
      </c>
      <c r="E735" s="4">
        <v>0</v>
      </c>
      <c r="F735" s="5">
        <v>0</v>
      </c>
      <c r="G735" s="6">
        <v>2</v>
      </c>
      <c r="H735" s="6">
        <f t="shared" si="51"/>
        <v>0</v>
      </c>
      <c r="I735" s="74"/>
    </row>
    <row r="736" spans="1:9" ht="318.75" x14ac:dyDescent="0.2">
      <c r="A736" s="1" t="s">
        <v>1989</v>
      </c>
      <c r="B736" s="1" t="s">
        <v>1990</v>
      </c>
      <c r="C736" s="2" t="s">
        <v>1991</v>
      </c>
      <c r="D736" s="3" t="s">
        <v>267</v>
      </c>
      <c r="E736" s="4">
        <v>1</v>
      </c>
      <c r="F736" s="5">
        <v>0</v>
      </c>
      <c r="G736" s="6">
        <v>2</v>
      </c>
      <c r="H736" s="6">
        <f t="shared" si="51"/>
        <v>0</v>
      </c>
      <c r="I736" s="74"/>
    </row>
    <row r="737" spans="1:9" ht="318.75" x14ac:dyDescent="0.2">
      <c r="A737" s="1" t="s">
        <v>1992</v>
      </c>
      <c r="B737" s="1" t="s">
        <v>1993</v>
      </c>
      <c r="C737" s="2" t="s">
        <v>1994</v>
      </c>
      <c r="D737" s="3" t="s">
        <v>267</v>
      </c>
      <c r="E737" s="4">
        <v>1</v>
      </c>
      <c r="F737" s="5">
        <v>0</v>
      </c>
      <c r="G737" s="6">
        <v>2</v>
      </c>
      <c r="H737" s="6">
        <f t="shared" si="51"/>
        <v>0</v>
      </c>
      <c r="I737" s="74"/>
    </row>
    <row r="738" spans="1:9" ht="318.75" x14ac:dyDescent="0.2">
      <c r="A738" s="1" t="s">
        <v>1995</v>
      </c>
      <c r="B738" s="1" t="s">
        <v>1996</v>
      </c>
      <c r="C738" s="2" t="s">
        <v>1997</v>
      </c>
      <c r="D738" s="3" t="s">
        <v>267</v>
      </c>
      <c r="E738" s="4">
        <v>1</v>
      </c>
      <c r="F738" s="5">
        <v>0</v>
      </c>
      <c r="G738" s="6">
        <v>2</v>
      </c>
      <c r="H738" s="6">
        <f t="shared" si="51"/>
        <v>0</v>
      </c>
      <c r="I738" s="74"/>
    </row>
    <row r="739" spans="1:9" ht="140.25" x14ac:dyDescent="0.2">
      <c r="A739" s="1" t="s">
        <v>1998</v>
      </c>
      <c r="C739" s="2" t="s">
        <v>1999</v>
      </c>
      <c r="D739" s="3" t="s">
        <v>30</v>
      </c>
      <c r="E739" s="4">
        <v>0</v>
      </c>
      <c r="F739" s="5">
        <v>0</v>
      </c>
      <c r="G739" s="6">
        <v>2</v>
      </c>
      <c r="H739" s="6">
        <f t="shared" si="51"/>
        <v>0</v>
      </c>
      <c r="I739" s="74"/>
    </row>
    <row r="740" spans="1:9" ht="229.5" x14ac:dyDescent="0.2">
      <c r="A740" s="1" t="s">
        <v>2000</v>
      </c>
      <c r="B740" s="1" t="s">
        <v>2001</v>
      </c>
      <c r="C740" s="2" t="s">
        <v>2002</v>
      </c>
      <c r="D740" s="3" t="s">
        <v>267</v>
      </c>
      <c r="E740" s="4">
        <v>1</v>
      </c>
      <c r="F740" s="5">
        <v>0</v>
      </c>
      <c r="G740" s="6">
        <v>2</v>
      </c>
      <c r="H740" s="6">
        <f t="shared" si="51"/>
        <v>0</v>
      </c>
      <c r="I740" s="74"/>
    </row>
    <row r="741" spans="1:9" ht="229.5" x14ac:dyDescent="0.2">
      <c r="A741" s="1" t="s">
        <v>2003</v>
      </c>
      <c r="B741" s="1" t="s">
        <v>2004</v>
      </c>
      <c r="C741" s="2" t="s">
        <v>2005</v>
      </c>
      <c r="D741" s="3" t="s">
        <v>267</v>
      </c>
      <c r="E741" s="4">
        <v>1</v>
      </c>
      <c r="F741" s="5">
        <v>0</v>
      </c>
      <c r="G741" s="6">
        <v>2</v>
      </c>
      <c r="H741" s="6">
        <f t="shared" si="51"/>
        <v>0</v>
      </c>
      <c r="I741" s="74"/>
    </row>
    <row r="742" spans="1:9" ht="63.75" x14ac:dyDescent="0.2">
      <c r="A742" s="1" t="s">
        <v>2006</v>
      </c>
      <c r="C742" s="2" t="s">
        <v>2007</v>
      </c>
      <c r="D742" s="3" t="s">
        <v>30</v>
      </c>
      <c r="E742" s="4">
        <v>0</v>
      </c>
      <c r="F742" s="5">
        <v>0</v>
      </c>
      <c r="G742" s="6">
        <v>2</v>
      </c>
      <c r="H742" s="6">
        <f t="shared" si="51"/>
        <v>0</v>
      </c>
      <c r="I742" s="74"/>
    </row>
    <row r="743" spans="1:9" ht="140.25" x14ac:dyDescent="0.2">
      <c r="A743" s="1" t="s">
        <v>2008</v>
      </c>
      <c r="B743" s="1" t="s">
        <v>2009</v>
      </c>
      <c r="C743" s="2" t="s">
        <v>2010</v>
      </c>
      <c r="D743" s="3" t="s">
        <v>267</v>
      </c>
      <c r="E743" s="4">
        <v>1</v>
      </c>
      <c r="F743" s="5">
        <v>0</v>
      </c>
      <c r="G743" s="6">
        <v>2</v>
      </c>
      <c r="H743" s="6">
        <f t="shared" si="51"/>
        <v>0</v>
      </c>
      <c r="I743" s="74"/>
    </row>
    <row r="744" spans="1:9" ht="140.25" x14ac:dyDescent="0.2">
      <c r="A744" s="1" t="s">
        <v>2011</v>
      </c>
      <c r="B744" s="1" t="s">
        <v>2012</v>
      </c>
      <c r="C744" s="2" t="s">
        <v>2013</v>
      </c>
      <c r="D744" s="3" t="s">
        <v>267</v>
      </c>
      <c r="E744" s="4">
        <v>1</v>
      </c>
      <c r="F744" s="5">
        <v>0</v>
      </c>
      <c r="G744" s="6">
        <v>2</v>
      </c>
      <c r="H744" s="6">
        <f t="shared" si="51"/>
        <v>0</v>
      </c>
      <c r="I744" s="74"/>
    </row>
    <row r="745" spans="1:9" ht="140.25" x14ac:dyDescent="0.2">
      <c r="A745" s="1" t="s">
        <v>2014</v>
      </c>
      <c r="B745" s="1" t="s">
        <v>2015</v>
      </c>
      <c r="C745" s="2" t="s">
        <v>2016</v>
      </c>
      <c r="D745" s="3" t="s">
        <v>267</v>
      </c>
      <c r="E745" s="4">
        <v>2</v>
      </c>
      <c r="F745" s="5">
        <v>0</v>
      </c>
      <c r="G745" s="6">
        <v>2</v>
      </c>
      <c r="H745" s="6">
        <f t="shared" si="51"/>
        <v>0</v>
      </c>
      <c r="I745" s="74"/>
    </row>
    <row r="746" spans="1:9" ht="51" x14ac:dyDescent="0.2">
      <c r="A746" s="1" t="s">
        <v>2017</v>
      </c>
      <c r="B746" s="1" t="s">
        <v>2018</v>
      </c>
      <c r="C746" s="2" t="s">
        <v>2019</v>
      </c>
      <c r="D746" s="3" t="s">
        <v>267</v>
      </c>
      <c r="E746" s="4">
        <v>8</v>
      </c>
      <c r="F746" s="5">
        <v>0</v>
      </c>
      <c r="G746" s="6">
        <v>2</v>
      </c>
      <c r="H746" s="6">
        <f t="shared" si="51"/>
        <v>0</v>
      </c>
      <c r="I746" s="74"/>
    </row>
    <row r="747" spans="1:9" ht="76.5" x14ac:dyDescent="0.2">
      <c r="A747" s="1" t="s">
        <v>2020</v>
      </c>
      <c r="C747" s="2" t="s">
        <v>2021</v>
      </c>
      <c r="D747" s="3" t="s">
        <v>30</v>
      </c>
      <c r="E747" s="4">
        <v>0</v>
      </c>
      <c r="F747" s="5">
        <v>0</v>
      </c>
      <c r="G747" s="6">
        <v>2</v>
      </c>
      <c r="H747" s="6">
        <f t="shared" si="51"/>
        <v>0</v>
      </c>
      <c r="I747" s="74"/>
    </row>
    <row r="748" spans="1:9" ht="89.25" x14ac:dyDescent="0.2">
      <c r="A748" s="1" t="s">
        <v>2022</v>
      </c>
      <c r="B748" s="1" t="s">
        <v>2023</v>
      </c>
      <c r="C748" s="2" t="s">
        <v>2024</v>
      </c>
      <c r="D748" s="3" t="s">
        <v>267</v>
      </c>
      <c r="E748" s="4">
        <v>6</v>
      </c>
      <c r="F748" s="5">
        <v>0</v>
      </c>
      <c r="G748" s="6">
        <v>2</v>
      </c>
      <c r="H748" s="6">
        <f t="shared" si="51"/>
        <v>0</v>
      </c>
      <c r="I748" s="74"/>
    </row>
    <row r="749" spans="1:9" ht="89.25" x14ac:dyDescent="0.2">
      <c r="A749" s="1" t="s">
        <v>2025</v>
      </c>
      <c r="B749" s="1" t="s">
        <v>2026</v>
      </c>
      <c r="C749" s="2" t="s">
        <v>2027</v>
      </c>
      <c r="D749" s="3" t="s">
        <v>267</v>
      </c>
      <c r="E749" s="4">
        <v>5</v>
      </c>
      <c r="F749" s="5">
        <v>0</v>
      </c>
      <c r="G749" s="6">
        <v>2</v>
      </c>
      <c r="H749" s="6">
        <f t="shared" si="51"/>
        <v>0</v>
      </c>
      <c r="I749" s="74"/>
    </row>
    <row r="750" spans="1:9" ht="89.25" x14ac:dyDescent="0.2">
      <c r="A750" s="1" t="s">
        <v>2028</v>
      </c>
      <c r="B750" s="1" t="s">
        <v>2029</v>
      </c>
      <c r="C750" s="2" t="s">
        <v>2030</v>
      </c>
      <c r="D750" s="3" t="s">
        <v>267</v>
      </c>
      <c r="E750" s="4">
        <v>18</v>
      </c>
      <c r="F750" s="5">
        <v>0</v>
      </c>
      <c r="G750" s="6">
        <v>2</v>
      </c>
      <c r="H750" s="6">
        <f t="shared" si="51"/>
        <v>0</v>
      </c>
      <c r="I750" s="74"/>
    </row>
    <row r="751" spans="1:9" ht="63.75" x14ac:dyDescent="0.2">
      <c r="A751" s="1" t="s">
        <v>2031</v>
      </c>
      <c r="C751" s="2" t="s">
        <v>2032</v>
      </c>
      <c r="D751" s="3" t="s">
        <v>30</v>
      </c>
      <c r="E751" s="4">
        <v>0</v>
      </c>
      <c r="F751" s="5">
        <v>0</v>
      </c>
      <c r="G751" s="6">
        <v>2</v>
      </c>
      <c r="H751" s="6">
        <f t="shared" si="51"/>
        <v>0</v>
      </c>
      <c r="I751" s="74"/>
    </row>
    <row r="752" spans="1:9" ht="127.5" x14ac:dyDescent="0.2">
      <c r="A752" s="1" t="s">
        <v>2033</v>
      </c>
      <c r="B752" s="1" t="s">
        <v>2034</v>
      </c>
      <c r="C752" s="2" t="s">
        <v>2035</v>
      </c>
      <c r="D752" s="3" t="s">
        <v>267</v>
      </c>
      <c r="E752" s="4">
        <v>2</v>
      </c>
      <c r="F752" s="5">
        <v>0</v>
      </c>
      <c r="G752" s="6">
        <v>2</v>
      </c>
      <c r="H752" s="6">
        <f t="shared" si="51"/>
        <v>0</v>
      </c>
      <c r="I752" s="74"/>
    </row>
    <row r="753" spans="1:9" ht="127.5" x14ac:dyDescent="0.2">
      <c r="A753" s="1" t="s">
        <v>2036</v>
      </c>
      <c r="B753" s="1" t="s">
        <v>2037</v>
      </c>
      <c r="C753" s="2" t="s">
        <v>2038</v>
      </c>
      <c r="D753" s="3" t="s">
        <v>267</v>
      </c>
      <c r="E753" s="4">
        <v>2</v>
      </c>
      <c r="F753" s="5">
        <v>0</v>
      </c>
      <c r="G753" s="6">
        <v>2</v>
      </c>
      <c r="H753" s="6">
        <f t="shared" si="51"/>
        <v>0</v>
      </c>
      <c r="I753" s="74"/>
    </row>
    <row r="754" spans="1:9" ht="127.5" x14ac:dyDescent="0.2">
      <c r="A754" s="1" t="s">
        <v>2039</v>
      </c>
      <c r="B754" s="1" t="s">
        <v>2040</v>
      </c>
      <c r="C754" s="2" t="s">
        <v>2041</v>
      </c>
      <c r="D754" s="3" t="s">
        <v>267</v>
      </c>
      <c r="E754" s="4">
        <v>5</v>
      </c>
      <c r="F754" s="5">
        <v>0</v>
      </c>
      <c r="G754" s="6">
        <v>2</v>
      </c>
      <c r="H754" s="6">
        <f t="shared" si="51"/>
        <v>0</v>
      </c>
      <c r="I754" s="74"/>
    </row>
    <row r="755" spans="1:9" ht="102" x14ac:dyDescent="0.2">
      <c r="A755" s="1" t="s">
        <v>2042</v>
      </c>
      <c r="C755" s="2" t="s">
        <v>2043</v>
      </c>
      <c r="D755" s="3" t="s">
        <v>30</v>
      </c>
      <c r="E755" s="4">
        <v>0</v>
      </c>
      <c r="F755" s="5">
        <v>0</v>
      </c>
      <c r="G755" s="6">
        <v>2</v>
      </c>
      <c r="H755" s="6">
        <f t="shared" si="51"/>
        <v>0</v>
      </c>
      <c r="I755" s="74"/>
    </row>
    <row r="756" spans="1:9" ht="114.75" x14ac:dyDescent="0.2">
      <c r="A756" s="1" t="s">
        <v>2044</v>
      </c>
      <c r="B756" s="1" t="s">
        <v>2045</v>
      </c>
      <c r="C756" s="2" t="s">
        <v>2046</v>
      </c>
      <c r="D756" s="3" t="s">
        <v>267</v>
      </c>
      <c r="E756" s="4">
        <v>2</v>
      </c>
      <c r="F756" s="5">
        <v>0</v>
      </c>
      <c r="G756" s="6">
        <v>2</v>
      </c>
      <c r="H756" s="6">
        <f t="shared" si="51"/>
        <v>0</v>
      </c>
      <c r="I756" s="74"/>
    </row>
    <row r="757" spans="1:9" ht="89.25" x14ac:dyDescent="0.2">
      <c r="A757" s="1" t="s">
        <v>2047</v>
      </c>
      <c r="C757" s="2" t="s">
        <v>2048</v>
      </c>
      <c r="D757" s="3" t="s">
        <v>30</v>
      </c>
      <c r="E757" s="4">
        <v>0</v>
      </c>
      <c r="F757" s="5">
        <v>0</v>
      </c>
      <c r="G757" s="6">
        <v>2</v>
      </c>
      <c r="H757" s="6">
        <f t="shared" si="51"/>
        <v>0</v>
      </c>
      <c r="I757" s="74"/>
    </row>
    <row r="758" spans="1:9" ht="102" x14ac:dyDescent="0.2">
      <c r="A758" s="1" t="s">
        <v>2049</v>
      </c>
      <c r="B758" s="1" t="s">
        <v>2050</v>
      </c>
      <c r="C758" s="2" t="s">
        <v>2051</v>
      </c>
      <c r="D758" s="3" t="s">
        <v>267</v>
      </c>
      <c r="E758" s="4">
        <v>2</v>
      </c>
      <c r="F758" s="5">
        <v>0</v>
      </c>
      <c r="G758" s="6">
        <v>2</v>
      </c>
      <c r="H758" s="6">
        <f t="shared" si="51"/>
        <v>0</v>
      </c>
      <c r="I758" s="74"/>
    </row>
    <row r="759" spans="1:9" ht="102" x14ac:dyDescent="0.2">
      <c r="A759" s="1" t="s">
        <v>2052</v>
      </c>
      <c r="B759" s="1" t="s">
        <v>2053</v>
      </c>
      <c r="C759" s="2" t="s">
        <v>2054</v>
      </c>
      <c r="D759" s="3" t="s">
        <v>267</v>
      </c>
      <c r="E759" s="4">
        <v>1</v>
      </c>
      <c r="F759" s="5">
        <v>0</v>
      </c>
      <c r="G759" s="6">
        <v>2</v>
      </c>
      <c r="H759" s="6">
        <f t="shared" si="51"/>
        <v>0</v>
      </c>
      <c r="I759" s="74"/>
    </row>
    <row r="760" spans="1:9" ht="102" x14ac:dyDescent="0.2">
      <c r="A760" s="1" t="s">
        <v>2055</v>
      </c>
      <c r="B760" s="1" t="s">
        <v>2056</v>
      </c>
      <c r="C760" s="2" t="s">
        <v>2057</v>
      </c>
      <c r="D760" s="3" t="s">
        <v>267</v>
      </c>
      <c r="E760" s="4">
        <v>8</v>
      </c>
      <c r="F760" s="5">
        <v>0</v>
      </c>
      <c r="G760" s="6">
        <v>2</v>
      </c>
      <c r="H760" s="6">
        <f t="shared" si="51"/>
        <v>0</v>
      </c>
      <c r="I760" s="74"/>
    </row>
    <row r="761" spans="1:9" ht="25.5" x14ac:dyDescent="0.2">
      <c r="A761" s="1" t="s">
        <v>2058</v>
      </c>
      <c r="B761" s="1" t="s">
        <v>2059</v>
      </c>
      <c r="C761" s="2" t="s">
        <v>2060</v>
      </c>
      <c r="D761" s="3" t="s">
        <v>267</v>
      </c>
      <c r="E761" s="4">
        <v>10</v>
      </c>
      <c r="F761" s="5">
        <v>0</v>
      </c>
      <c r="G761" s="6">
        <v>2</v>
      </c>
      <c r="H761" s="6">
        <f t="shared" si="51"/>
        <v>0</v>
      </c>
      <c r="I761" s="74"/>
    </row>
    <row r="762" spans="1:9" ht="102" x14ac:dyDescent="0.2">
      <c r="A762" s="1" t="s">
        <v>2061</v>
      </c>
      <c r="B762" s="1" t="s">
        <v>2062</v>
      </c>
      <c r="C762" s="2" t="s">
        <v>2063</v>
      </c>
      <c r="D762" s="3" t="s">
        <v>267</v>
      </c>
      <c r="E762" s="4">
        <v>12</v>
      </c>
      <c r="F762" s="5">
        <v>0</v>
      </c>
      <c r="G762" s="6">
        <v>2</v>
      </c>
      <c r="H762" s="6">
        <f t="shared" si="51"/>
        <v>0</v>
      </c>
      <c r="I762" s="74"/>
    </row>
    <row r="763" spans="1:9" ht="76.5" x14ac:dyDescent="0.2">
      <c r="A763" s="1" t="s">
        <v>2064</v>
      </c>
      <c r="B763" s="1" t="s">
        <v>2065</v>
      </c>
      <c r="C763" s="2" t="s">
        <v>2066</v>
      </c>
      <c r="D763" s="3" t="s">
        <v>267</v>
      </c>
      <c r="E763" s="4">
        <v>2</v>
      </c>
      <c r="F763" s="5">
        <v>0</v>
      </c>
      <c r="G763" s="6">
        <v>2</v>
      </c>
      <c r="H763" s="6">
        <f t="shared" si="51"/>
        <v>0</v>
      </c>
      <c r="I763" s="74"/>
    </row>
    <row r="764" spans="1:9" ht="63.75" x14ac:dyDescent="0.2">
      <c r="A764" s="1" t="s">
        <v>2067</v>
      </c>
      <c r="B764" s="1" t="s">
        <v>2068</v>
      </c>
      <c r="C764" s="2" t="s">
        <v>2069</v>
      </c>
      <c r="D764" s="3" t="s">
        <v>267</v>
      </c>
      <c r="E764" s="4">
        <v>10</v>
      </c>
      <c r="F764" s="5">
        <v>0</v>
      </c>
      <c r="G764" s="6">
        <v>2</v>
      </c>
      <c r="H764" s="6">
        <f t="shared" si="51"/>
        <v>0</v>
      </c>
      <c r="I764" s="74"/>
    </row>
    <row r="765" spans="1:9" ht="114.75" x14ac:dyDescent="0.2">
      <c r="A765" s="1" t="s">
        <v>2070</v>
      </c>
      <c r="C765" s="2" t="s">
        <v>2071</v>
      </c>
      <c r="D765" s="3" t="s">
        <v>30</v>
      </c>
      <c r="E765" s="4">
        <v>0</v>
      </c>
      <c r="F765" s="5">
        <v>0</v>
      </c>
      <c r="G765" s="6">
        <v>2</v>
      </c>
      <c r="H765" s="6">
        <f t="shared" si="51"/>
        <v>0</v>
      </c>
      <c r="I765" s="74"/>
    </row>
    <row r="766" spans="1:9" ht="140.25" x14ac:dyDescent="0.2">
      <c r="A766" s="1" t="s">
        <v>2072</v>
      </c>
      <c r="B766" s="1" t="s">
        <v>2073</v>
      </c>
      <c r="C766" s="2" t="s">
        <v>2074</v>
      </c>
      <c r="D766" s="3" t="s">
        <v>294</v>
      </c>
      <c r="E766" s="4">
        <v>10</v>
      </c>
      <c r="F766" s="5">
        <v>0</v>
      </c>
      <c r="G766" s="6">
        <v>2</v>
      </c>
      <c r="H766" s="6">
        <f t="shared" ref="H766:H778" si="52">ROUND(ROUND(F766,2)*ROUND(E766,2), 2)</f>
        <v>0</v>
      </c>
      <c r="I766" s="74"/>
    </row>
    <row r="767" spans="1:9" ht="140.25" x14ac:dyDescent="0.2">
      <c r="A767" s="1" t="s">
        <v>2075</v>
      </c>
      <c r="B767" s="1" t="s">
        <v>2076</v>
      </c>
      <c r="C767" s="2" t="s">
        <v>2077</v>
      </c>
      <c r="D767" s="3" t="s">
        <v>294</v>
      </c>
      <c r="E767" s="4">
        <v>5</v>
      </c>
      <c r="F767" s="5">
        <v>0</v>
      </c>
      <c r="G767" s="6">
        <v>2</v>
      </c>
      <c r="H767" s="6">
        <f t="shared" si="52"/>
        <v>0</v>
      </c>
      <c r="I767" s="74"/>
    </row>
    <row r="768" spans="1:9" ht="140.25" x14ac:dyDescent="0.2">
      <c r="A768" s="1" t="s">
        <v>2078</v>
      </c>
      <c r="B768" s="1" t="s">
        <v>2079</v>
      </c>
      <c r="C768" s="2" t="s">
        <v>2080</v>
      </c>
      <c r="D768" s="3" t="s">
        <v>294</v>
      </c>
      <c r="E768" s="4">
        <v>10</v>
      </c>
      <c r="F768" s="5">
        <v>0</v>
      </c>
      <c r="G768" s="6">
        <v>2</v>
      </c>
      <c r="H768" s="6">
        <f t="shared" si="52"/>
        <v>0</v>
      </c>
      <c r="I768" s="74"/>
    </row>
    <row r="769" spans="1:9" ht="140.25" x14ac:dyDescent="0.2">
      <c r="A769" s="1" t="s">
        <v>2081</v>
      </c>
      <c r="B769" s="1" t="s">
        <v>2082</v>
      </c>
      <c r="C769" s="2" t="s">
        <v>2083</v>
      </c>
      <c r="D769" s="3" t="s">
        <v>294</v>
      </c>
      <c r="E769" s="4">
        <v>5</v>
      </c>
      <c r="F769" s="5">
        <v>0</v>
      </c>
      <c r="G769" s="6">
        <v>2</v>
      </c>
      <c r="H769" s="6">
        <f t="shared" si="52"/>
        <v>0</v>
      </c>
      <c r="I769" s="74"/>
    </row>
    <row r="770" spans="1:9" ht="140.25" x14ac:dyDescent="0.2">
      <c r="A770" s="1" t="s">
        <v>2084</v>
      </c>
      <c r="B770" s="1" t="s">
        <v>2085</v>
      </c>
      <c r="C770" s="2" t="s">
        <v>2086</v>
      </c>
      <c r="D770" s="3" t="s">
        <v>294</v>
      </c>
      <c r="E770" s="4">
        <v>137</v>
      </c>
      <c r="F770" s="5">
        <v>0</v>
      </c>
      <c r="G770" s="6">
        <v>2</v>
      </c>
      <c r="H770" s="6">
        <f t="shared" si="52"/>
        <v>0</v>
      </c>
      <c r="I770" s="74"/>
    </row>
    <row r="771" spans="1:9" ht="153" x14ac:dyDescent="0.2">
      <c r="A771" s="1" t="s">
        <v>2087</v>
      </c>
      <c r="C771" s="2" t="s">
        <v>2088</v>
      </c>
      <c r="D771" s="3" t="s">
        <v>30</v>
      </c>
      <c r="E771" s="4">
        <v>0</v>
      </c>
      <c r="F771" s="5">
        <v>0</v>
      </c>
      <c r="G771" s="6">
        <v>2</v>
      </c>
      <c r="H771" s="6">
        <f t="shared" si="52"/>
        <v>0</v>
      </c>
      <c r="I771" s="74"/>
    </row>
    <row r="772" spans="1:9" ht="178.5" x14ac:dyDescent="0.2">
      <c r="A772" s="1" t="s">
        <v>2089</v>
      </c>
      <c r="B772" s="1" t="s">
        <v>2090</v>
      </c>
      <c r="C772" s="2" t="s">
        <v>2091</v>
      </c>
      <c r="D772" s="3" t="s">
        <v>294</v>
      </c>
      <c r="E772" s="4">
        <v>10</v>
      </c>
      <c r="F772" s="5">
        <v>0</v>
      </c>
      <c r="G772" s="6">
        <v>2</v>
      </c>
      <c r="H772" s="6">
        <f t="shared" si="52"/>
        <v>0</v>
      </c>
      <c r="I772" s="74"/>
    </row>
    <row r="773" spans="1:9" ht="178.5" x14ac:dyDescent="0.2">
      <c r="A773" s="1" t="s">
        <v>2092</v>
      </c>
      <c r="B773" s="1" t="s">
        <v>2093</v>
      </c>
      <c r="C773" s="2" t="s">
        <v>2094</v>
      </c>
      <c r="D773" s="3" t="s">
        <v>294</v>
      </c>
      <c r="E773" s="4">
        <v>5</v>
      </c>
      <c r="F773" s="5">
        <v>0</v>
      </c>
      <c r="G773" s="6">
        <v>2</v>
      </c>
      <c r="H773" s="6">
        <f t="shared" si="52"/>
        <v>0</v>
      </c>
      <c r="I773" s="74"/>
    </row>
    <row r="774" spans="1:9" ht="178.5" x14ac:dyDescent="0.2">
      <c r="A774" s="1" t="s">
        <v>2095</v>
      </c>
      <c r="B774" s="1" t="s">
        <v>2096</v>
      </c>
      <c r="C774" s="2" t="s">
        <v>2097</v>
      </c>
      <c r="D774" s="3" t="s">
        <v>294</v>
      </c>
      <c r="E774" s="4">
        <v>10</v>
      </c>
      <c r="F774" s="5">
        <v>0</v>
      </c>
      <c r="G774" s="6">
        <v>2</v>
      </c>
      <c r="H774" s="6">
        <f t="shared" si="52"/>
        <v>0</v>
      </c>
      <c r="I774" s="74"/>
    </row>
    <row r="775" spans="1:9" ht="178.5" x14ac:dyDescent="0.2">
      <c r="A775" s="1" t="s">
        <v>2098</v>
      </c>
      <c r="B775" s="1" t="s">
        <v>2099</v>
      </c>
      <c r="C775" s="2" t="s">
        <v>2100</v>
      </c>
      <c r="D775" s="3" t="s">
        <v>294</v>
      </c>
      <c r="E775" s="4">
        <v>5</v>
      </c>
      <c r="F775" s="5">
        <v>0</v>
      </c>
      <c r="G775" s="6">
        <v>2</v>
      </c>
      <c r="H775" s="6">
        <f t="shared" si="52"/>
        <v>0</v>
      </c>
      <c r="I775" s="74"/>
    </row>
    <row r="776" spans="1:9" ht="178.5" x14ac:dyDescent="0.2">
      <c r="A776" s="1" t="s">
        <v>2101</v>
      </c>
      <c r="B776" s="1" t="s">
        <v>2102</v>
      </c>
      <c r="C776" s="2" t="s">
        <v>2103</v>
      </c>
      <c r="D776" s="3" t="s">
        <v>294</v>
      </c>
      <c r="E776" s="4">
        <v>130</v>
      </c>
      <c r="F776" s="5">
        <v>0</v>
      </c>
      <c r="G776" s="6">
        <v>2</v>
      </c>
      <c r="H776" s="6">
        <f t="shared" si="52"/>
        <v>0</v>
      </c>
      <c r="I776" s="74"/>
    </row>
    <row r="777" spans="1:9" ht="25.5" x14ac:dyDescent="0.2">
      <c r="A777" s="1" t="s">
        <v>2104</v>
      </c>
      <c r="B777" s="1" t="s">
        <v>2105</v>
      </c>
      <c r="C777" s="2" t="s">
        <v>2106</v>
      </c>
      <c r="D777" s="3" t="s">
        <v>325</v>
      </c>
      <c r="E777" s="4">
        <v>3</v>
      </c>
      <c r="F777" s="5">
        <v>0</v>
      </c>
      <c r="G777" s="6">
        <v>2</v>
      </c>
      <c r="H777" s="6">
        <f t="shared" si="52"/>
        <v>0</v>
      </c>
      <c r="I777" s="74"/>
    </row>
    <row r="778" spans="1:9" x14ac:dyDescent="0.2">
      <c r="A778" s="1" t="s">
        <v>2107</v>
      </c>
      <c r="B778" s="1" t="s">
        <v>2108</v>
      </c>
      <c r="C778" s="2" t="s">
        <v>2109</v>
      </c>
      <c r="D778" s="3" t="s">
        <v>325</v>
      </c>
      <c r="E778" s="4">
        <v>33</v>
      </c>
      <c r="F778" s="5">
        <v>0</v>
      </c>
      <c r="G778" s="6">
        <v>2</v>
      </c>
      <c r="H778" s="6">
        <f t="shared" si="52"/>
        <v>0</v>
      </c>
      <c r="I778" s="74"/>
    </row>
    <row r="779" spans="1:9" x14ac:dyDescent="0.2">
      <c r="A779" s="1" t="s">
        <v>2110</v>
      </c>
      <c r="B779" s="1" t="s">
        <v>254</v>
      </c>
      <c r="C779" s="2" t="s">
        <v>2111</v>
      </c>
      <c r="E779" s="4">
        <v>0</v>
      </c>
      <c r="F779" s="5">
        <v>0</v>
      </c>
      <c r="G779" s="6">
        <v>1</v>
      </c>
      <c r="H779" s="6">
        <f>H780+H781+H782+H783+H784+H785+H786+H787+H788+H789+H790+H791+H792+H793+H794+H795+H796+H797+H798+H799+H800+H801+H802+H803+H804+H805+H806+H807+H808+H809+H810</f>
        <v>0</v>
      </c>
      <c r="I779" s="74"/>
    </row>
    <row r="780" spans="1:9" ht="38.25" x14ac:dyDescent="0.2">
      <c r="A780" s="1" t="s">
        <v>2112</v>
      </c>
      <c r="C780" s="2" t="s">
        <v>2113</v>
      </c>
      <c r="D780" s="3" t="s">
        <v>30</v>
      </c>
      <c r="E780" s="4">
        <v>0</v>
      </c>
      <c r="F780" s="5">
        <v>0</v>
      </c>
      <c r="G780" s="6">
        <v>2</v>
      </c>
      <c r="H780" s="6">
        <f t="shared" ref="H780:H810" si="53">ROUND(ROUND(F780,2)*ROUND(E780,2), 2)</f>
        <v>0</v>
      </c>
      <c r="I780" s="74"/>
    </row>
    <row r="781" spans="1:9" ht="102" x14ac:dyDescent="0.2">
      <c r="A781" s="1" t="s">
        <v>2114</v>
      </c>
      <c r="C781" s="2" t="s">
        <v>2115</v>
      </c>
      <c r="D781" s="3" t="s">
        <v>30</v>
      </c>
      <c r="E781" s="4">
        <v>0</v>
      </c>
      <c r="F781" s="5">
        <v>0</v>
      </c>
      <c r="G781" s="6">
        <v>2</v>
      </c>
      <c r="H781" s="6">
        <f t="shared" si="53"/>
        <v>0</v>
      </c>
      <c r="I781" s="74"/>
    </row>
    <row r="782" spans="1:9" ht="140.25" x14ac:dyDescent="0.2">
      <c r="A782" s="1" t="s">
        <v>2116</v>
      </c>
      <c r="B782" s="1" t="s">
        <v>2117</v>
      </c>
      <c r="C782" s="2" t="s">
        <v>2118</v>
      </c>
      <c r="D782" s="3" t="s">
        <v>277</v>
      </c>
      <c r="E782" s="4">
        <v>1</v>
      </c>
      <c r="F782" s="5">
        <v>0</v>
      </c>
      <c r="G782" s="6">
        <v>2</v>
      </c>
      <c r="H782" s="6">
        <f t="shared" si="53"/>
        <v>0</v>
      </c>
      <c r="I782" s="74"/>
    </row>
    <row r="783" spans="1:9" ht="140.25" x14ac:dyDescent="0.2">
      <c r="A783" s="1" t="s">
        <v>2119</v>
      </c>
      <c r="B783" s="1" t="s">
        <v>2120</v>
      </c>
      <c r="C783" s="2" t="s">
        <v>2121</v>
      </c>
      <c r="D783" s="3" t="s">
        <v>277</v>
      </c>
      <c r="E783" s="4">
        <v>1</v>
      </c>
      <c r="F783" s="5">
        <v>0</v>
      </c>
      <c r="G783" s="6">
        <v>2</v>
      </c>
      <c r="H783" s="6">
        <f t="shared" si="53"/>
        <v>0</v>
      </c>
      <c r="I783" s="74"/>
    </row>
    <row r="784" spans="1:9" ht="140.25" x14ac:dyDescent="0.2">
      <c r="A784" s="1" t="s">
        <v>2122</v>
      </c>
      <c r="B784" s="1" t="s">
        <v>2123</v>
      </c>
      <c r="C784" s="2" t="s">
        <v>2124</v>
      </c>
      <c r="D784" s="3" t="s">
        <v>277</v>
      </c>
      <c r="E784" s="4">
        <v>4</v>
      </c>
      <c r="F784" s="5">
        <v>0</v>
      </c>
      <c r="G784" s="6">
        <v>2</v>
      </c>
      <c r="H784" s="6">
        <f t="shared" si="53"/>
        <v>0</v>
      </c>
      <c r="I784" s="74"/>
    </row>
    <row r="785" spans="1:9" ht="140.25" x14ac:dyDescent="0.2">
      <c r="A785" s="1" t="s">
        <v>2125</v>
      </c>
      <c r="B785" s="1" t="s">
        <v>2126</v>
      </c>
      <c r="C785" s="2" t="s">
        <v>2127</v>
      </c>
      <c r="D785" s="3" t="s">
        <v>277</v>
      </c>
      <c r="E785" s="4">
        <v>1</v>
      </c>
      <c r="F785" s="5">
        <v>0</v>
      </c>
      <c r="G785" s="6">
        <v>2</v>
      </c>
      <c r="H785" s="6">
        <f t="shared" si="53"/>
        <v>0</v>
      </c>
      <c r="I785" s="74"/>
    </row>
    <row r="786" spans="1:9" ht="76.5" x14ac:dyDescent="0.2">
      <c r="A786" s="1" t="s">
        <v>2128</v>
      </c>
      <c r="C786" s="2" t="s">
        <v>2021</v>
      </c>
      <c r="D786" s="3" t="s">
        <v>30</v>
      </c>
      <c r="E786" s="4">
        <v>0</v>
      </c>
      <c r="F786" s="5">
        <v>0</v>
      </c>
      <c r="G786" s="6">
        <v>2</v>
      </c>
      <c r="H786" s="6">
        <f t="shared" si="53"/>
        <v>0</v>
      </c>
      <c r="I786" s="74"/>
    </row>
    <row r="787" spans="1:9" ht="89.25" x14ac:dyDescent="0.2">
      <c r="A787" s="1" t="s">
        <v>2129</v>
      </c>
      <c r="B787" s="1" t="s">
        <v>2130</v>
      </c>
      <c r="C787" s="2" t="s">
        <v>2131</v>
      </c>
      <c r="D787" s="3" t="s">
        <v>267</v>
      </c>
      <c r="E787" s="4">
        <v>10</v>
      </c>
      <c r="F787" s="5">
        <v>0</v>
      </c>
      <c r="G787" s="6">
        <v>2</v>
      </c>
      <c r="H787" s="6">
        <f t="shared" si="53"/>
        <v>0</v>
      </c>
      <c r="I787" s="74"/>
    </row>
    <row r="788" spans="1:9" ht="89.25" x14ac:dyDescent="0.2">
      <c r="A788" s="1" t="s">
        <v>2132</v>
      </c>
      <c r="C788" s="2" t="s">
        <v>2133</v>
      </c>
      <c r="D788" s="3" t="s">
        <v>30</v>
      </c>
      <c r="E788" s="4">
        <v>0</v>
      </c>
      <c r="F788" s="5">
        <v>0</v>
      </c>
      <c r="G788" s="6">
        <v>2</v>
      </c>
      <c r="H788" s="6">
        <f t="shared" si="53"/>
        <v>0</v>
      </c>
      <c r="I788" s="74"/>
    </row>
    <row r="789" spans="1:9" ht="204" x14ac:dyDescent="0.2">
      <c r="A789" s="1" t="s">
        <v>2134</v>
      </c>
      <c r="B789" s="1" t="s">
        <v>2135</v>
      </c>
      <c r="C789" s="2" t="s">
        <v>2136</v>
      </c>
      <c r="D789" s="3" t="s">
        <v>267</v>
      </c>
      <c r="E789" s="4">
        <v>1</v>
      </c>
      <c r="F789" s="5">
        <v>0</v>
      </c>
      <c r="G789" s="6">
        <v>2</v>
      </c>
      <c r="H789" s="6">
        <f t="shared" si="53"/>
        <v>0</v>
      </c>
      <c r="I789" s="74"/>
    </row>
    <row r="790" spans="1:9" ht="204" x14ac:dyDescent="0.2">
      <c r="A790" s="1" t="s">
        <v>2137</v>
      </c>
      <c r="B790" s="1" t="s">
        <v>2138</v>
      </c>
      <c r="C790" s="2" t="s">
        <v>2139</v>
      </c>
      <c r="D790" s="3" t="s">
        <v>267</v>
      </c>
      <c r="E790" s="4">
        <v>1</v>
      </c>
      <c r="F790" s="5">
        <v>0</v>
      </c>
      <c r="G790" s="6">
        <v>2</v>
      </c>
      <c r="H790" s="6">
        <f t="shared" si="53"/>
        <v>0</v>
      </c>
      <c r="I790" s="74"/>
    </row>
    <row r="791" spans="1:9" ht="76.5" x14ac:dyDescent="0.2">
      <c r="A791" s="1" t="s">
        <v>2140</v>
      </c>
      <c r="C791" s="2" t="s">
        <v>2141</v>
      </c>
      <c r="D791" s="3" t="s">
        <v>30</v>
      </c>
      <c r="E791" s="4">
        <v>0</v>
      </c>
      <c r="F791" s="5">
        <v>0</v>
      </c>
      <c r="G791" s="6">
        <v>2</v>
      </c>
      <c r="H791" s="6">
        <f t="shared" si="53"/>
        <v>0</v>
      </c>
      <c r="I791" s="74"/>
    </row>
    <row r="792" spans="1:9" ht="165.75" x14ac:dyDescent="0.2">
      <c r="A792" s="1" t="s">
        <v>2142</v>
      </c>
      <c r="B792" s="1" t="s">
        <v>2143</v>
      </c>
      <c r="C792" s="2" t="s">
        <v>2144</v>
      </c>
      <c r="D792" s="3" t="s">
        <v>267</v>
      </c>
      <c r="E792" s="4">
        <v>2</v>
      </c>
      <c r="F792" s="5">
        <v>0</v>
      </c>
      <c r="G792" s="6">
        <v>2</v>
      </c>
      <c r="H792" s="6">
        <f t="shared" si="53"/>
        <v>0</v>
      </c>
      <c r="I792" s="74"/>
    </row>
    <row r="793" spans="1:9" ht="165.75" x14ac:dyDescent="0.2">
      <c r="A793" s="1" t="s">
        <v>2145</v>
      </c>
      <c r="B793" s="1" t="s">
        <v>2146</v>
      </c>
      <c r="C793" s="2" t="s">
        <v>2147</v>
      </c>
      <c r="D793" s="3" t="s">
        <v>267</v>
      </c>
      <c r="E793" s="4">
        <v>3</v>
      </c>
      <c r="F793" s="5">
        <v>0</v>
      </c>
      <c r="G793" s="6">
        <v>2</v>
      </c>
      <c r="H793" s="6">
        <f t="shared" si="53"/>
        <v>0</v>
      </c>
      <c r="I793" s="74"/>
    </row>
    <row r="794" spans="1:9" ht="63.75" x14ac:dyDescent="0.2">
      <c r="A794" s="1" t="s">
        <v>2148</v>
      </c>
      <c r="B794" s="1" t="s">
        <v>2149</v>
      </c>
      <c r="C794" s="2" t="s">
        <v>2150</v>
      </c>
      <c r="D794" s="3" t="s">
        <v>267</v>
      </c>
      <c r="E794" s="4">
        <v>90</v>
      </c>
      <c r="F794" s="5">
        <v>0</v>
      </c>
      <c r="G794" s="6">
        <v>2</v>
      </c>
      <c r="H794" s="6">
        <f t="shared" si="53"/>
        <v>0</v>
      </c>
      <c r="I794" s="74"/>
    </row>
    <row r="795" spans="1:9" ht="102" x14ac:dyDescent="0.2">
      <c r="A795" s="1" t="s">
        <v>2151</v>
      </c>
      <c r="B795" s="1" t="s">
        <v>2152</v>
      </c>
      <c r="C795" s="2" t="s">
        <v>2063</v>
      </c>
      <c r="D795" s="3" t="s">
        <v>267</v>
      </c>
      <c r="E795" s="4">
        <v>6</v>
      </c>
      <c r="F795" s="5">
        <v>0</v>
      </c>
      <c r="G795" s="6">
        <v>2</v>
      </c>
      <c r="H795" s="6">
        <f t="shared" si="53"/>
        <v>0</v>
      </c>
      <c r="I795" s="74"/>
    </row>
    <row r="796" spans="1:9" ht="38.25" x14ac:dyDescent="0.2">
      <c r="A796" s="1" t="s">
        <v>2153</v>
      </c>
      <c r="C796" s="2" t="s">
        <v>2154</v>
      </c>
      <c r="D796" s="3" t="s">
        <v>30</v>
      </c>
      <c r="E796" s="4">
        <v>0</v>
      </c>
      <c r="F796" s="5">
        <v>0</v>
      </c>
      <c r="G796" s="6">
        <v>2</v>
      </c>
      <c r="H796" s="6">
        <f t="shared" si="53"/>
        <v>0</v>
      </c>
      <c r="I796" s="74"/>
    </row>
    <row r="797" spans="1:9" ht="102" x14ac:dyDescent="0.2">
      <c r="A797" s="1" t="s">
        <v>2155</v>
      </c>
      <c r="B797" s="1" t="s">
        <v>2156</v>
      </c>
      <c r="C797" s="2" t="s">
        <v>2157</v>
      </c>
      <c r="D797" s="3" t="s">
        <v>267</v>
      </c>
      <c r="E797" s="4">
        <v>1</v>
      </c>
      <c r="F797" s="5">
        <v>0</v>
      </c>
      <c r="G797" s="6">
        <v>2</v>
      </c>
      <c r="H797" s="6">
        <f t="shared" si="53"/>
        <v>0</v>
      </c>
      <c r="I797" s="74"/>
    </row>
    <row r="798" spans="1:9" ht="102" x14ac:dyDescent="0.2">
      <c r="A798" s="1" t="s">
        <v>2158</v>
      </c>
      <c r="B798" s="1" t="s">
        <v>2159</v>
      </c>
      <c r="C798" s="2" t="s">
        <v>2160</v>
      </c>
      <c r="D798" s="3" t="s">
        <v>267</v>
      </c>
      <c r="E798" s="4">
        <v>6</v>
      </c>
      <c r="F798" s="5">
        <v>0</v>
      </c>
      <c r="G798" s="6">
        <v>2</v>
      </c>
      <c r="H798" s="6">
        <f t="shared" si="53"/>
        <v>0</v>
      </c>
      <c r="I798" s="74"/>
    </row>
    <row r="799" spans="1:9" ht="216.75" x14ac:dyDescent="0.2">
      <c r="A799" s="1" t="s">
        <v>2161</v>
      </c>
      <c r="B799" s="1" t="s">
        <v>2162</v>
      </c>
      <c r="C799" s="2" t="s">
        <v>2163</v>
      </c>
      <c r="D799" s="3" t="s">
        <v>267</v>
      </c>
      <c r="E799" s="4">
        <v>5</v>
      </c>
      <c r="F799" s="5">
        <v>0</v>
      </c>
      <c r="G799" s="6">
        <v>2</v>
      </c>
      <c r="H799" s="6">
        <f t="shared" si="53"/>
        <v>0</v>
      </c>
      <c r="I799" s="74"/>
    </row>
    <row r="800" spans="1:9" ht="102" x14ac:dyDescent="0.2">
      <c r="A800" s="1" t="s">
        <v>2164</v>
      </c>
      <c r="B800" s="1" t="s">
        <v>2165</v>
      </c>
      <c r="C800" s="2" t="s">
        <v>2166</v>
      </c>
      <c r="D800" s="3" t="s">
        <v>267</v>
      </c>
      <c r="E800" s="4">
        <v>7</v>
      </c>
      <c r="F800" s="5">
        <v>0</v>
      </c>
      <c r="G800" s="6">
        <v>2</v>
      </c>
      <c r="H800" s="6">
        <f t="shared" si="53"/>
        <v>0</v>
      </c>
      <c r="I800" s="74"/>
    </row>
    <row r="801" spans="1:9" ht="114.75" x14ac:dyDescent="0.2">
      <c r="A801" s="1" t="s">
        <v>2167</v>
      </c>
      <c r="B801" s="1" t="s">
        <v>2168</v>
      </c>
      <c r="C801" s="2" t="s">
        <v>2169</v>
      </c>
      <c r="D801" s="3" t="s">
        <v>267</v>
      </c>
      <c r="E801" s="4">
        <v>28</v>
      </c>
      <c r="F801" s="5">
        <v>0</v>
      </c>
      <c r="G801" s="6">
        <v>2</v>
      </c>
      <c r="H801" s="6">
        <f t="shared" si="53"/>
        <v>0</v>
      </c>
      <c r="I801" s="74"/>
    </row>
    <row r="802" spans="1:9" ht="25.5" x14ac:dyDescent="0.2">
      <c r="A802" s="1" t="s">
        <v>2170</v>
      </c>
      <c r="B802" s="1" t="s">
        <v>2171</v>
      </c>
      <c r="C802" s="2" t="s">
        <v>2172</v>
      </c>
      <c r="D802" s="3" t="s">
        <v>277</v>
      </c>
      <c r="E802" s="4">
        <v>1</v>
      </c>
      <c r="F802" s="5">
        <v>0</v>
      </c>
      <c r="G802" s="6">
        <v>2</v>
      </c>
      <c r="H802" s="6">
        <f t="shared" si="53"/>
        <v>0</v>
      </c>
      <c r="I802" s="74"/>
    </row>
    <row r="803" spans="1:9" ht="114.75" x14ac:dyDescent="0.2">
      <c r="A803" s="1" t="s">
        <v>2173</v>
      </c>
      <c r="C803" s="2" t="s">
        <v>2071</v>
      </c>
      <c r="D803" s="3" t="s">
        <v>30</v>
      </c>
      <c r="E803" s="4">
        <v>0</v>
      </c>
      <c r="F803" s="5">
        <v>0</v>
      </c>
      <c r="G803" s="6">
        <v>2</v>
      </c>
      <c r="H803" s="6">
        <f t="shared" si="53"/>
        <v>0</v>
      </c>
      <c r="I803" s="74"/>
    </row>
    <row r="804" spans="1:9" ht="140.25" x14ac:dyDescent="0.2">
      <c r="A804" s="1" t="s">
        <v>2174</v>
      </c>
      <c r="B804" s="1" t="s">
        <v>2175</v>
      </c>
      <c r="C804" s="2" t="s">
        <v>2077</v>
      </c>
      <c r="D804" s="3" t="s">
        <v>294</v>
      </c>
      <c r="E804" s="4">
        <v>162</v>
      </c>
      <c r="F804" s="5">
        <v>0</v>
      </c>
      <c r="G804" s="6">
        <v>2</v>
      </c>
      <c r="H804" s="6">
        <f t="shared" si="53"/>
        <v>0</v>
      </c>
      <c r="I804" s="74"/>
    </row>
    <row r="805" spans="1:9" ht="140.25" x14ac:dyDescent="0.2">
      <c r="A805" s="1" t="s">
        <v>2176</v>
      </c>
      <c r="B805" s="1" t="s">
        <v>2177</v>
      </c>
      <c r="C805" s="2" t="s">
        <v>2080</v>
      </c>
      <c r="D805" s="3" t="s">
        <v>294</v>
      </c>
      <c r="E805" s="4">
        <v>29</v>
      </c>
      <c r="F805" s="5">
        <v>0</v>
      </c>
      <c r="G805" s="6">
        <v>2</v>
      </c>
      <c r="H805" s="6">
        <f t="shared" si="53"/>
        <v>0</v>
      </c>
      <c r="I805" s="74"/>
    </row>
    <row r="806" spans="1:9" ht="140.25" x14ac:dyDescent="0.2">
      <c r="A806" s="1" t="s">
        <v>2178</v>
      </c>
      <c r="B806" s="1" t="s">
        <v>2179</v>
      </c>
      <c r="C806" s="2" t="s">
        <v>2083</v>
      </c>
      <c r="D806" s="3" t="s">
        <v>294</v>
      </c>
      <c r="E806" s="4">
        <v>44</v>
      </c>
      <c r="F806" s="5">
        <v>0</v>
      </c>
      <c r="G806" s="6">
        <v>2</v>
      </c>
      <c r="H806" s="6">
        <f t="shared" si="53"/>
        <v>0</v>
      </c>
      <c r="I806" s="74"/>
    </row>
    <row r="807" spans="1:9" ht="153" x14ac:dyDescent="0.2">
      <c r="A807" s="1" t="s">
        <v>2180</v>
      </c>
      <c r="C807" s="2" t="s">
        <v>2088</v>
      </c>
      <c r="D807" s="3" t="s">
        <v>30</v>
      </c>
      <c r="E807" s="4">
        <v>0</v>
      </c>
      <c r="F807" s="5">
        <v>0</v>
      </c>
      <c r="G807" s="6">
        <v>2</v>
      </c>
      <c r="H807" s="6">
        <f t="shared" si="53"/>
        <v>0</v>
      </c>
      <c r="I807" s="74"/>
    </row>
    <row r="808" spans="1:9" ht="178.5" x14ac:dyDescent="0.2">
      <c r="A808" s="1" t="s">
        <v>2181</v>
      </c>
      <c r="B808" s="1" t="s">
        <v>2182</v>
      </c>
      <c r="C808" s="2" t="s">
        <v>2094</v>
      </c>
      <c r="D808" s="3" t="s">
        <v>294</v>
      </c>
      <c r="E808" s="4">
        <v>162</v>
      </c>
      <c r="F808" s="5">
        <v>0</v>
      </c>
      <c r="G808" s="6">
        <v>2</v>
      </c>
      <c r="H808" s="6">
        <f t="shared" si="53"/>
        <v>0</v>
      </c>
      <c r="I808" s="74"/>
    </row>
    <row r="809" spans="1:9" ht="178.5" x14ac:dyDescent="0.2">
      <c r="A809" s="1" t="s">
        <v>2183</v>
      </c>
      <c r="B809" s="1" t="s">
        <v>2184</v>
      </c>
      <c r="C809" s="2" t="s">
        <v>2097</v>
      </c>
      <c r="D809" s="3" t="s">
        <v>294</v>
      </c>
      <c r="E809" s="4">
        <v>29</v>
      </c>
      <c r="F809" s="5">
        <v>0</v>
      </c>
      <c r="G809" s="6">
        <v>2</v>
      </c>
      <c r="H809" s="6">
        <f t="shared" si="53"/>
        <v>0</v>
      </c>
      <c r="I809" s="74"/>
    </row>
    <row r="810" spans="1:9" ht="178.5" x14ac:dyDescent="0.2">
      <c r="A810" s="1" t="s">
        <v>2185</v>
      </c>
      <c r="B810" s="1" t="s">
        <v>2186</v>
      </c>
      <c r="C810" s="2" t="s">
        <v>2100</v>
      </c>
      <c r="D810" s="3" t="s">
        <v>294</v>
      </c>
      <c r="E810" s="4">
        <v>44</v>
      </c>
      <c r="F810" s="5">
        <v>0</v>
      </c>
      <c r="G810" s="6">
        <v>2</v>
      </c>
      <c r="H810" s="6">
        <f t="shared" si="53"/>
        <v>0</v>
      </c>
      <c r="I810" s="74"/>
    </row>
    <row r="811" spans="1:9" x14ac:dyDescent="0.2">
      <c r="A811" s="1" t="s">
        <v>2187</v>
      </c>
      <c r="B811" s="1" t="s">
        <v>262</v>
      </c>
      <c r="C811" s="2" t="s">
        <v>2188</v>
      </c>
      <c r="E811" s="4">
        <v>0</v>
      </c>
      <c r="F811" s="5">
        <v>0</v>
      </c>
      <c r="G811" s="6">
        <v>1</v>
      </c>
      <c r="H811" s="6">
        <f>H812+H813+H814+H815+H816+H817+H818+H819+H820+H821+H822+H823+H824+H825+H826+H827+H828+H829+H830+H831+H832+H833+H834+H835+H836+H837+H838+H839+H840</f>
        <v>0</v>
      </c>
      <c r="I811" s="74"/>
    </row>
    <row r="812" spans="1:9" ht="89.25" x14ac:dyDescent="0.2">
      <c r="A812" s="1" t="s">
        <v>2189</v>
      </c>
      <c r="C812" s="2" t="s">
        <v>2190</v>
      </c>
      <c r="D812" s="3" t="s">
        <v>30</v>
      </c>
      <c r="E812" s="4">
        <v>0</v>
      </c>
      <c r="F812" s="5">
        <v>0</v>
      </c>
      <c r="G812" s="6">
        <v>2</v>
      </c>
      <c r="H812" s="6">
        <f t="shared" ref="H812:H840" si="54">ROUND(ROUND(F812,2)*ROUND(E812,2), 2)</f>
        <v>0</v>
      </c>
      <c r="I812" s="74"/>
    </row>
    <row r="813" spans="1:9" ht="229.5" x14ac:dyDescent="0.2">
      <c r="A813" s="1" t="s">
        <v>2191</v>
      </c>
      <c r="B813" s="1" t="s">
        <v>265</v>
      </c>
      <c r="C813" s="2" t="s">
        <v>2192</v>
      </c>
      <c r="D813" s="3" t="s">
        <v>267</v>
      </c>
      <c r="E813" s="4">
        <v>1</v>
      </c>
      <c r="F813" s="5">
        <v>0</v>
      </c>
      <c r="G813" s="6">
        <v>2</v>
      </c>
      <c r="H813" s="6">
        <f t="shared" si="54"/>
        <v>0</v>
      </c>
      <c r="I813" s="74"/>
    </row>
    <row r="814" spans="1:9" ht="229.5" x14ac:dyDescent="0.2">
      <c r="A814" s="1" t="s">
        <v>2193</v>
      </c>
      <c r="B814" s="1" t="s">
        <v>269</v>
      </c>
      <c r="C814" s="2" t="s">
        <v>2194</v>
      </c>
      <c r="D814" s="3" t="s">
        <v>267</v>
      </c>
      <c r="E814" s="4">
        <v>1</v>
      </c>
      <c r="F814" s="5">
        <v>0</v>
      </c>
      <c r="G814" s="6">
        <v>2</v>
      </c>
      <c r="H814" s="6">
        <f t="shared" si="54"/>
        <v>0</v>
      </c>
      <c r="I814" s="74"/>
    </row>
    <row r="815" spans="1:9" ht="229.5" x14ac:dyDescent="0.2">
      <c r="A815" s="1" t="s">
        <v>2195</v>
      </c>
      <c r="B815" s="1" t="s">
        <v>272</v>
      </c>
      <c r="C815" s="2" t="s">
        <v>2196</v>
      </c>
      <c r="D815" s="3" t="s">
        <v>267</v>
      </c>
      <c r="E815" s="4">
        <v>2</v>
      </c>
      <c r="F815" s="5">
        <v>0</v>
      </c>
      <c r="G815" s="6">
        <v>2</v>
      </c>
      <c r="H815" s="6">
        <f t="shared" si="54"/>
        <v>0</v>
      </c>
      <c r="I815" s="74"/>
    </row>
    <row r="816" spans="1:9" ht="89.25" x14ac:dyDescent="0.2">
      <c r="A816" s="1" t="s">
        <v>2197</v>
      </c>
      <c r="C816" s="2" t="s">
        <v>2198</v>
      </c>
      <c r="D816" s="3" t="s">
        <v>30</v>
      </c>
      <c r="E816" s="4">
        <v>0</v>
      </c>
      <c r="F816" s="5">
        <v>0</v>
      </c>
      <c r="G816" s="6">
        <v>2</v>
      </c>
      <c r="H816" s="6">
        <f t="shared" si="54"/>
        <v>0</v>
      </c>
      <c r="I816" s="74"/>
    </row>
    <row r="817" spans="1:9" ht="216.75" x14ac:dyDescent="0.2">
      <c r="A817" s="1" t="s">
        <v>2199</v>
      </c>
      <c r="B817" s="1" t="s">
        <v>2200</v>
      </c>
      <c r="C817" s="2" t="s">
        <v>2201</v>
      </c>
      <c r="D817" s="3" t="s">
        <v>267</v>
      </c>
      <c r="E817" s="4">
        <v>3</v>
      </c>
      <c r="F817" s="5">
        <v>0</v>
      </c>
      <c r="G817" s="6">
        <v>2</v>
      </c>
      <c r="H817" s="6">
        <f t="shared" si="54"/>
        <v>0</v>
      </c>
      <c r="I817" s="74"/>
    </row>
    <row r="818" spans="1:9" ht="89.25" x14ac:dyDescent="0.2">
      <c r="A818" s="1" t="s">
        <v>2202</v>
      </c>
      <c r="C818" s="2" t="s">
        <v>2203</v>
      </c>
      <c r="D818" s="3" t="s">
        <v>30</v>
      </c>
      <c r="E818" s="4">
        <v>0</v>
      </c>
      <c r="F818" s="5">
        <v>0</v>
      </c>
      <c r="G818" s="6">
        <v>2</v>
      </c>
      <c r="H818" s="6">
        <f t="shared" si="54"/>
        <v>0</v>
      </c>
      <c r="I818" s="74"/>
    </row>
    <row r="819" spans="1:9" ht="216.75" x14ac:dyDescent="0.2">
      <c r="A819" s="1" t="s">
        <v>2204</v>
      </c>
      <c r="B819" s="1" t="s">
        <v>2205</v>
      </c>
      <c r="C819" s="2" t="s">
        <v>2206</v>
      </c>
      <c r="D819" s="3" t="s">
        <v>267</v>
      </c>
      <c r="E819" s="4">
        <v>2</v>
      </c>
      <c r="F819" s="5">
        <v>0</v>
      </c>
      <c r="G819" s="6">
        <v>2</v>
      </c>
      <c r="H819" s="6">
        <f t="shared" si="54"/>
        <v>0</v>
      </c>
      <c r="I819" s="74"/>
    </row>
    <row r="820" spans="1:9" ht="114.75" x14ac:dyDescent="0.2">
      <c r="A820" s="1" t="s">
        <v>2207</v>
      </c>
      <c r="B820" s="1" t="s">
        <v>2208</v>
      </c>
      <c r="C820" s="2" t="s">
        <v>2209</v>
      </c>
      <c r="D820" s="3" t="s">
        <v>267</v>
      </c>
      <c r="E820" s="4">
        <v>4</v>
      </c>
      <c r="F820" s="5">
        <v>0</v>
      </c>
      <c r="G820" s="6">
        <v>2</v>
      </c>
      <c r="H820" s="6">
        <f t="shared" si="54"/>
        <v>0</v>
      </c>
      <c r="I820" s="74"/>
    </row>
    <row r="821" spans="1:9" ht="114.75" x14ac:dyDescent="0.2">
      <c r="A821" s="1" t="s">
        <v>2210</v>
      </c>
      <c r="B821" s="1" t="s">
        <v>2211</v>
      </c>
      <c r="C821" s="2" t="s">
        <v>2212</v>
      </c>
      <c r="D821" s="3" t="s">
        <v>267</v>
      </c>
      <c r="E821" s="4">
        <v>3</v>
      </c>
      <c r="F821" s="5">
        <v>0</v>
      </c>
      <c r="G821" s="6">
        <v>2</v>
      </c>
      <c r="H821" s="6">
        <f t="shared" si="54"/>
        <v>0</v>
      </c>
      <c r="I821" s="74"/>
    </row>
    <row r="822" spans="1:9" ht="102" x14ac:dyDescent="0.2">
      <c r="A822" s="1" t="s">
        <v>2213</v>
      </c>
      <c r="B822" s="1" t="s">
        <v>2214</v>
      </c>
      <c r="C822" s="2" t="s">
        <v>2215</v>
      </c>
      <c r="D822" s="3" t="s">
        <v>267</v>
      </c>
      <c r="E822" s="4">
        <v>1</v>
      </c>
      <c r="F822" s="5">
        <v>0</v>
      </c>
      <c r="G822" s="6">
        <v>2</v>
      </c>
      <c r="H822" s="6">
        <f t="shared" si="54"/>
        <v>0</v>
      </c>
      <c r="I822" s="74"/>
    </row>
    <row r="823" spans="1:9" x14ac:dyDescent="0.2">
      <c r="A823" s="1" t="s">
        <v>2216</v>
      </c>
      <c r="B823" s="1" t="s">
        <v>2217</v>
      </c>
      <c r="C823" s="2" t="s">
        <v>2218</v>
      </c>
      <c r="D823" s="3" t="s">
        <v>267</v>
      </c>
      <c r="E823" s="4">
        <v>2</v>
      </c>
      <c r="F823" s="5">
        <v>0</v>
      </c>
      <c r="G823" s="6">
        <v>2</v>
      </c>
      <c r="H823" s="6">
        <f t="shared" si="54"/>
        <v>0</v>
      </c>
      <c r="I823" s="74"/>
    </row>
    <row r="824" spans="1:9" ht="76.5" x14ac:dyDescent="0.2">
      <c r="A824" s="1" t="s">
        <v>2219</v>
      </c>
      <c r="C824" s="2" t="s">
        <v>2021</v>
      </c>
      <c r="D824" s="3" t="s">
        <v>30</v>
      </c>
      <c r="E824" s="4">
        <v>0</v>
      </c>
      <c r="F824" s="5">
        <v>0</v>
      </c>
      <c r="G824" s="6">
        <v>2</v>
      </c>
      <c r="H824" s="6">
        <f t="shared" si="54"/>
        <v>0</v>
      </c>
      <c r="I824" s="74"/>
    </row>
    <row r="825" spans="1:9" ht="89.25" x14ac:dyDescent="0.2">
      <c r="A825" s="1" t="s">
        <v>2220</v>
      </c>
      <c r="B825" s="1" t="s">
        <v>2221</v>
      </c>
      <c r="C825" s="2" t="s">
        <v>2131</v>
      </c>
      <c r="D825" s="3" t="s">
        <v>267</v>
      </c>
      <c r="E825" s="4">
        <v>9</v>
      </c>
      <c r="F825" s="5">
        <v>0</v>
      </c>
      <c r="G825" s="6">
        <v>2</v>
      </c>
      <c r="H825" s="6">
        <f t="shared" si="54"/>
        <v>0</v>
      </c>
      <c r="I825" s="74"/>
    </row>
    <row r="826" spans="1:9" ht="89.25" x14ac:dyDescent="0.2">
      <c r="A826" s="1" t="s">
        <v>2222</v>
      </c>
      <c r="B826" s="1" t="s">
        <v>2223</v>
      </c>
      <c r="C826" s="2" t="s">
        <v>2224</v>
      </c>
      <c r="D826" s="3" t="s">
        <v>267</v>
      </c>
      <c r="E826" s="4">
        <v>2</v>
      </c>
      <c r="F826" s="5">
        <v>0</v>
      </c>
      <c r="G826" s="6">
        <v>2</v>
      </c>
      <c r="H826" s="6">
        <f t="shared" si="54"/>
        <v>0</v>
      </c>
      <c r="I826" s="74"/>
    </row>
    <row r="827" spans="1:9" ht="63.75" x14ac:dyDescent="0.2">
      <c r="A827" s="1" t="s">
        <v>2225</v>
      </c>
      <c r="C827" s="2" t="s">
        <v>2226</v>
      </c>
      <c r="D827" s="3" t="s">
        <v>30</v>
      </c>
      <c r="E827" s="4">
        <v>0</v>
      </c>
      <c r="F827" s="5">
        <v>0</v>
      </c>
      <c r="G827" s="6">
        <v>2</v>
      </c>
      <c r="H827" s="6">
        <f t="shared" si="54"/>
        <v>0</v>
      </c>
      <c r="I827" s="74"/>
    </row>
    <row r="828" spans="1:9" ht="127.5" x14ac:dyDescent="0.2">
      <c r="A828" s="1" t="s">
        <v>2227</v>
      </c>
      <c r="B828" s="1" t="s">
        <v>2228</v>
      </c>
      <c r="C828" s="2" t="s">
        <v>2229</v>
      </c>
      <c r="D828" s="3" t="s">
        <v>267</v>
      </c>
      <c r="E828" s="4">
        <v>9</v>
      </c>
      <c r="F828" s="5">
        <v>0</v>
      </c>
      <c r="G828" s="6">
        <v>2</v>
      </c>
      <c r="H828" s="6">
        <f t="shared" si="54"/>
        <v>0</v>
      </c>
      <c r="I828" s="74"/>
    </row>
    <row r="829" spans="1:9" ht="102" x14ac:dyDescent="0.2">
      <c r="A829" s="1" t="s">
        <v>2230</v>
      </c>
      <c r="B829" s="1" t="s">
        <v>2231</v>
      </c>
      <c r="C829" s="2" t="s">
        <v>2063</v>
      </c>
      <c r="D829" s="3" t="s">
        <v>267</v>
      </c>
      <c r="E829" s="4">
        <v>18</v>
      </c>
      <c r="F829" s="5">
        <v>0</v>
      </c>
      <c r="G829" s="6">
        <v>2</v>
      </c>
      <c r="H829" s="6">
        <f t="shared" si="54"/>
        <v>0</v>
      </c>
      <c r="I829" s="74"/>
    </row>
    <row r="830" spans="1:9" ht="114.75" x14ac:dyDescent="0.2">
      <c r="A830" s="1" t="s">
        <v>2232</v>
      </c>
      <c r="C830" s="2" t="s">
        <v>2071</v>
      </c>
      <c r="D830" s="3" t="s">
        <v>30</v>
      </c>
      <c r="E830" s="4">
        <v>0</v>
      </c>
      <c r="F830" s="5">
        <v>0</v>
      </c>
      <c r="G830" s="6">
        <v>2</v>
      </c>
      <c r="H830" s="6">
        <f t="shared" si="54"/>
        <v>0</v>
      </c>
      <c r="I830" s="74"/>
    </row>
    <row r="831" spans="1:9" ht="140.25" x14ac:dyDescent="0.2">
      <c r="A831" s="1" t="s">
        <v>2233</v>
      </c>
      <c r="B831" s="1" t="s">
        <v>2234</v>
      </c>
      <c r="C831" s="2" t="s">
        <v>2077</v>
      </c>
      <c r="D831" s="3" t="s">
        <v>294</v>
      </c>
      <c r="E831" s="4">
        <v>104</v>
      </c>
      <c r="F831" s="5">
        <v>0</v>
      </c>
      <c r="G831" s="6">
        <v>2</v>
      </c>
      <c r="H831" s="6">
        <f t="shared" si="54"/>
        <v>0</v>
      </c>
      <c r="I831" s="74"/>
    </row>
    <row r="832" spans="1:9" ht="140.25" x14ac:dyDescent="0.2">
      <c r="A832" s="1" t="s">
        <v>2235</v>
      </c>
      <c r="B832" s="1" t="s">
        <v>2236</v>
      </c>
      <c r="C832" s="2" t="s">
        <v>2080</v>
      </c>
      <c r="D832" s="3" t="s">
        <v>294</v>
      </c>
      <c r="E832" s="4">
        <v>33</v>
      </c>
      <c r="F832" s="5">
        <v>0</v>
      </c>
      <c r="G832" s="6">
        <v>2</v>
      </c>
      <c r="H832" s="6">
        <f t="shared" si="54"/>
        <v>0</v>
      </c>
      <c r="I832" s="74"/>
    </row>
    <row r="833" spans="1:9" ht="140.25" x14ac:dyDescent="0.2">
      <c r="A833" s="1" t="s">
        <v>2237</v>
      </c>
      <c r="B833" s="1" t="s">
        <v>2238</v>
      </c>
      <c r="C833" s="2" t="s">
        <v>2083</v>
      </c>
      <c r="D833" s="3" t="s">
        <v>294</v>
      </c>
      <c r="E833" s="4">
        <v>26</v>
      </c>
      <c r="F833" s="5">
        <v>0</v>
      </c>
      <c r="G833" s="6">
        <v>2</v>
      </c>
      <c r="H833" s="6">
        <f t="shared" si="54"/>
        <v>0</v>
      </c>
      <c r="I833" s="74"/>
    </row>
    <row r="834" spans="1:9" ht="140.25" x14ac:dyDescent="0.2">
      <c r="A834" s="1" t="s">
        <v>2239</v>
      </c>
      <c r="B834" s="1" t="s">
        <v>2240</v>
      </c>
      <c r="C834" s="2" t="s">
        <v>2241</v>
      </c>
      <c r="D834" s="3" t="s">
        <v>294</v>
      </c>
      <c r="E834" s="4">
        <v>28</v>
      </c>
      <c r="F834" s="5">
        <v>0</v>
      </c>
      <c r="G834" s="6">
        <v>2</v>
      </c>
      <c r="H834" s="6">
        <f t="shared" si="54"/>
        <v>0</v>
      </c>
      <c r="I834" s="74"/>
    </row>
    <row r="835" spans="1:9" ht="153" x14ac:dyDescent="0.2">
      <c r="A835" s="1" t="s">
        <v>2242</v>
      </c>
      <c r="C835" s="2" t="s">
        <v>2088</v>
      </c>
      <c r="D835" s="3" t="s">
        <v>30</v>
      </c>
      <c r="E835" s="4">
        <v>0</v>
      </c>
      <c r="F835" s="5">
        <v>0</v>
      </c>
      <c r="G835" s="6">
        <v>2</v>
      </c>
      <c r="H835" s="6">
        <f t="shared" si="54"/>
        <v>0</v>
      </c>
      <c r="I835" s="74"/>
    </row>
    <row r="836" spans="1:9" ht="178.5" x14ac:dyDescent="0.2">
      <c r="A836" s="1" t="s">
        <v>2243</v>
      </c>
      <c r="B836" s="1" t="s">
        <v>2244</v>
      </c>
      <c r="C836" s="2" t="s">
        <v>2094</v>
      </c>
      <c r="D836" s="3" t="s">
        <v>294</v>
      </c>
      <c r="E836" s="4">
        <v>104</v>
      </c>
      <c r="F836" s="5">
        <v>0</v>
      </c>
      <c r="G836" s="6">
        <v>2</v>
      </c>
      <c r="H836" s="6">
        <f t="shared" si="54"/>
        <v>0</v>
      </c>
      <c r="I836" s="74"/>
    </row>
    <row r="837" spans="1:9" ht="178.5" x14ac:dyDescent="0.2">
      <c r="A837" s="1" t="s">
        <v>2245</v>
      </c>
      <c r="B837" s="1" t="s">
        <v>2246</v>
      </c>
      <c r="C837" s="2" t="s">
        <v>2097</v>
      </c>
      <c r="D837" s="3" t="s">
        <v>294</v>
      </c>
      <c r="E837" s="4">
        <v>33</v>
      </c>
      <c r="F837" s="5">
        <v>0</v>
      </c>
      <c r="G837" s="6">
        <v>2</v>
      </c>
      <c r="H837" s="6">
        <f t="shared" si="54"/>
        <v>0</v>
      </c>
      <c r="I837" s="74"/>
    </row>
    <row r="838" spans="1:9" ht="178.5" x14ac:dyDescent="0.2">
      <c r="A838" s="1" t="s">
        <v>2247</v>
      </c>
      <c r="B838" s="1" t="s">
        <v>2248</v>
      </c>
      <c r="C838" s="2" t="s">
        <v>2100</v>
      </c>
      <c r="D838" s="3" t="s">
        <v>294</v>
      </c>
      <c r="E838" s="4">
        <v>26</v>
      </c>
      <c r="F838" s="5">
        <v>0</v>
      </c>
      <c r="G838" s="6">
        <v>2</v>
      </c>
      <c r="H838" s="6">
        <f t="shared" si="54"/>
        <v>0</v>
      </c>
      <c r="I838" s="74"/>
    </row>
    <row r="839" spans="1:9" ht="178.5" x14ac:dyDescent="0.2">
      <c r="A839" s="1" t="s">
        <v>2249</v>
      </c>
      <c r="B839" s="1" t="s">
        <v>2250</v>
      </c>
      <c r="C839" s="2" t="s">
        <v>2251</v>
      </c>
      <c r="D839" s="3" t="s">
        <v>294</v>
      </c>
      <c r="E839" s="4">
        <v>28</v>
      </c>
      <c r="F839" s="5">
        <v>0</v>
      </c>
      <c r="G839" s="6">
        <v>2</v>
      </c>
      <c r="H839" s="6">
        <f t="shared" si="54"/>
        <v>0</v>
      </c>
      <c r="I839" s="74"/>
    </row>
    <row r="840" spans="1:9" x14ac:dyDescent="0.2">
      <c r="A840" s="1" t="s">
        <v>2252</v>
      </c>
      <c r="B840" s="1" t="s">
        <v>2253</v>
      </c>
      <c r="C840" s="2" t="s">
        <v>2109</v>
      </c>
      <c r="D840" s="3" t="s">
        <v>325</v>
      </c>
      <c r="E840" s="4">
        <v>24</v>
      </c>
      <c r="F840" s="5">
        <v>0</v>
      </c>
      <c r="G840" s="6">
        <v>2</v>
      </c>
      <c r="H840" s="6">
        <f t="shared" si="54"/>
        <v>0</v>
      </c>
      <c r="I840" s="74"/>
    </row>
    <row r="841" spans="1:9" x14ac:dyDescent="0.2">
      <c r="A841" s="1" t="s">
        <v>2254</v>
      </c>
      <c r="B841" s="1" t="s">
        <v>275</v>
      </c>
      <c r="C841" s="2" t="s">
        <v>2255</v>
      </c>
      <c r="E841" s="4">
        <v>0</v>
      </c>
      <c r="F841" s="5">
        <v>0</v>
      </c>
      <c r="G841" s="6">
        <v>1</v>
      </c>
      <c r="H841" s="6">
        <f>H842+H843+H844+H845+H846+H847+H848+H849+H850+H851+H852+H853+H854+H855+H856+H857+H858+H859+H860+H861+H862+H863+H864+H865+H866+H867+H868+H869+H870+H871+H872+H873+H874+H875+H876+H877+H878+H879+H880+H881+H882+H883</f>
        <v>0</v>
      </c>
      <c r="I841" s="74"/>
    </row>
    <row r="842" spans="1:9" ht="140.25" x14ac:dyDescent="0.2">
      <c r="A842" s="1" t="s">
        <v>2256</v>
      </c>
      <c r="C842" s="2" t="s">
        <v>1999</v>
      </c>
      <c r="D842" s="3" t="s">
        <v>30</v>
      </c>
      <c r="E842" s="4">
        <v>0</v>
      </c>
      <c r="F842" s="5">
        <v>0</v>
      </c>
      <c r="G842" s="6">
        <v>2</v>
      </c>
      <c r="H842" s="6">
        <f t="shared" ref="H842:H883" si="55">ROUND(ROUND(F842,2)*ROUND(E842,2), 2)</f>
        <v>0</v>
      </c>
      <c r="I842" s="74"/>
    </row>
    <row r="843" spans="1:9" ht="229.5" x14ac:dyDescent="0.2">
      <c r="A843" s="1" t="s">
        <v>2257</v>
      </c>
      <c r="B843" s="1" t="s">
        <v>2258</v>
      </c>
      <c r="C843" s="2" t="s">
        <v>2259</v>
      </c>
      <c r="D843" s="3" t="s">
        <v>267</v>
      </c>
      <c r="E843" s="4">
        <v>1</v>
      </c>
      <c r="F843" s="5">
        <v>0</v>
      </c>
      <c r="G843" s="6">
        <v>2</v>
      </c>
      <c r="H843" s="6">
        <f t="shared" si="55"/>
        <v>0</v>
      </c>
      <c r="I843" s="74"/>
    </row>
    <row r="844" spans="1:9" ht="229.5" x14ac:dyDescent="0.2">
      <c r="A844" s="1" t="s">
        <v>2260</v>
      </c>
      <c r="B844" s="1" t="s">
        <v>2261</v>
      </c>
      <c r="C844" s="2" t="s">
        <v>2262</v>
      </c>
      <c r="D844" s="3" t="s">
        <v>267</v>
      </c>
      <c r="E844" s="4">
        <v>1</v>
      </c>
      <c r="F844" s="5">
        <v>0</v>
      </c>
      <c r="G844" s="6">
        <v>2</v>
      </c>
      <c r="H844" s="6">
        <f t="shared" si="55"/>
        <v>0</v>
      </c>
      <c r="I844" s="74"/>
    </row>
    <row r="845" spans="1:9" ht="178.5" x14ac:dyDescent="0.2">
      <c r="A845" s="1" t="s">
        <v>2263</v>
      </c>
      <c r="B845" s="1" t="s">
        <v>2264</v>
      </c>
      <c r="C845" s="2" t="s">
        <v>2265</v>
      </c>
      <c r="D845" s="3" t="s">
        <v>267</v>
      </c>
      <c r="E845" s="4">
        <v>0</v>
      </c>
      <c r="F845" s="5">
        <v>0</v>
      </c>
      <c r="G845" s="6">
        <v>2</v>
      </c>
      <c r="H845" s="6">
        <f t="shared" si="55"/>
        <v>0</v>
      </c>
      <c r="I845" s="74"/>
    </row>
    <row r="846" spans="1:9" ht="63.75" x14ac:dyDescent="0.2">
      <c r="A846" s="1" t="s">
        <v>2266</v>
      </c>
      <c r="C846" s="2" t="s">
        <v>2007</v>
      </c>
      <c r="D846" s="3" t="s">
        <v>30</v>
      </c>
      <c r="E846" s="4">
        <v>0</v>
      </c>
      <c r="F846" s="5">
        <v>0</v>
      </c>
      <c r="G846" s="6">
        <v>2</v>
      </c>
      <c r="H846" s="6">
        <f t="shared" si="55"/>
        <v>0</v>
      </c>
      <c r="I846" s="74"/>
    </row>
    <row r="847" spans="1:9" ht="140.25" x14ac:dyDescent="0.2">
      <c r="A847" s="1" t="s">
        <v>2267</v>
      </c>
      <c r="B847" s="1" t="s">
        <v>2268</v>
      </c>
      <c r="C847" s="2" t="s">
        <v>2269</v>
      </c>
      <c r="D847" s="3" t="s">
        <v>267</v>
      </c>
      <c r="E847" s="4">
        <v>1</v>
      </c>
      <c r="F847" s="5">
        <v>0</v>
      </c>
      <c r="G847" s="6">
        <v>2</v>
      </c>
      <c r="H847" s="6">
        <f t="shared" si="55"/>
        <v>0</v>
      </c>
      <c r="I847" s="74"/>
    </row>
    <row r="848" spans="1:9" ht="89.25" x14ac:dyDescent="0.2">
      <c r="A848" s="1" t="s">
        <v>2270</v>
      </c>
      <c r="B848" s="1" t="s">
        <v>2271</v>
      </c>
      <c r="C848" s="2" t="s">
        <v>2272</v>
      </c>
      <c r="D848" s="3" t="s">
        <v>267</v>
      </c>
      <c r="E848" s="4">
        <v>0</v>
      </c>
      <c r="F848" s="5">
        <v>0</v>
      </c>
      <c r="G848" s="6">
        <v>2</v>
      </c>
      <c r="H848" s="6">
        <f t="shared" si="55"/>
        <v>0</v>
      </c>
      <c r="I848" s="74"/>
    </row>
    <row r="849" spans="1:9" ht="140.25" x14ac:dyDescent="0.2">
      <c r="A849" s="1" t="s">
        <v>2273</v>
      </c>
      <c r="B849" s="1" t="s">
        <v>2274</v>
      </c>
      <c r="C849" s="2" t="s">
        <v>2275</v>
      </c>
      <c r="D849" s="3" t="s">
        <v>267</v>
      </c>
      <c r="E849" s="4">
        <v>1</v>
      </c>
      <c r="F849" s="5">
        <v>0</v>
      </c>
      <c r="G849" s="6">
        <v>2</v>
      </c>
      <c r="H849" s="6">
        <f t="shared" si="55"/>
        <v>0</v>
      </c>
      <c r="I849" s="74"/>
    </row>
    <row r="850" spans="1:9" ht="140.25" x14ac:dyDescent="0.2">
      <c r="A850" s="1" t="s">
        <v>2276</v>
      </c>
      <c r="B850" s="1" t="s">
        <v>2277</v>
      </c>
      <c r="C850" s="2" t="s">
        <v>2278</v>
      </c>
      <c r="D850" s="3" t="s">
        <v>267</v>
      </c>
      <c r="E850" s="4">
        <v>1</v>
      </c>
      <c r="F850" s="5">
        <v>0</v>
      </c>
      <c r="G850" s="6">
        <v>2</v>
      </c>
      <c r="H850" s="6">
        <f t="shared" si="55"/>
        <v>0</v>
      </c>
      <c r="I850" s="74"/>
    </row>
    <row r="851" spans="1:9" ht="140.25" x14ac:dyDescent="0.2">
      <c r="A851" s="1" t="s">
        <v>2279</v>
      </c>
      <c r="B851" s="1" t="s">
        <v>2280</v>
      </c>
      <c r="C851" s="2" t="s">
        <v>2281</v>
      </c>
      <c r="D851" s="3" t="s">
        <v>267</v>
      </c>
      <c r="E851" s="4">
        <v>3</v>
      </c>
      <c r="F851" s="5">
        <v>0</v>
      </c>
      <c r="G851" s="6">
        <v>2</v>
      </c>
      <c r="H851" s="6">
        <f t="shared" si="55"/>
        <v>0</v>
      </c>
      <c r="I851" s="74"/>
    </row>
    <row r="852" spans="1:9" ht="204" x14ac:dyDescent="0.2">
      <c r="A852" s="1" t="s">
        <v>2282</v>
      </c>
      <c r="B852" s="1" t="s">
        <v>2283</v>
      </c>
      <c r="C852" s="2" t="s">
        <v>2284</v>
      </c>
      <c r="D852" s="3" t="s">
        <v>277</v>
      </c>
      <c r="E852" s="4">
        <v>1</v>
      </c>
      <c r="F852" s="5">
        <v>0</v>
      </c>
      <c r="G852" s="6">
        <v>2</v>
      </c>
      <c r="H852" s="6">
        <f t="shared" si="55"/>
        <v>0</v>
      </c>
      <c r="I852" s="74"/>
    </row>
    <row r="853" spans="1:9" ht="127.5" x14ac:dyDescent="0.2">
      <c r="A853" s="1" t="s">
        <v>2285</v>
      </c>
      <c r="B853" s="1" t="s">
        <v>2286</v>
      </c>
      <c r="C853" s="2" t="s">
        <v>2287</v>
      </c>
      <c r="D853" s="3" t="s">
        <v>267</v>
      </c>
      <c r="E853" s="4">
        <v>1</v>
      </c>
      <c r="F853" s="5">
        <v>0</v>
      </c>
      <c r="G853" s="6">
        <v>2</v>
      </c>
      <c r="H853" s="6">
        <f t="shared" si="55"/>
        <v>0</v>
      </c>
      <c r="I853" s="74"/>
    </row>
    <row r="854" spans="1:9" x14ac:dyDescent="0.2">
      <c r="A854" s="1" t="s">
        <v>2288</v>
      </c>
      <c r="B854" s="1" t="s">
        <v>2289</v>
      </c>
      <c r="C854" s="2" t="s">
        <v>1980</v>
      </c>
      <c r="D854" s="3" t="s">
        <v>267</v>
      </c>
      <c r="E854" s="4">
        <v>1</v>
      </c>
      <c r="F854" s="5">
        <v>0</v>
      </c>
      <c r="G854" s="6">
        <v>2</v>
      </c>
      <c r="H854" s="6">
        <f t="shared" si="55"/>
        <v>0</v>
      </c>
      <c r="I854" s="74"/>
    </row>
    <row r="855" spans="1:9" ht="76.5" x14ac:dyDescent="0.2">
      <c r="A855" s="1" t="s">
        <v>2290</v>
      </c>
      <c r="B855" s="1" t="s">
        <v>2291</v>
      </c>
      <c r="C855" s="2" t="s">
        <v>1986</v>
      </c>
      <c r="D855" s="3" t="s">
        <v>267</v>
      </c>
      <c r="E855" s="4">
        <v>1</v>
      </c>
      <c r="F855" s="5">
        <v>0</v>
      </c>
      <c r="G855" s="6">
        <v>2</v>
      </c>
      <c r="H855" s="6">
        <f t="shared" si="55"/>
        <v>0</v>
      </c>
      <c r="I855" s="74"/>
    </row>
    <row r="856" spans="1:9" ht="76.5" x14ac:dyDescent="0.2">
      <c r="A856" s="1" t="s">
        <v>2292</v>
      </c>
      <c r="C856" s="2" t="s">
        <v>2021</v>
      </c>
      <c r="D856" s="3" t="s">
        <v>30</v>
      </c>
      <c r="E856" s="4">
        <v>0</v>
      </c>
      <c r="F856" s="5">
        <v>0</v>
      </c>
      <c r="G856" s="6">
        <v>2</v>
      </c>
      <c r="H856" s="6">
        <f t="shared" si="55"/>
        <v>0</v>
      </c>
      <c r="I856" s="74"/>
    </row>
    <row r="857" spans="1:9" ht="89.25" x14ac:dyDescent="0.2">
      <c r="A857" s="1" t="s">
        <v>2293</v>
      </c>
      <c r="B857" s="1" t="s">
        <v>2294</v>
      </c>
      <c r="C857" s="2" t="s">
        <v>2024</v>
      </c>
      <c r="D857" s="3" t="s">
        <v>267</v>
      </c>
      <c r="E857" s="4">
        <v>4</v>
      </c>
      <c r="F857" s="5">
        <v>0</v>
      </c>
      <c r="G857" s="6">
        <v>2</v>
      </c>
      <c r="H857" s="6">
        <f t="shared" si="55"/>
        <v>0</v>
      </c>
      <c r="I857" s="74"/>
    </row>
    <row r="858" spans="1:9" ht="89.25" x14ac:dyDescent="0.2">
      <c r="A858" s="1" t="s">
        <v>2295</v>
      </c>
      <c r="B858" s="1" t="s">
        <v>2296</v>
      </c>
      <c r="C858" s="2" t="s">
        <v>2027</v>
      </c>
      <c r="D858" s="3" t="s">
        <v>267</v>
      </c>
      <c r="E858" s="4">
        <v>3</v>
      </c>
      <c r="F858" s="5">
        <v>0</v>
      </c>
      <c r="G858" s="6">
        <v>2</v>
      </c>
      <c r="H858" s="6">
        <f t="shared" si="55"/>
        <v>0</v>
      </c>
      <c r="I858" s="74"/>
    </row>
    <row r="859" spans="1:9" ht="63.75" x14ac:dyDescent="0.2">
      <c r="A859" s="1" t="s">
        <v>2297</v>
      </c>
      <c r="C859" s="2" t="s">
        <v>2032</v>
      </c>
      <c r="D859" s="3" t="s">
        <v>30</v>
      </c>
      <c r="E859" s="4">
        <v>0</v>
      </c>
      <c r="F859" s="5">
        <v>0</v>
      </c>
      <c r="G859" s="6">
        <v>2</v>
      </c>
      <c r="H859" s="6">
        <f t="shared" si="55"/>
        <v>0</v>
      </c>
      <c r="I859" s="74"/>
    </row>
    <row r="860" spans="1:9" ht="127.5" x14ac:dyDescent="0.2">
      <c r="A860" s="1" t="s">
        <v>2298</v>
      </c>
      <c r="B860" s="1" t="s">
        <v>2299</v>
      </c>
      <c r="C860" s="2" t="s">
        <v>2300</v>
      </c>
      <c r="D860" s="3" t="s">
        <v>267</v>
      </c>
      <c r="E860" s="4">
        <v>2</v>
      </c>
      <c r="F860" s="5">
        <v>0</v>
      </c>
      <c r="G860" s="6">
        <v>2</v>
      </c>
      <c r="H860" s="6">
        <f t="shared" si="55"/>
        <v>0</v>
      </c>
      <c r="I860" s="74"/>
    </row>
    <row r="861" spans="1:9" ht="127.5" x14ac:dyDescent="0.2">
      <c r="A861" s="1" t="s">
        <v>2301</v>
      </c>
      <c r="B861" s="1" t="s">
        <v>2302</v>
      </c>
      <c r="C861" s="2" t="s">
        <v>2035</v>
      </c>
      <c r="D861" s="3" t="s">
        <v>267</v>
      </c>
      <c r="E861" s="4">
        <v>3</v>
      </c>
      <c r="F861" s="5">
        <v>0</v>
      </c>
      <c r="G861" s="6">
        <v>2</v>
      </c>
      <c r="H861" s="6">
        <f t="shared" si="55"/>
        <v>0</v>
      </c>
      <c r="I861" s="74"/>
    </row>
    <row r="862" spans="1:9" ht="102" x14ac:dyDescent="0.2">
      <c r="A862" s="1" t="s">
        <v>2303</v>
      </c>
      <c r="C862" s="2" t="s">
        <v>2043</v>
      </c>
      <c r="D862" s="3" t="s">
        <v>30</v>
      </c>
      <c r="E862" s="4">
        <v>0</v>
      </c>
      <c r="F862" s="5">
        <v>0</v>
      </c>
      <c r="G862" s="6">
        <v>2</v>
      </c>
      <c r="H862" s="6">
        <f t="shared" si="55"/>
        <v>0</v>
      </c>
      <c r="I862" s="74"/>
    </row>
    <row r="863" spans="1:9" ht="114.75" x14ac:dyDescent="0.2">
      <c r="A863" s="1" t="s">
        <v>2304</v>
      </c>
      <c r="B863" s="1" t="s">
        <v>2305</v>
      </c>
      <c r="C863" s="2" t="s">
        <v>2046</v>
      </c>
      <c r="D863" s="3" t="s">
        <v>267</v>
      </c>
      <c r="E863" s="4">
        <v>2</v>
      </c>
      <c r="F863" s="5">
        <v>0</v>
      </c>
      <c r="G863" s="6">
        <v>2</v>
      </c>
      <c r="H863" s="6">
        <f t="shared" si="55"/>
        <v>0</v>
      </c>
      <c r="I863" s="74"/>
    </row>
    <row r="864" spans="1:9" ht="114.75" x14ac:dyDescent="0.2">
      <c r="A864" s="1" t="s">
        <v>2306</v>
      </c>
      <c r="B864" s="1" t="s">
        <v>2307</v>
      </c>
      <c r="C864" s="2" t="s">
        <v>2308</v>
      </c>
      <c r="D864" s="3" t="s">
        <v>267</v>
      </c>
      <c r="E864" s="4">
        <v>1</v>
      </c>
      <c r="F864" s="5">
        <v>0</v>
      </c>
      <c r="G864" s="6">
        <v>2</v>
      </c>
      <c r="H864" s="6">
        <f t="shared" si="55"/>
        <v>0</v>
      </c>
      <c r="I864" s="74"/>
    </row>
    <row r="865" spans="1:9" ht="89.25" x14ac:dyDescent="0.2">
      <c r="A865" s="1" t="s">
        <v>2309</v>
      </c>
      <c r="C865" s="2" t="s">
        <v>2048</v>
      </c>
      <c r="D865" s="3" t="s">
        <v>30</v>
      </c>
      <c r="E865" s="4">
        <v>0</v>
      </c>
      <c r="F865" s="5">
        <v>0</v>
      </c>
      <c r="G865" s="6">
        <v>2</v>
      </c>
      <c r="H865" s="6">
        <f t="shared" si="55"/>
        <v>0</v>
      </c>
      <c r="I865" s="74"/>
    </row>
    <row r="866" spans="1:9" ht="102" x14ac:dyDescent="0.2">
      <c r="A866" s="1" t="s">
        <v>2310</v>
      </c>
      <c r="B866" s="1" t="s">
        <v>2311</v>
      </c>
      <c r="C866" s="2" t="s">
        <v>2051</v>
      </c>
      <c r="D866" s="3" t="s">
        <v>267</v>
      </c>
      <c r="E866" s="4">
        <v>3</v>
      </c>
      <c r="F866" s="5">
        <v>0</v>
      </c>
      <c r="G866" s="6">
        <v>2</v>
      </c>
      <c r="H866" s="6">
        <f t="shared" si="55"/>
        <v>0</v>
      </c>
      <c r="I866" s="74"/>
    </row>
    <row r="867" spans="1:9" ht="102" x14ac:dyDescent="0.2">
      <c r="A867" s="1" t="s">
        <v>2312</v>
      </c>
      <c r="B867" s="1" t="s">
        <v>2313</v>
      </c>
      <c r="C867" s="2" t="s">
        <v>2054</v>
      </c>
      <c r="D867" s="3" t="s">
        <v>267</v>
      </c>
      <c r="E867" s="4">
        <v>2</v>
      </c>
      <c r="F867" s="5">
        <v>0</v>
      </c>
      <c r="G867" s="6">
        <v>2</v>
      </c>
      <c r="H867" s="6">
        <f t="shared" si="55"/>
        <v>0</v>
      </c>
      <c r="I867" s="74"/>
    </row>
    <row r="868" spans="1:9" ht="25.5" x14ac:dyDescent="0.2">
      <c r="A868" s="1" t="s">
        <v>2314</v>
      </c>
      <c r="B868" s="1" t="s">
        <v>2315</v>
      </c>
      <c r="C868" s="2" t="s">
        <v>2060</v>
      </c>
      <c r="D868" s="3" t="s">
        <v>267</v>
      </c>
      <c r="E868" s="4">
        <v>5</v>
      </c>
      <c r="F868" s="5">
        <v>0</v>
      </c>
      <c r="G868" s="6">
        <v>2</v>
      </c>
      <c r="H868" s="6">
        <f t="shared" si="55"/>
        <v>0</v>
      </c>
      <c r="I868" s="74"/>
    </row>
    <row r="869" spans="1:9" ht="102" x14ac:dyDescent="0.2">
      <c r="A869" s="1" t="s">
        <v>2316</v>
      </c>
      <c r="B869" s="1" t="s">
        <v>2317</v>
      </c>
      <c r="C869" s="2" t="s">
        <v>2063</v>
      </c>
      <c r="D869" s="3" t="s">
        <v>267</v>
      </c>
      <c r="E869" s="4">
        <v>10</v>
      </c>
      <c r="F869" s="5">
        <v>0</v>
      </c>
      <c r="G869" s="6">
        <v>2</v>
      </c>
      <c r="H869" s="6">
        <f t="shared" si="55"/>
        <v>0</v>
      </c>
      <c r="I869" s="74"/>
    </row>
    <row r="870" spans="1:9" ht="76.5" x14ac:dyDescent="0.2">
      <c r="A870" s="1" t="s">
        <v>2318</v>
      </c>
      <c r="B870" s="1" t="s">
        <v>2319</v>
      </c>
      <c r="C870" s="2" t="s">
        <v>2066</v>
      </c>
      <c r="D870" s="3" t="s">
        <v>267</v>
      </c>
      <c r="E870" s="4">
        <v>1</v>
      </c>
      <c r="F870" s="5">
        <v>0</v>
      </c>
      <c r="G870" s="6">
        <v>2</v>
      </c>
      <c r="H870" s="6">
        <f t="shared" si="55"/>
        <v>0</v>
      </c>
      <c r="I870" s="74"/>
    </row>
    <row r="871" spans="1:9" ht="63.75" x14ac:dyDescent="0.2">
      <c r="A871" s="1" t="s">
        <v>2320</v>
      </c>
      <c r="B871" s="1" t="s">
        <v>2321</v>
      </c>
      <c r="C871" s="2" t="s">
        <v>2069</v>
      </c>
      <c r="D871" s="3" t="s">
        <v>267</v>
      </c>
      <c r="E871" s="4">
        <v>9</v>
      </c>
      <c r="F871" s="5">
        <v>0</v>
      </c>
      <c r="G871" s="6">
        <v>2</v>
      </c>
      <c r="H871" s="6">
        <f t="shared" si="55"/>
        <v>0</v>
      </c>
      <c r="I871" s="74"/>
    </row>
    <row r="872" spans="1:9" ht="114.75" x14ac:dyDescent="0.2">
      <c r="A872" s="1" t="s">
        <v>2322</v>
      </c>
      <c r="C872" s="2" t="s">
        <v>2071</v>
      </c>
      <c r="D872" s="3" t="s">
        <v>30</v>
      </c>
      <c r="E872" s="4">
        <v>0</v>
      </c>
      <c r="F872" s="5">
        <v>0</v>
      </c>
      <c r="G872" s="6">
        <v>2</v>
      </c>
      <c r="H872" s="6">
        <f t="shared" si="55"/>
        <v>0</v>
      </c>
      <c r="I872" s="74"/>
    </row>
    <row r="873" spans="1:9" ht="140.25" x14ac:dyDescent="0.2">
      <c r="A873" s="1" t="s">
        <v>2323</v>
      </c>
      <c r="B873" s="1" t="s">
        <v>2324</v>
      </c>
      <c r="C873" s="2" t="s">
        <v>2080</v>
      </c>
      <c r="D873" s="3" t="s">
        <v>294</v>
      </c>
      <c r="E873" s="4">
        <v>16</v>
      </c>
      <c r="F873" s="5">
        <v>0</v>
      </c>
      <c r="G873" s="6">
        <v>2</v>
      </c>
      <c r="H873" s="6">
        <f t="shared" si="55"/>
        <v>0</v>
      </c>
      <c r="I873" s="74"/>
    </row>
    <row r="874" spans="1:9" ht="140.25" x14ac:dyDescent="0.2">
      <c r="A874" s="1" t="s">
        <v>2325</v>
      </c>
      <c r="B874" s="1" t="s">
        <v>2326</v>
      </c>
      <c r="C874" s="2" t="s">
        <v>2083</v>
      </c>
      <c r="D874" s="3" t="s">
        <v>294</v>
      </c>
      <c r="E874" s="4">
        <v>14</v>
      </c>
      <c r="F874" s="5">
        <v>0</v>
      </c>
      <c r="G874" s="6">
        <v>2</v>
      </c>
      <c r="H874" s="6">
        <f t="shared" si="55"/>
        <v>0</v>
      </c>
      <c r="I874" s="74"/>
    </row>
    <row r="875" spans="1:9" ht="140.25" x14ac:dyDescent="0.2">
      <c r="A875" s="1" t="s">
        <v>2327</v>
      </c>
      <c r="B875" s="1" t="s">
        <v>2328</v>
      </c>
      <c r="C875" s="2" t="s">
        <v>2241</v>
      </c>
      <c r="D875" s="3" t="s">
        <v>294</v>
      </c>
      <c r="E875" s="4">
        <v>12</v>
      </c>
      <c r="F875" s="5">
        <v>0</v>
      </c>
      <c r="G875" s="6">
        <v>2</v>
      </c>
      <c r="H875" s="6">
        <f t="shared" si="55"/>
        <v>0</v>
      </c>
      <c r="I875" s="74"/>
    </row>
    <row r="876" spans="1:9" ht="140.25" x14ac:dyDescent="0.2">
      <c r="A876" s="1" t="s">
        <v>2329</v>
      </c>
      <c r="B876" s="1" t="s">
        <v>2330</v>
      </c>
      <c r="C876" s="2" t="s">
        <v>2086</v>
      </c>
      <c r="D876" s="3" t="s">
        <v>294</v>
      </c>
      <c r="E876" s="4">
        <v>32</v>
      </c>
      <c r="F876" s="5">
        <v>0</v>
      </c>
      <c r="G876" s="6">
        <v>2</v>
      </c>
      <c r="H876" s="6">
        <f t="shared" si="55"/>
        <v>0</v>
      </c>
      <c r="I876" s="74"/>
    </row>
    <row r="877" spans="1:9" ht="153" x14ac:dyDescent="0.2">
      <c r="A877" s="1" t="s">
        <v>2331</v>
      </c>
      <c r="C877" s="2" t="s">
        <v>2088</v>
      </c>
      <c r="D877" s="3" t="s">
        <v>30</v>
      </c>
      <c r="E877" s="4">
        <v>0</v>
      </c>
      <c r="F877" s="5">
        <v>0</v>
      </c>
      <c r="G877" s="6">
        <v>2</v>
      </c>
      <c r="H877" s="6">
        <f t="shared" si="55"/>
        <v>0</v>
      </c>
      <c r="I877" s="74"/>
    </row>
    <row r="878" spans="1:9" ht="178.5" x14ac:dyDescent="0.2">
      <c r="A878" s="1" t="s">
        <v>2332</v>
      </c>
      <c r="B878" s="1" t="s">
        <v>2333</v>
      </c>
      <c r="C878" s="2" t="s">
        <v>2097</v>
      </c>
      <c r="D878" s="3" t="s">
        <v>294</v>
      </c>
      <c r="E878" s="4">
        <v>16</v>
      </c>
      <c r="F878" s="5">
        <v>0</v>
      </c>
      <c r="G878" s="6">
        <v>2</v>
      </c>
      <c r="H878" s="6">
        <f t="shared" si="55"/>
        <v>0</v>
      </c>
      <c r="I878" s="74"/>
    </row>
    <row r="879" spans="1:9" ht="178.5" x14ac:dyDescent="0.2">
      <c r="A879" s="1" t="s">
        <v>2334</v>
      </c>
      <c r="B879" s="1" t="s">
        <v>2335</v>
      </c>
      <c r="C879" s="2" t="s">
        <v>2100</v>
      </c>
      <c r="D879" s="3" t="s">
        <v>294</v>
      </c>
      <c r="E879" s="4">
        <v>14</v>
      </c>
      <c r="F879" s="5">
        <v>0</v>
      </c>
      <c r="G879" s="6">
        <v>2</v>
      </c>
      <c r="H879" s="6">
        <f t="shared" si="55"/>
        <v>0</v>
      </c>
      <c r="I879" s="74"/>
    </row>
    <row r="880" spans="1:9" ht="178.5" x14ac:dyDescent="0.2">
      <c r="A880" s="1" t="s">
        <v>2336</v>
      </c>
      <c r="B880" s="1" t="s">
        <v>2337</v>
      </c>
      <c r="C880" s="2" t="s">
        <v>2251</v>
      </c>
      <c r="D880" s="3" t="s">
        <v>294</v>
      </c>
      <c r="E880" s="4">
        <v>12</v>
      </c>
      <c r="F880" s="5">
        <v>0</v>
      </c>
      <c r="G880" s="6">
        <v>2</v>
      </c>
      <c r="H880" s="6">
        <f t="shared" si="55"/>
        <v>0</v>
      </c>
      <c r="I880" s="74"/>
    </row>
    <row r="881" spans="1:9" ht="178.5" x14ac:dyDescent="0.2">
      <c r="A881" s="1" t="s">
        <v>2338</v>
      </c>
      <c r="B881" s="1" t="s">
        <v>2339</v>
      </c>
      <c r="C881" s="2" t="s">
        <v>2103</v>
      </c>
      <c r="D881" s="3" t="s">
        <v>294</v>
      </c>
      <c r="E881" s="4">
        <v>32</v>
      </c>
      <c r="F881" s="5">
        <v>0</v>
      </c>
      <c r="G881" s="6">
        <v>2</v>
      </c>
      <c r="H881" s="6">
        <f t="shared" si="55"/>
        <v>0</v>
      </c>
      <c r="I881" s="74"/>
    </row>
    <row r="882" spans="1:9" x14ac:dyDescent="0.2">
      <c r="A882" s="1" t="s">
        <v>2340</v>
      </c>
      <c r="B882" s="1" t="s">
        <v>2341</v>
      </c>
      <c r="C882" s="2" t="s">
        <v>2109</v>
      </c>
      <c r="D882" s="3" t="s">
        <v>325</v>
      </c>
      <c r="E882" s="4">
        <v>8</v>
      </c>
      <c r="F882" s="5">
        <v>0</v>
      </c>
      <c r="G882" s="6">
        <v>2</v>
      </c>
      <c r="H882" s="6">
        <f t="shared" si="55"/>
        <v>0</v>
      </c>
      <c r="I882" s="74"/>
    </row>
    <row r="883" spans="1:9" ht="25.5" x14ac:dyDescent="0.2">
      <c r="A883" s="1" t="s">
        <v>2342</v>
      </c>
      <c r="B883" s="1" t="s">
        <v>2343</v>
      </c>
      <c r="C883" s="2" t="s">
        <v>2344</v>
      </c>
      <c r="D883" s="3" t="s">
        <v>277</v>
      </c>
      <c r="E883" s="4">
        <v>1</v>
      </c>
      <c r="F883" s="5">
        <v>0</v>
      </c>
      <c r="G883" s="6">
        <v>2</v>
      </c>
      <c r="H883" s="6">
        <f t="shared" si="55"/>
        <v>0</v>
      </c>
      <c r="I883" s="74"/>
    </row>
    <row r="884" spans="1:9" x14ac:dyDescent="0.2">
      <c r="A884" s="1" t="s">
        <v>2345</v>
      </c>
      <c r="B884" s="1" t="s">
        <v>801</v>
      </c>
      <c r="C884" s="2" t="s">
        <v>2346</v>
      </c>
      <c r="E884" s="4">
        <v>0</v>
      </c>
      <c r="F884" s="5">
        <v>0</v>
      </c>
      <c r="G884" s="6">
        <v>1</v>
      </c>
      <c r="H884" s="6">
        <f>H885+H886+H887+H888+H889+H890+H891+H892</f>
        <v>0</v>
      </c>
      <c r="I884" s="74"/>
    </row>
    <row r="885" spans="1:9" ht="204" x14ac:dyDescent="0.2">
      <c r="A885" s="1" t="s">
        <v>2347</v>
      </c>
      <c r="B885" s="1" t="s">
        <v>2348</v>
      </c>
      <c r="C885" s="2" t="s">
        <v>2349</v>
      </c>
      <c r="D885" s="3" t="s">
        <v>267</v>
      </c>
      <c r="E885" s="4">
        <v>1</v>
      </c>
      <c r="F885" s="5">
        <v>0</v>
      </c>
      <c r="G885" s="6">
        <v>2</v>
      </c>
      <c r="H885" s="6">
        <f t="shared" ref="H885:H892" si="56">ROUND(ROUND(F885,2)*ROUND(E885,2), 2)</f>
        <v>0</v>
      </c>
      <c r="I885" s="74"/>
    </row>
    <row r="886" spans="1:9" ht="140.25" x14ac:dyDescent="0.2">
      <c r="A886" s="1" t="s">
        <v>2350</v>
      </c>
      <c r="C886" s="2" t="s">
        <v>2351</v>
      </c>
      <c r="D886" s="3" t="s">
        <v>30</v>
      </c>
      <c r="E886" s="4">
        <v>0</v>
      </c>
      <c r="F886" s="5">
        <v>0</v>
      </c>
      <c r="G886" s="6">
        <v>2</v>
      </c>
      <c r="H886" s="6">
        <f t="shared" si="56"/>
        <v>0</v>
      </c>
      <c r="I886" s="74"/>
    </row>
    <row r="887" spans="1:9" ht="165.75" x14ac:dyDescent="0.2">
      <c r="A887" s="1" t="s">
        <v>2352</v>
      </c>
      <c r="B887" s="1" t="s">
        <v>2353</v>
      </c>
      <c r="C887" s="2" t="s">
        <v>2354</v>
      </c>
      <c r="D887" s="3" t="s">
        <v>294</v>
      </c>
      <c r="E887" s="4">
        <v>7</v>
      </c>
      <c r="F887" s="5">
        <v>0</v>
      </c>
      <c r="G887" s="6">
        <v>2</v>
      </c>
      <c r="H887" s="6">
        <f t="shared" si="56"/>
        <v>0</v>
      </c>
      <c r="I887" s="74"/>
    </row>
    <row r="888" spans="1:9" ht="165.75" x14ac:dyDescent="0.2">
      <c r="A888" s="1" t="s">
        <v>2355</v>
      </c>
      <c r="B888" s="1" t="s">
        <v>2356</v>
      </c>
      <c r="C888" s="2" t="s">
        <v>2357</v>
      </c>
      <c r="D888" s="3" t="s">
        <v>294</v>
      </c>
      <c r="E888" s="4">
        <v>7</v>
      </c>
      <c r="F888" s="5">
        <v>0</v>
      </c>
      <c r="G888" s="6">
        <v>2</v>
      </c>
      <c r="H888" s="6">
        <f t="shared" si="56"/>
        <v>0</v>
      </c>
      <c r="I888" s="74"/>
    </row>
    <row r="889" spans="1:9" ht="153" x14ac:dyDescent="0.2">
      <c r="A889" s="1" t="s">
        <v>2358</v>
      </c>
      <c r="B889" s="1" t="s">
        <v>2359</v>
      </c>
      <c r="C889" s="2" t="s">
        <v>2360</v>
      </c>
      <c r="D889" s="3" t="s">
        <v>294</v>
      </c>
      <c r="E889" s="4">
        <v>7</v>
      </c>
      <c r="F889" s="5">
        <v>0</v>
      </c>
      <c r="G889" s="6">
        <v>2</v>
      </c>
      <c r="H889" s="6">
        <f t="shared" si="56"/>
        <v>0</v>
      </c>
      <c r="I889" s="74"/>
    </row>
    <row r="890" spans="1:9" ht="153" x14ac:dyDescent="0.2">
      <c r="A890" s="1" t="s">
        <v>2361</v>
      </c>
      <c r="B890" s="1" t="s">
        <v>2362</v>
      </c>
      <c r="C890" s="2" t="s">
        <v>2363</v>
      </c>
      <c r="D890" s="3" t="s">
        <v>294</v>
      </c>
      <c r="E890" s="4">
        <v>7</v>
      </c>
      <c r="F890" s="5">
        <v>0</v>
      </c>
      <c r="G890" s="6">
        <v>2</v>
      </c>
      <c r="H890" s="6">
        <f t="shared" si="56"/>
        <v>0</v>
      </c>
      <c r="I890" s="74"/>
    </row>
    <row r="891" spans="1:9" ht="153" x14ac:dyDescent="0.2">
      <c r="A891" s="1" t="s">
        <v>2364</v>
      </c>
      <c r="B891" s="1" t="s">
        <v>2365</v>
      </c>
      <c r="C891" s="2" t="s">
        <v>2366</v>
      </c>
      <c r="D891" s="3" t="s">
        <v>294</v>
      </c>
      <c r="E891" s="4">
        <v>15</v>
      </c>
      <c r="F891" s="5">
        <v>0</v>
      </c>
      <c r="G891" s="6">
        <v>2</v>
      </c>
      <c r="H891" s="6">
        <f t="shared" si="56"/>
        <v>0</v>
      </c>
      <c r="I891" s="74"/>
    </row>
    <row r="892" spans="1:9" x14ac:dyDescent="0.2">
      <c r="A892" s="1" t="s">
        <v>2367</v>
      </c>
      <c r="B892" s="1" t="s">
        <v>2368</v>
      </c>
      <c r="C892" s="2" t="s">
        <v>2369</v>
      </c>
      <c r="D892" s="3" t="s">
        <v>277</v>
      </c>
      <c r="E892" s="4">
        <v>1</v>
      </c>
      <c r="F892" s="5">
        <v>0</v>
      </c>
      <c r="G892" s="6">
        <v>2</v>
      </c>
      <c r="H892" s="6">
        <f t="shared" si="56"/>
        <v>0</v>
      </c>
      <c r="I892" s="74"/>
    </row>
    <row r="893" spans="1:9" x14ac:dyDescent="0.2">
      <c r="A893" s="1" t="s">
        <v>2370</v>
      </c>
      <c r="B893" s="1" t="s">
        <v>808</v>
      </c>
      <c r="C893" s="2" t="s">
        <v>2371</v>
      </c>
      <c r="E893" s="4">
        <v>0</v>
      </c>
      <c r="F893" s="5">
        <v>0</v>
      </c>
      <c r="G893" s="6">
        <v>1</v>
      </c>
      <c r="H893" s="6">
        <f>H894+H895+H896</f>
        <v>0</v>
      </c>
      <c r="I893" s="74"/>
    </row>
    <row r="894" spans="1:9" ht="25.5" x14ac:dyDescent="0.2">
      <c r="A894" s="1" t="s">
        <v>2372</v>
      </c>
      <c r="B894" s="1" t="s">
        <v>2373</v>
      </c>
      <c r="C894" s="2" t="s">
        <v>2374</v>
      </c>
      <c r="D894" s="3" t="s">
        <v>267</v>
      </c>
      <c r="E894" s="4">
        <v>7</v>
      </c>
      <c r="F894" s="5">
        <v>0</v>
      </c>
      <c r="G894" s="6">
        <v>2</v>
      </c>
      <c r="H894" s="6">
        <f t="shared" ref="H894:H896" si="57">ROUND(ROUND(F894,2)*ROUND(E894,2), 2)</f>
        <v>0</v>
      </c>
      <c r="I894" s="74"/>
    </row>
    <row r="895" spans="1:9" ht="38.25" x14ac:dyDescent="0.2">
      <c r="A895" s="1" t="s">
        <v>2375</v>
      </c>
      <c r="B895" s="1" t="s">
        <v>2376</v>
      </c>
      <c r="C895" s="2" t="s">
        <v>2377</v>
      </c>
      <c r="D895" s="3" t="s">
        <v>267</v>
      </c>
      <c r="E895" s="4">
        <v>1</v>
      </c>
      <c r="F895" s="5">
        <v>0</v>
      </c>
      <c r="G895" s="6">
        <v>2</v>
      </c>
      <c r="H895" s="6">
        <f t="shared" si="57"/>
        <v>0</v>
      </c>
      <c r="I895" s="74"/>
    </row>
    <row r="896" spans="1:9" ht="63.75" x14ac:dyDescent="0.2">
      <c r="A896" s="1" t="s">
        <v>2378</v>
      </c>
      <c r="B896" s="1" t="s">
        <v>2379</v>
      </c>
      <c r="C896" s="2" t="s">
        <v>2380</v>
      </c>
      <c r="D896" s="3" t="s">
        <v>277</v>
      </c>
      <c r="E896" s="4">
        <v>1</v>
      </c>
      <c r="F896" s="5">
        <v>0</v>
      </c>
      <c r="G896" s="6">
        <v>2</v>
      </c>
      <c r="H896" s="6">
        <f t="shared" si="57"/>
        <v>0</v>
      </c>
      <c r="I896" s="74"/>
    </row>
    <row r="897" spans="1:9" x14ac:dyDescent="0.2">
      <c r="A897" s="1" t="s">
        <v>2381</v>
      </c>
      <c r="B897" s="1" t="s">
        <v>279</v>
      </c>
      <c r="C897" s="2" t="s">
        <v>2382</v>
      </c>
      <c r="E897" s="4">
        <v>0</v>
      </c>
      <c r="F897" s="5">
        <v>0</v>
      </c>
      <c r="G897" s="6">
        <v>1</v>
      </c>
      <c r="H897" s="6">
        <f>H898+H911+H983</f>
        <v>0</v>
      </c>
      <c r="I897" s="74"/>
    </row>
    <row r="898" spans="1:9" x14ac:dyDescent="0.2">
      <c r="A898" s="1" t="s">
        <v>2383</v>
      </c>
      <c r="B898" s="1" t="s">
        <v>289</v>
      </c>
      <c r="C898" s="2" t="s">
        <v>2384</v>
      </c>
      <c r="E898" s="4">
        <v>0</v>
      </c>
      <c r="F898" s="5">
        <v>0</v>
      </c>
      <c r="G898" s="6">
        <v>1</v>
      </c>
      <c r="H898" s="6">
        <f>H899+H900+H901+H902+H903+H904+H905+H906+H907+H908+H909+H910</f>
        <v>0</v>
      </c>
      <c r="I898" s="74"/>
    </row>
    <row r="899" spans="1:9" ht="102" x14ac:dyDescent="0.2">
      <c r="A899" s="1" t="s">
        <v>2385</v>
      </c>
      <c r="C899" s="2" t="s">
        <v>2386</v>
      </c>
      <c r="D899" s="3" t="s">
        <v>30</v>
      </c>
      <c r="E899" s="4">
        <v>0</v>
      </c>
      <c r="F899" s="5">
        <v>0</v>
      </c>
      <c r="G899" s="6">
        <v>2</v>
      </c>
      <c r="H899" s="6">
        <f t="shared" ref="H899:H910" si="58">ROUND(ROUND(F899,2)*ROUND(E899,2), 2)</f>
        <v>0</v>
      </c>
      <c r="I899" s="74"/>
    </row>
    <row r="900" spans="1:9" ht="382.5" x14ac:dyDescent="0.2">
      <c r="A900" s="1" t="s">
        <v>2387</v>
      </c>
      <c r="B900" s="1" t="s">
        <v>2388</v>
      </c>
      <c r="C900" s="2" t="s">
        <v>2389</v>
      </c>
      <c r="D900" s="3" t="s">
        <v>277</v>
      </c>
      <c r="E900" s="4">
        <v>1</v>
      </c>
      <c r="F900" s="5">
        <v>0</v>
      </c>
      <c r="G900" s="6">
        <v>2</v>
      </c>
      <c r="H900" s="6">
        <f t="shared" si="58"/>
        <v>0</v>
      </c>
      <c r="I900" s="74"/>
    </row>
    <row r="901" spans="1:9" ht="242.25" x14ac:dyDescent="0.2">
      <c r="A901" s="1" t="s">
        <v>2390</v>
      </c>
      <c r="B901" s="1" t="s">
        <v>2391</v>
      </c>
      <c r="C901" s="2" t="s">
        <v>2392</v>
      </c>
      <c r="D901" s="3" t="s">
        <v>277</v>
      </c>
      <c r="E901" s="4">
        <v>1</v>
      </c>
      <c r="F901" s="5">
        <v>0</v>
      </c>
      <c r="G901" s="6">
        <v>2</v>
      </c>
      <c r="H901" s="6">
        <f t="shared" si="58"/>
        <v>0</v>
      </c>
      <c r="I901" s="74"/>
    </row>
    <row r="902" spans="1:9" ht="242.25" x14ac:dyDescent="0.2">
      <c r="A902" s="1" t="s">
        <v>2393</v>
      </c>
      <c r="B902" s="1" t="s">
        <v>2394</v>
      </c>
      <c r="C902" s="2" t="s">
        <v>2395</v>
      </c>
      <c r="D902" s="3" t="s">
        <v>277</v>
      </c>
      <c r="E902" s="4">
        <v>1</v>
      </c>
      <c r="F902" s="5">
        <v>0</v>
      </c>
      <c r="G902" s="6">
        <v>2</v>
      </c>
      <c r="H902" s="6">
        <f t="shared" si="58"/>
        <v>0</v>
      </c>
      <c r="I902" s="74"/>
    </row>
    <row r="903" spans="1:9" ht="191.25" x14ac:dyDescent="0.2">
      <c r="A903" s="1" t="s">
        <v>2396</v>
      </c>
      <c r="B903" s="1" t="s">
        <v>2397</v>
      </c>
      <c r="C903" s="2" t="s">
        <v>2398</v>
      </c>
      <c r="D903" s="3" t="s">
        <v>277</v>
      </c>
      <c r="E903" s="4">
        <v>1</v>
      </c>
      <c r="F903" s="5">
        <v>0</v>
      </c>
      <c r="G903" s="6">
        <v>2</v>
      </c>
      <c r="H903" s="6">
        <f t="shared" si="58"/>
        <v>0</v>
      </c>
      <c r="I903" s="74"/>
    </row>
    <row r="904" spans="1:9" ht="51" x14ac:dyDescent="0.2">
      <c r="A904" s="1" t="s">
        <v>2399</v>
      </c>
      <c r="B904" s="1" t="s">
        <v>2400</v>
      </c>
      <c r="C904" s="2" t="s">
        <v>2401</v>
      </c>
      <c r="D904" s="3" t="s">
        <v>277</v>
      </c>
      <c r="E904" s="4">
        <v>1</v>
      </c>
      <c r="F904" s="5">
        <v>0</v>
      </c>
      <c r="G904" s="6">
        <v>2</v>
      </c>
      <c r="H904" s="6">
        <f t="shared" si="58"/>
        <v>0</v>
      </c>
      <c r="I904" s="74"/>
    </row>
    <row r="905" spans="1:9" ht="63.75" x14ac:dyDescent="0.2">
      <c r="A905" s="1" t="s">
        <v>2402</v>
      </c>
      <c r="B905" s="1" t="s">
        <v>2403</v>
      </c>
      <c r="C905" s="2" t="s">
        <v>2404</v>
      </c>
      <c r="D905" s="3" t="s">
        <v>277</v>
      </c>
      <c r="E905" s="4">
        <v>1</v>
      </c>
      <c r="F905" s="5">
        <v>0</v>
      </c>
      <c r="G905" s="6">
        <v>2</v>
      </c>
      <c r="H905" s="6">
        <f t="shared" si="58"/>
        <v>0</v>
      </c>
      <c r="I905" s="74"/>
    </row>
    <row r="906" spans="1:9" ht="140.25" x14ac:dyDescent="0.2">
      <c r="A906" s="1" t="s">
        <v>2405</v>
      </c>
      <c r="B906" s="1" t="s">
        <v>2406</v>
      </c>
      <c r="C906" s="2" t="s">
        <v>2407</v>
      </c>
      <c r="D906" s="3" t="s">
        <v>277</v>
      </c>
      <c r="E906" s="4">
        <v>1</v>
      </c>
      <c r="F906" s="5">
        <v>0</v>
      </c>
      <c r="G906" s="6">
        <v>2</v>
      </c>
      <c r="H906" s="6">
        <f t="shared" si="58"/>
        <v>0</v>
      </c>
      <c r="I906" s="74"/>
    </row>
    <row r="907" spans="1:9" ht="102" x14ac:dyDescent="0.2">
      <c r="A907" s="1" t="s">
        <v>2408</v>
      </c>
      <c r="C907" s="2" t="s">
        <v>2409</v>
      </c>
      <c r="D907" s="3" t="s">
        <v>30</v>
      </c>
      <c r="E907" s="4">
        <v>0</v>
      </c>
      <c r="F907" s="5">
        <v>0</v>
      </c>
      <c r="G907" s="6">
        <v>2</v>
      </c>
      <c r="H907" s="6">
        <f t="shared" si="58"/>
        <v>0</v>
      </c>
      <c r="I907" s="74"/>
    </row>
    <row r="908" spans="1:9" ht="242.25" x14ac:dyDescent="0.2">
      <c r="A908" s="1" t="s">
        <v>2410</v>
      </c>
      <c r="B908" s="1" t="s">
        <v>2411</v>
      </c>
      <c r="C908" s="2" t="s">
        <v>2412</v>
      </c>
      <c r="D908" s="3" t="s">
        <v>277</v>
      </c>
      <c r="E908" s="4">
        <v>1</v>
      </c>
      <c r="F908" s="5">
        <v>0</v>
      </c>
      <c r="G908" s="6">
        <v>2</v>
      </c>
      <c r="H908" s="6">
        <f t="shared" si="58"/>
        <v>0</v>
      </c>
      <c r="I908" s="74"/>
    </row>
    <row r="909" spans="1:9" ht="242.25" x14ac:dyDescent="0.2">
      <c r="A909" s="1" t="s">
        <v>2413</v>
      </c>
      <c r="B909" s="1" t="s">
        <v>2414</v>
      </c>
      <c r="C909" s="2" t="s">
        <v>2415</v>
      </c>
      <c r="D909" s="3" t="s">
        <v>277</v>
      </c>
      <c r="E909" s="4">
        <v>1</v>
      </c>
      <c r="F909" s="5">
        <v>0</v>
      </c>
      <c r="G909" s="6">
        <v>2</v>
      </c>
      <c r="H909" s="6">
        <f t="shared" si="58"/>
        <v>0</v>
      </c>
      <c r="I909" s="74"/>
    </row>
    <row r="910" spans="1:9" ht="255" x14ac:dyDescent="0.2">
      <c r="A910" s="1" t="s">
        <v>2416</v>
      </c>
      <c r="B910" s="1" t="s">
        <v>2417</v>
      </c>
      <c r="C910" s="2" t="s">
        <v>2418</v>
      </c>
      <c r="D910" s="3" t="s">
        <v>267</v>
      </c>
      <c r="E910" s="4">
        <v>1</v>
      </c>
      <c r="F910" s="5">
        <v>0</v>
      </c>
      <c r="G910" s="6">
        <v>2</v>
      </c>
      <c r="H910" s="6">
        <f t="shared" si="58"/>
        <v>0</v>
      </c>
      <c r="I910" s="74"/>
    </row>
    <row r="911" spans="1:9" x14ac:dyDescent="0.2">
      <c r="A911" s="1" t="s">
        <v>2419</v>
      </c>
      <c r="B911" s="1" t="s">
        <v>292</v>
      </c>
      <c r="C911" s="2" t="s">
        <v>2420</v>
      </c>
      <c r="E911" s="4">
        <v>0</v>
      </c>
      <c r="F911" s="5">
        <v>0</v>
      </c>
      <c r="G911" s="6">
        <v>1</v>
      </c>
      <c r="H911" s="6">
        <f>H912+H913+H914+H915+H916+H917+H918+H919+H920+H921+H922+H923+H924+H925+H926+H927+H928+H929+H930+H931+H932+H933+H934+H935+H936+H937+H938+H939+H940+H941+H942+H943+H944+H945+H946+H947+H948+H949+H950+H951+H952+H953+H954+H955+H956+H957+H958+H959+H960+H961+H962+H963+H964+H965+H966+H967+H968+H969+H970+H971+H972+H973+H974+H975+H976+H977+H978+H979+H980+H981+H982</f>
        <v>0</v>
      </c>
      <c r="I911" s="74"/>
    </row>
    <row r="912" spans="1:9" ht="51" x14ac:dyDescent="0.2">
      <c r="A912" s="1" t="s">
        <v>2421</v>
      </c>
      <c r="C912" s="2" t="s">
        <v>2422</v>
      </c>
      <c r="D912" s="3" t="s">
        <v>30</v>
      </c>
      <c r="E912" s="4">
        <v>0</v>
      </c>
      <c r="F912" s="5">
        <v>0</v>
      </c>
      <c r="G912" s="6">
        <v>2</v>
      </c>
      <c r="H912" s="6">
        <f t="shared" ref="H912:H975" si="59">ROUND(ROUND(F912,2)*ROUND(E912,2), 2)</f>
        <v>0</v>
      </c>
      <c r="I912" s="74"/>
    </row>
    <row r="913" spans="1:9" ht="242.25" x14ac:dyDescent="0.2">
      <c r="A913" s="1" t="s">
        <v>2423</v>
      </c>
      <c r="B913" s="1" t="s">
        <v>2424</v>
      </c>
      <c r="C913" s="2" t="s">
        <v>2425</v>
      </c>
      <c r="D913" s="3" t="s">
        <v>267</v>
      </c>
      <c r="E913" s="4">
        <v>1</v>
      </c>
      <c r="F913" s="5">
        <v>0</v>
      </c>
      <c r="G913" s="6">
        <v>2</v>
      </c>
      <c r="H913" s="6">
        <f t="shared" si="59"/>
        <v>0</v>
      </c>
      <c r="I913" s="74"/>
    </row>
    <row r="914" spans="1:9" ht="76.5" x14ac:dyDescent="0.2">
      <c r="A914" s="1" t="s">
        <v>2426</v>
      </c>
      <c r="B914" s="1" t="s">
        <v>2427</v>
      </c>
      <c r="C914" s="2" t="s">
        <v>2428</v>
      </c>
      <c r="D914" s="3" t="s">
        <v>277</v>
      </c>
      <c r="E914" s="4">
        <v>1</v>
      </c>
      <c r="F914" s="5">
        <v>0</v>
      </c>
      <c r="G914" s="6">
        <v>2</v>
      </c>
      <c r="H914" s="6">
        <f t="shared" si="59"/>
        <v>0</v>
      </c>
      <c r="I914" s="74"/>
    </row>
    <row r="915" spans="1:9" ht="165.75" x14ac:dyDescent="0.2">
      <c r="A915" s="1" t="s">
        <v>2429</v>
      </c>
      <c r="B915" s="1" t="s">
        <v>2430</v>
      </c>
      <c r="C915" s="2" t="s">
        <v>2431</v>
      </c>
      <c r="D915" s="3" t="s">
        <v>277</v>
      </c>
      <c r="E915" s="4">
        <v>1</v>
      </c>
      <c r="F915" s="5">
        <v>0</v>
      </c>
      <c r="G915" s="6">
        <v>2</v>
      </c>
      <c r="H915" s="6">
        <f t="shared" si="59"/>
        <v>0</v>
      </c>
      <c r="I915" s="74"/>
    </row>
    <row r="916" spans="1:9" ht="38.25" x14ac:dyDescent="0.2">
      <c r="A916" s="1" t="s">
        <v>2432</v>
      </c>
      <c r="C916" s="2" t="s">
        <v>2433</v>
      </c>
      <c r="D916" s="3" t="s">
        <v>30</v>
      </c>
      <c r="E916" s="4">
        <v>0</v>
      </c>
      <c r="F916" s="5">
        <v>0</v>
      </c>
      <c r="G916" s="6">
        <v>2</v>
      </c>
      <c r="H916" s="6">
        <f t="shared" si="59"/>
        <v>0</v>
      </c>
      <c r="I916" s="74"/>
    </row>
    <row r="917" spans="1:9" ht="114.75" x14ac:dyDescent="0.2">
      <c r="A917" s="1" t="s">
        <v>2434</v>
      </c>
      <c r="B917" s="1" t="s">
        <v>2435</v>
      </c>
      <c r="C917" s="2" t="s">
        <v>2436</v>
      </c>
      <c r="D917" s="3" t="s">
        <v>267</v>
      </c>
      <c r="E917" s="4">
        <v>1</v>
      </c>
      <c r="F917" s="5">
        <v>0</v>
      </c>
      <c r="G917" s="6">
        <v>2</v>
      </c>
      <c r="H917" s="6">
        <f t="shared" si="59"/>
        <v>0</v>
      </c>
      <c r="I917" s="74"/>
    </row>
    <row r="918" spans="1:9" ht="89.25" x14ac:dyDescent="0.2">
      <c r="A918" s="1" t="s">
        <v>2437</v>
      </c>
      <c r="C918" s="2" t="s">
        <v>2438</v>
      </c>
      <c r="D918" s="3" t="s">
        <v>30</v>
      </c>
      <c r="E918" s="4">
        <v>0</v>
      </c>
      <c r="F918" s="5">
        <v>0</v>
      </c>
      <c r="G918" s="6">
        <v>2</v>
      </c>
      <c r="H918" s="6">
        <f t="shared" si="59"/>
        <v>0</v>
      </c>
      <c r="I918" s="74"/>
    </row>
    <row r="919" spans="1:9" ht="191.25" x14ac:dyDescent="0.2">
      <c r="A919" s="1" t="s">
        <v>2439</v>
      </c>
      <c r="B919" s="1" t="s">
        <v>2440</v>
      </c>
      <c r="C919" s="2" t="s">
        <v>2441</v>
      </c>
      <c r="D919" s="3" t="s">
        <v>267</v>
      </c>
      <c r="E919" s="4">
        <v>1</v>
      </c>
      <c r="F919" s="5">
        <v>0</v>
      </c>
      <c r="G919" s="6">
        <v>2</v>
      </c>
      <c r="H919" s="6">
        <f t="shared" si="59"/>
        <v>0</v>
      </c>
      <c r="I919" s="74"/>
    </row>
    <row r="920" spans="1:9" ht="191.25" x14ac:dyDescent="0.2">
      <c r="A920" s="1" t="s">
        <v>2442</v>
      </c>
      <c r="B920" s="1" t="s">
        <v>2443</v>
      </c>
      <c r="C920" s="2" t="s">
        <v>2444</v>
      </c>
      <c r="D920" s="3" t="s">
        <v>267</v>
      </c>
      <c r="E920" s="4">
        <v>1</v>
      </c>
      <c r="F920" s="5">
        <v>0</v>
      </c>
      <c r="G920" s="6">
        <v>2</v>
      </c>
      <c r="H920" s="6">
        <f t="shared" si="59"/>
        <v>0</v>
      </c>
      <c r="I920" s="74"/>
    </row>
    <row r="921" spans="1:9" ht="191.25" x14ac:dyDescent="0.2">
      <c r="A921" s="1" t="s">
        <v>2445</v>
      </c>
      <c r="B921" s="1" t="s">
        <v>2446</v>
      </c>
      <c r="C921" s="2" t="s">
        <v>2447</v>
      </c>
      <c r="D921" s="3" t="s">
        <v>267</v>
      </c>
      <c r="E921" s="4">
        <v>1</v>
      </c>
      <c r="F921" s="5">
        <v>0</v>
      </c>
      <c r="G921" s="6">
        <v>2</v>
      </c>
      <c r="H921" s="6">
        <f t="shared" si="59"/>
        <v>0</v>
      </c>
      <c r="I921" s="74"/>
    </row>
    <row r="922" spans="1:9" ht="191.25" x14ac:dyDescent="0.2">
      <c r="A922" s="1" t="s">
        <v>2448</v>
      </c>
      <c r="B922" s="1" t="s">
        <v>2449</v>
      </c>
      <c r="C922" s="2" t="s">
        <v>2450</v>
      </c>
      <c r="D922" s="3" t="s">
        <v>267</v>
      </c>
      <c r="E922" s="4">
        <v>1</v>
      </c>
      <c r="F922" s="5">
        <v>0</v>
      </c>
      <c r="G922" s="6">
        <v>2</v>
      </c>
      <c r="H922" s="6">
        <f t="shared" si="59"/>
        <v>0</v>
      </c>
      <c r="I922" s="74"/>
    </row>
    <row r="923" spans="1:9" ht="76.5" x14ac:dyDescent="0.2">
      <c r="A923" s="1" t="s">
        <v>2451</v>
      </c>
      <c r="B923" s="1" t="s">
        <v>2452</v>
      </c>
      <c r="C923" s="2" t="s">
        <v>2453</v>
      </c>
      <c r="D923" s="3" t="s">
        <v>267</v>
      </c>
      <c r="E923" s="4">
        <v>1</v>
      </c>
      <c r="F923" s="5">
        <v>0</v>
      </c>
      <c r="G923" s="6">
        <v>2</v>
      </c>
      <c r="H923" s="6">
        <f t="shared" si="59"/>
        <v>0</v>
      </c>
      <c r="I923" s="74"/>
    </row>
    <row r="924" spans="1:9" ht="63.75" x14ac:dyDescent="0.2">
      <c r="A924" s="1" t="s">
        <v>2454</v>
      </c>
      <c r="C924" s="2" t="s">
        <v>2455</v>
      </c>
      <c r="D924" s="3" t="s">
        <v>30</v>
      </c>
      <c r="E924" s="4">
        <v>0</v>
      </c>
      <c r="F924" s="5">
        <v>0</v>
      </c>
      <c r="G924" s="6">
        <v>2</v>
      </c>
      <c r="H924" s="6">
        <f t="shared" si="59"/>
        <v>0</v>
      </c>
      <c r="I924" s="74"/>
    </row>
    <row r="925" spans="1:9" ht="102" x14ac:dyDescent="0.2">
      <c r="A925" s="1" t="s">
        <v>2456</v>
      </c>
      <c r="B925" s="1" t="s">
        <v>2457</v>
      </c>
      <c r="C925" s="2" t="s">
        <v>2458</v>
      </c>
      <c r="D925" s="3" t="s">
        <v>267</v>
      </c>
      <c r="E925" s="4">
        <v>1</v>
      </c>
      <c r="F925" s="5">
        <v>0</v>
      </c>
      <c r="G925" s="6">
        <v>2</v>
      </c>
      <c r="H925" s="6">
        <f t="shared" si="59"/>
        <v>0</v>
      </c>
      <c r="I925" s="74"/>
    </row>
    <row r="926" spans="1:9" ht="89.25" x14ac:dyDescent="0.2">
      <c r="A926" s="1" t="s">
        <v>2459</v>
      </c>
      <c r="C926" s="2" t="s">
        <v>2460</v>
      </c>
      <c r="D926" s="3" t="s">
        <v>30</v>
      </c>
      <c r="E926" s="4">
        <v>0</v>
      </c>
      <c r="F926" s="5">
        <v>0</v>
      </c>
      <c r="G926" s="6">
        <v>2</v>
      </c>
      <c r="H926" s="6">
        <f t="shared" si="59"/>
        <v>0</v>
      </c>
      <c r="I926" s="74"/>
    </row>
    <row r="927" spans="1:9" ht="127.5" x14ac:dyDescent="0.2">
      <c r="A927" s="1" t="s">
        <v>2461</v>
      </c>
      <c r="B927" s="1" t="s">
        <v>2462</v>
      </c>
      <c r="C927" s="2" t="s">
        <v>2463</v>
      </c>
      <c r="D927" s="3" t="s">
        <v>267</v>
      </c>
      <c r="E927" s="4">
        <v>2</v>
      </c>
      <c r="F927" s="5">
        <v>0</v>
      </c>
      <c r="G927" s="6">
        <v>2</v>
      </c>
      <c r="H927" s="6">
        <f t="shared" si="59"/>
        <v>0</v>
      </c>
      <c r="I927" s="74"/>
    </row>
    <row r="928" spans="1:9" ht="127.5" x14ac:dyDescent="0.2">
      <c r="A928" s="1" t="s">
        <v>2464</v>
      </c>
      <c r="B928" s="1" t="s">
        <v>2465</v>
      </c>
      <c r="C928" s="2" t="s">
        <v>2466</v>
      </c>
      <c r="D928" s="3" t="s">
        <v>267</v>
      </c>
      <c r="E928" s="4">
        <v>2</v>
      </c>
      <c r="F928" s="5">
        <v>0</v>
      </c>
      <c r="G928" s="6">
        <v>2</v>
      </c>
      <c r="H928" s="6">
        <f t="shared" si="59"/>
        <v>0</v>
      </c>
      <c r="I928" s="74"/>
    </row>
    <row r="929" spans="1:9" ht="127.5" x14ac:dyDescent="0.2">
      <c r="A929" s="1" t="s">
        <v>2467</v>
      </c>
      <c r="B929" s="1" t="s">
        <v>2468</v>
      </c>
      <c r="C929" s="2" t="s">
        <v>2469</v>
      </c>
      <c r="D929" s="3" t="s">
        <v>267</v>
      </c>
      <c r="E929" s="4">
        <v>1</v>
      </c>
      <c r="F929" s="5">
        <v>0</v>
      </c>
      <c r="G929" s="6">
        <v>2</v>
      </c>
      <c r="H929" s="6">
        <f t="shared" si="59"/>
        <v>0</v>
      </c>
      <c r="I929" s="74"/>
    </row>
    <row r="930" spans="1:9" ht="25.5" x14ac:dyDescent="0.2">
      <c r="A930" s="1" t="s">
        <v>2470</v>
      </c>
      <c r="B930" s="1" t="s">
        <v>2471</v>
      </c>
      <c r="C930" s="2" t="s">
        <v>2472</v>
      </c>
      <c r="D930" s="3" t="s">
        <v>267</v>
      </c>
      <c r="E930" s="4">
        <v>1</v>
      </c>
      <c r="F930" s="5">
        <v>0</v>
      </c>
      <c r="G930" s="6">
        <v>2</v>
      </c>
      <c r="H930" s="6">
        <f t="shared" si="59"/>
        <v>0</v>
      </c>
      <c r="I930" s="74"/>
    </row>
    <row r="931" spans="1:9" ht="25.5" x14ac:dyDescent="0.2">
      <c r="A931" s="1" t="s">
        <v>2473</v>
      </c>
      <c r="B931" s="1" t="s">
        <v>2474</v>
      </c>
      <c r="C931" s="2" t="s">
        <v>2475</v>
      </c>
      <c r="D931" s="3" t="s">
        <v>267</v>
      </c>
      <c r="E931" s="4">
        <v>1</v>
      </c>
      <c r="F931" s="5">
        <v>0</v>
      </c>
      <c r="G931" s="6">
        <v>2</v>
      </c>
      <c r="H931" s="6">
        <f t="shared" si="59"/>
        <v>0</v>
      </c>
      <c r="I931" s="74"/>
    </row>
    <row r="932" spans="1:9" ht="38.25" x14ac:dyDescent="0.2">
      <c r="A932" s="1" t="s">
        <v>2476</v>
      </c>
      <c r="C932" s="2" t="s">
        <v>2477</v>
      </c>
      <c r="D932" s="3" t="s">
        <v>30</v>
      </c>
      <c r="E932" s="4">
        <v>0</v>
      </c>
      <c r="F932" s="5">
        <v>0</v>
      </c>
      <c r="G932" s="6">
        <v>2</v>
      </c>
      <c r="H932" s="6">
        <f t="shared" si="59"/>
        <v>0</v>
      </c>
      <c r="I932" s="74"/>
    </row>
    <row r="933" spans="1:9" ht="63.75" x14ac:dyDescent="0.2">
      <c r="A933" s="1" t="s">
        <v>2478</v>
      </c>
      <c r="B933" s="1" t="s">
        <v>2479</v>
      </c>
      <c r="C933" s="2" t="s">
        <v>2480</v>
      </c>
      <c r="D933" s="3" t="s">
        <v>267</v>
      </c>
      <c r="E933" s="4">
        <v>1</v>
      </c>
      <c r="F933" s="5">
        <v>0</v>
      </c>
      <c r="G933" s="6">
        <v>2</v>
      </c>
      <c r="H933" s="6">
        <f t="shared" si="59"/>
        <v>0</v>
      </c>
      <c r="I933" s="74"/>
    </row>
    <row r="934" spans="1:9" ht="63.75" x14ac:dyDescent="0.2">
      <c r="A934" s="1" t="s">
        <v>2481</v>
      </c>
      <c r="B934" s="1" t="s">
        <v>2482</v>
      </c>
      <c r="C934" s="2" t="s">
        <v>2483</v>
      </c>
      <c r="D934" s="3" t="s">
        <v>267</v>
      </c>
      <c r="E934" s="4">
        <v>1</v>
      </c>
      <c r="F934" s="5">
        <v>0</v>
      </c>
      <c r="G934" s="6">
        <v>2</v>
      </c>
      <c r="H934" s="6">
        <f t="shared" si="59"/>
        <v>0</v>
      </c>
      <c r="I934" s="74"/>
    </row>
    <row r="935" spans="1:9" ht="38.25" x14ac:dyDescent="0.2">
      <c r="A935" s="1" t="s">
        <v>2484</v>
      </c>
      <c r="C935" s="2" t="s">
        <v>2485</v>
      </c>
      <c r="D935" s="3" t="s">
        <v>30</v>
      </c>
      <c r="E935" s="4">
        <v>0</v>
      </c>
      <c r="F935" s="5">
        <v>0</v>
      </c>
      <c r="G935" s="6">
        <v>2</v>
      </c>
      <c r="H935" s="6">
        <f t="shared" si="59"/>
        <v>0</v>
      </c>
      <c r="I935" s="74"/>
    </row>
    <row r="936" spans="1:9" ht="63.75" x14ac:dyDescent="0.2">
      <c r="A936" s="1" t="s">
        <v>2486</v>
      </c>
      <c r="B936" s="1" t="s">
        <v>2487</v>
      </c>
      <c r="C936" s="2" t="s">
        <v>2488</v>
      </c>
      <c r="D936" s="3" t="s">
        <v>267</v>
      </c>
      <c r="E936" s="4">
        <v>2</v>
      </c>
      <c r="F936" s="5">
        <v>0</v>
      </c>
      <c r="G936" s="6">
        <v>2</v>
      </c>
      <c r="H936" s="6">
        <f t="shared" si="59"/>
        <v>0</v>
      </c>
      <c r="I936" s="74"/>
    </row>
    <row r="937" spans="1:9" ht="63.75" x14ac:dyDescent="0.2">
      <c r="A937" s="1" t="s">
        <v>2489</v>
      </c>
      <c r="B937" s="1" t="s">
        <v>2490</v>
      </c>
      <c r="C937" s="2" t="s">
        <v>2491</v>
      </c>
      <c r="D937" s="3" t="s">
        <v>267</v>
      </c>
      <c r="E937" s="4">
        <v>1</v>
      </c>
      <c r="F937" s="5">
        <v>0</v>
      </c>
      <c r="G937" s="6">
        <v>2</v>
      </c>
      <c r="H937" s="6">
        <f t="shared" si="59"/>
        <v>0</v>
      </c>
      <c r="I937" s="74"/>
    </row>
    <row r="938" spans="1:9" ht="38.25" x14ac:dyDescent="0.2">
      <c r="A938" s="1" t="s">
        <v>2492</v>
      </c>
      <c r="C938" s="2" t="s">
        <v>2493</v>
      </c>
      <c r="D938" s="3" t="s">
        <v>30</v>
      </c>
      <c r="E938" s="4">
        <v>0</v>
      </c>
      <c r="F938" s="5">
        <v>0</v>
      </c>
      <c r="G938" s="6">
        <v>2</v>
      </c>
      <c r="H938" s="6">
        <f t="shared" si="59"/>
        <v>0</v>
      </c>
      <c r="I938" s="74"/>
    </row>
    <row r="939" spans="1:9" ht="63.75" x14ac:dyDescent="0.2">
      <c r="A939" s="1" t="s">
        <v>2494</v>
      </c>
      <c r="B939" s="1" t="s">
        <v>2495</v>
      </c>
      <c r="C939" s="2" t="s">
        <v>2496</v>
      </c>
      <c r="D939" s="3" t="s">
        <v>267</v>
      </c>
      <c r="E939" s="4">
        <v>1</v>
      </c>
      <c r="F939" s="5">
        <v>0</v>
      </c>
      <c r="G939" s="6">
        <v>2</v>
      </c>
      <c r="H939" s="6">
        <f t="shared" si="59"/>
        <v>0</v>
      </c>
      <c r="I939" s="74"/>
    </row>
    <row r="940" spans="1:9" ht="63.75" x14ac:dyDescent="0.2">
      <c r="A940" s="1" t="s">
        <v>2497</v>
      </c>
      <c r="B940" s="1" t="s">
        <v>2498</v>
      </c>
      <c r="C940" s="2" t="s">
        <v>2499</v>
      </c>
      <c r="D940" s="3" t="s">
        <v>267</v>
      </c>
      <c r="E940" s="4">
        <v>1</v>
      </c>
      <c r="F940" s="5">
        <v>0</v>
      </c>
      <c r="G940" s="6">
        <v>2</v>
      </c>
      <c r="H940" s="6">
        <f t="shared" si="59"/>
        <v>0</v>
      </c>
      <c r="I940" s="74"/>
    </row>
    <row r="941" spans="1:9" ht="63.75" x14ac:dyDescent="0.2">
      <c r="A941" s="1" t="s">
        <v>2500</v>
      </c>
      <c r="B941" s="1" t="s">
        <v>2501</v>
      </c>
      <c r="C941" s="2" t="s">
        <v>2502</v>
      </c>
      <c r="D941" s="3" t="s">
        <v>267</v>
      </c>
      <c r="E941" s="4">
        <v>1</v>
      </c>
      <c r="F941" s="5">
        <v>0</v>
      </c>
      <c r="G941" s="6">
        <v>2</v>
      </c>
      <c r="H941" s="6">
        <f t="shared" si="59"/>
        <v>0</v>
      </c>
      <c r="I941" s="74"/>
    </row>
    <row r="942" spans="1:9" ht="51" x14ac:dyDescent="0.2">
      <c r="A942" s="1" t="s">
        <v>2503</v>
      </c>
      <c r="B942" s="1" t="s">
        <v>2504</v>
      </c>
      <c r="C942" s="2" t="s">
        <v>2505</v>
      </c>
      <c r="D942" s="3" t="s">
        <v>267</v>
      </c>
      <c r="E942" s="4">
        <v>4</v>
      </c>
      <c r="F942" s="5">
        <v>0</v>
      </c>
      <c r="G942" s="6">
        <v>2</v>
      </c>
      <c r="H942" s="6">
        <f t="shared" si="59"/>
        <v>0</v>
      </c>
      <c r="I942" s="74"/>
    </row>
    <row r="943" spans="1:9" ht="25.5" x14ac:dyDescent="0.2">
      <c r="A943" s="1" t="s">
        <v>2506</v>
      </c>
      <c r="C943" s="2" t="s">
        <v>2507</v>
      </c>
      <c r="D943" s="3" t="s">
        <v>30</v>
      </c>
      <c r="E943" s="4">
        <v>0</v>
      </c>
      <c r="F943" s="5">
        <v>0</v>
      </c>
      <c r="G943" s="6">
        <v>2</v>
      </c>
      <c r="H943" s="6">
        <f t="shared" si="59"/>
        <v>0</v>
      </c>
      <c r="I943" s="74"/>
    </row>
    <row r="944" spans="1:9" ht="76.5" x14ac:dyDescent="0.2">
      <c r="A944" s="1" t="s">
        <v>2508</v>
      </c>
      <c r="B944" s="1" t="s">
        <v>2509</v>
      </c>
      <c r="C944" s="2" t="s">
        <v>2510</v>
      </c>
      <c r="D944" s="3" t="s">
        <v>267</v>
      </c>
      <c r="E944" s="4">
        <v>2</v>
      </c>
      <c r="F944" s="5">
        <v>0</v>
      </c>
      <c r="G944" s="6">
        <v>2</v>
      </c>
      <c r="H944" s="6">
        <f t="shared" si="59"/>
        <v>0</v>
      </c>
      <c r="I944" s="74"/>
    </row>
    <row r="945" spans="1:9" ht="76.5" x14ac:dyDescent="0.2">
      <c r="A945" s="1" t="s">
        <v>2511</v>
      </c>
      <c r="B945" s="1" t="s">
        <v>2512</v>
      </c>
      <c r="C945" s="2" t="s">
        <v>2513</v>
      </c>
      <c r="D945" s="3" t="s">
        <v>267</v>
      </c>
      <c r="E945" s="4">
        <v>1</v>
      </c>
      <c r="F945" s="5">
        <v>0</v>
      </c>
      <c r="G945" s="6">
        <v>2</v>
      </c>
      <c r="H945" s="6">
        <f t="shared" si="59"/>
        <v>0</v>
      </c>
      <c r="I945" s="74"/>
    </row>
    <row r="946" spans="1:9" ht="63.75" x14ac:dyDescent="0.2">
      <c r="A946" s="1" t="s">
        <v>2514</v>
      </c>
      <c r="C946" s="2" t="s">
        <v>2515</v>
      </c>
      <c r="D946" s="3" t="s">
        <v>30</v>
      </c>
      <c r="E946" s="4">
        <v>0</v>
      </c>
      <c r="F946" s="5">
        <v>0</v>
      </c>
      <c r="G946" s="6">
        <v>2</v>
      </c>
      <c r="H946" s="6">
        <f t="shared" si="59"/>
        <v>0</v>
      </c>
      <c r="I946" s="74"/>
    </row>
    <row r="947" spans="1:9" ht="102" x14ac:dyDescent="0.2">
      <c r="A947" s="1" t="s">
        <v>2516</v>
      </c>
      <c r="B947" s="1" t="s">
        <v>2517</v>
      </c>
      <c r="C947" s="2" t="s">
        <v>2518</v>
      </c>
      <c r="D947" s="3" t="s">
        <v>267</v>
      </c>
      <c r="E947" s="4">
        <v>7</v>
      </c>
      <c r="F947" s="5">
        <v>0</v>
      </c>
      <c r="G947" s="6">
        <v>2</v>
      </c>
      <c r="H947" s="6">
        <f t="shared" si="59"/>
        <v>0</v>
      </c>
      <c r="I947" s="74"/>
    </row>
    <row r="948" spans="1:9" ht="102" x14ac:dyDescent="0.2">
      <c r="A948" s="1" t="s">
        <v>2519</v>
      </c>
      <c r="B948" s="1" t="s">
        <v>2520</v>
      </c>
      <c r="C948" s="2" t="s">
        <v>2521</v>
      </c>
      <c r="D948" s="3" t="s">
        <v>267</v>
      </c>
      <c r="E948" s="4">
        <v>4</v>
      </c>
      <c r="F948" s="5">
        <v>0</v>
      </c>
      <c r="G948" s="6">
        <v>2</v>
      </c>
      <c r="H948" s="6">
        <f t="shared" si="59"/>
        <v>0</v>
      </c>
      <c r="I948" s="74"/>
    </row>
    <row r="949" spans="1:9" ht="102" x14ac:dyDescent="0.2">
      <c r="A949" s="1" t="s">
        <v>2522</v>
      </c>
      <c r="B949" s="1" t="s">
        <v>2523</v>
      </c>
      <c r="C949" s="2" t="s">
        <v>2524</v>
      </c>
      <c r="D949" s="3" t="s">
        <v>267</v>
      </c>
      <c r="E949" s="4">
        <v>6</v>
      </c>
      <c r="F949" s="5">
        <v>0</v>
      </c>
      <c r="G949" s="6">
        <v>2</v>
      </c>
      <c r="H949" s="6">
        <f t="shared" si="59"/>
        <v>0</v>
      </c>
      <c r="I949" s="74"/>
    </row>
    <row r="950" spans="1:9" ht="102" x14ac:dyDescent="0.2">
      <c r="A950" s="1" t="s">
        <v>2525</v>
      </c>
      <c r="B950" s="1" t="s">
        <v>2526</v>
      </c>
      <c r="C950" s="2" t="s">
        <v>2527</v>
      </c>
      <c r="D950" s="3" t="s">
        <v>267</v>
      </c>
      <c r="E950" s="4">
        <v>2</v>
      </c>
      <c r="F950" s="5">
        <v>0</v>
      </c>
      <c r="G950" s="6">
        <v>2</v>
      </c>
      <c r="H950" s="6">
        <f t="shared" si="59"/>
        <v>0</v>
      </c>
      <c r="I950" s="74"/>
    </row>
    <row r="951" spans="1:9" ht="51" x14ac:dyDescent="0.2">
      <c r="A951" s="1" t="s">
        <v>2528</v>
      </c>
      <c r="C951" s="2" t="s">
        <v>2529</v>
      </c>
      <c r="D951" s="3" t="s">
        <v>30</v>
      </c>
      <c r="E951" s="4">
        <v>0</v>
      </c>
      <c r="F951" s="5">
        <v>0</v>
      </c>
      <c r="G951" s="6">
        <v>2</v>
      </c>
      <c r="H951" s="6">
        <f t="shared" si="59"/>
        <v>0</v>
      </c>
      <c r="I951" s="74"/>
    </row>
    <row r="952" spans="1:9" ht="89.25" x14ac:dyDescent="0.2">
      <c r="A952" s="1" t="s">
        <v>2530</v>
      </c>
      <c r="B952" s="1" t="s">
        <v>2531</v>
      </c>
      <c r="C952" s="2" t="s">
        <v>2532</v>
      </c>
      <c r="D952" s="3" t="s">
        <v>267</v>
      </c>
      <c r="E952" s="4">
        <v>3</v>
      </c>
      <c r="F952" s="5">
        <v>0</v>
      </c>
      <c r="G952" s="6">
        <v>2</v>
      </c>
      <c r="H952" s="6">
        <f t="shared" si="59"/>
        <v>0</v>
      </c>
      <c r="I952" s="74"/>
    </row>
    <row r="953" spans="1:9" ht="38.25" x14ac:dyDescent="0.2">
      <c r="A953" s="1" t="s">
        <v>2533</v>
      </c>
      <c r="C953" s="2" t="s">
        <v>2534</v>
      </c>
      <c r="D953" s="3" t="s">
        <v>30</v>
      </c>
      <c r="E953" s="4">
        <v>0</v>
      </c>
      <c r="F953" s="5">
        <v>0</v>
      </c>
      <c r="G953" s="6">
        <v>2</v>
      </c>
      <c r="H953" s="6">
        <f t="shared" si="59"/>
        <v>0</v>
      </c>
      <c r="I953" s="74"/>
    </row>
    <row r="954" spans="1:9" ht="63.75" x14ac:dyDescent="0.2">
      <c r="A954" s="1" t="s">
        <v>2535</v>
      </c>
      <c r="B954" s="1" t="s">
        <v>2536</v>
      </c>
      <c r="C954" s="2" t="s">
        <v>2537</v>
      </c>
      <c r="D954" s="3" t="s">
        <v>267</v>
      </c>
      <c r="E954" s="4">
        <v>3</v>
      </c>
      <c r="F954" s="5">
        <v>0</v>
      </c>
      <c r="G954" s="6">
        <v>2</v>
      </c>
      <c r="H954" s="6">
        <f t="shared" si="59"/>
        <v>0</v>
      </c>
      <c r="I954" s="74"/>
    </row>
    <row r="955" spans="1:9" ht="63.75" x14ac:dyDescent="0.2">
      <c r="A955" s="1" t="s">
        <v>2538</v>
      </c>
      <c r="B955" s="1" t="s">
        <v>2539</v>
      </c>
      <c r="C955" s="2" t="s">
        <v>2540</v>
      </c>
      <c r="D955" s="3" t="s">
        <v>267</v>
      </c>
      <c r="E955" s="4">
        <v>1</v>
      </c>
      <c r="F955" s="5">
        <v>0</v>
      </c>
      <c r="G955" s="6">
        <v>2</v>
      </c>
      <c r="H955" s="6">
        <f t="shared" si="59"/>
        <v>0</v>
      </c>
      <c r="I955" s="74"/>
    </row>
    <row r="956" spans="1:9" ht="38.25" x14ac:dyDescent="0.2">
      <c r="A956" s="1" t="s">
        <v>2541</v>
      </c>
      <c r="C956" s="2" t="s">
        <v>2542</v>
      </c>
      <c r="D956" s="3" t="s">
        <v>30</v>
      </c>
      <c r="E956" s="4">
        <v>0</v>
      </c>
      <c r="F956" s="5">
        <v>0</v>
      </c>
      <c r="G956" s="6">
        <v>2</v>
      </c>
      <c r="H956" s="6">
        <f t="shared" si="59"/>
        <v>0</v>
      </c>
      <c r="I956" s="74"/>
    </row>
    <row r="957" spans="1:9" ht="63.75" x14ac:dyDescent="0.2">
      <c r="A957" s="1" t="s">
        <v>2543</v>
      </c>
      <c r="B957" s="1" t="s">
        <v>2544</v>
      </c>
      <c r="C957" s="2" t="s">
        <v>2545</v>
      </c>
      <c r="D957" s="3" t="s">
        <v>267</v>
      </c>
      <c r="E957" s="4">
        <v>2</v>
      </c>
      <c r="F957" s="5">
        <v>0</v>
      </c>
      <c r="G957" s="6">
        <v>2</v>
      </c>
      <c r="H957" s="6">
        <f t="shared" si="59"/>
        <v>0</v>
      </c>
      <c r="I957" s="74"/>
    </row>
    <row r="958" spans="1:9" ht="63.75" x14ac:dyDescent="0.2">
      <c r="A958" s="1" t="s">
        <v>2546</v>
      </c>
      <c r="B958" s="1" t="s">
        <v>2547</v>
      </c>
      <c r="C958" s="2" t="s">
        <v>2548</v>
      </c>
      <c r="D958" s="3" t="s">
        <v>267</v>
      </c>
      <c r="E958" s="4">
        <v>13</v>
      </c>
      <c r="F958" s="5">
        <v>0</v>
      </c>
      <c r="G958" s="6">
        <v>2</v>
      </c>
      <c r="H958" s="6">
        <f t="shared" si="59"/>
        <v>0</v>
      </c>
      <c r="I958" s="74"/>
    </row>
    <row r="959" spans="1:9" ht="63.75" x14ac:dyDescent="0.2">
      <c r="A959" s="1" t="s">
        <v>2549</v>
      </c>
      <c r="B959" s="1" t="s">
        <v>2550</v>
      </c>
      <c r="C959" s="2" t="s">
        <v>2551</v>
      </c>
      <c r="D959" s="3" t="s">
        <v>267</v>
      </c>
      <c r="E959" s="4">
        <v>5</v>
      </c>
      <c r="F959" s="5">
        <v>0</v>
      </c>
      <c r="G959" s="6">
        <v>2</v>
      </c>
      <c r="H959" s="6">
        <f t="shared" si="59"/>
        <v>0</v>
      </c>
      <c r="I959" s="74"/>
    </row>
    <row r="960" spans="1:9" ht="51" x14ac:dyDescent="0.2">
      <c r="A960" s="1" t="s">
        <v>2552</v>
      </c>
      <c r="C960" s="2" t="s">
        <v>2553</v>
      </c>
      <c r="D960" s="3" t="s">
        <v>30</v>
      </c>
      <c r="E960" s="4">
        <v>0</v>
      </c>
      <c r="F960" s="5">
        <v>0</v>
      </c>
      <c r="G960" s="6">
        <v>2</v>
      </c>
      <c r="H960" s="6">
        <f t="shared" si="59"/>
        <v>0</v>
      </c>
      <c r="I960" s="74"/>
    </row>
    <row r="961" spans="1:9" ht="89.25" x14ac:dyDescent="0.2">
      <c r="A961" s="1" t="s">
        <v>2554</v>
      </c>
      <c r="B961" s="1" t="s">
        <v>2555</v>
      </c>
      <c r="C961" s="2" t="s">
        <v>2556</v>
      </c>
      <c r="D961" s="3" t="s">
        <v>267</v>
      </c>
      <c r="E961" s="4">
        <v>6</v>
      </c>
      <c r="F961" s="5">
        <v>0</v>
      </c>
      <c r="G961" s="6">
        <v>2</v>
      </c>
      <c r="H961" s="6">
        <f t="shared" si="59"/>
        <v>0</v>
      </c>
      <c r="I961" s="74"/>
    </row>
    <row r="962" spans="1:9" ht="89.25" x14ac:dyDescent="0.2">
      <c r="A962" s="1" t="s">
        <v>2557</v>
      </c>
      <c r="B962" s="1" t="s">
        <v>2558</v>
      </c>
      <c r="C962" s="2" t="s">
        <v>2559</v>
      </c>
      <c r="D962" s="3" t="s">
        <v>267</v>
      </c>
      <c r="E962" s="4">
        <v>3</v>
      </c>
      <c r="F962" s="5">
        <v>0</v>
      </c>
      <c r="G962" s="6">
        <v>2</v>
      </c>
      <c r="H962" s="6">
        <f t="shared" si="59"/>
        <v>0</v>
      </c>
      <c r="I962" s="74"/>
    </row>
    <row r="963" spans="1:9" ht="38.25" x14ac:dyDescent="0.2">
      <c r="A963" s="1" t="s">
        <v>2560</v>
      </c>
      <c r="C963" s="2" t="s">
        <v>2561</v>
      </c>
      <c r="D963" s="3" t="s">
        <v>30</v>
      </c>
      <c r="E963" s="4">
        <v>0</v>
      </c>
      <c r="F963" s="5">
        <v>0</v>
      </c>
      <c r="G963" s="6">
        <v>2</v>
      </c>
      <c r="H963" s="6">
        <f t="shared" si="59"/>
        <v>0</v>
      </c>
      <c r="I963" s="74"/>
    </row>
    <row r="964" spans="1:9" ht="76.5" x14ac:dyDescent="0.2">
      <c r="A964" s="1" t="s">
        <v>2562</v>
      </c>
      <c r="B964" s="1" t="s">
        <v>2563</v>
      </c>
      <c r="C964" s="2" t="s">
        <v>2564</v>
      </c>
      <c r="D964" s="3" t="s">
        <v>267</v>
      </c>
      <c r="E964" s="4">
        <v>6</v>
      </c>
      <c r="F964" s="5">
        <v>0</v>
      </c>
      <c r="G964" s="6">
        <v>2</v>
      </c>
      <c r="H964" s="6">
        <f t="shared" si="59"/>
        <v>0</v>
      </c>
      <c r="I964" s="74"/>
    </row>
    <row r="965" spans="1:9" ht="76.5" x14ac:dyDescent="0.2">
      <c r="A965" s="1" t="s">
        <v>2565</v>
      </c>
      <c r="B965" s="1" t="s">
        <v>2566</v>
      </c>
      <c r="C965" s="2" t="s">
        <v>2567</v>
      </c>
      <c r="D965" s="3" t="s">
        <v>267</v>
      </c>
      <c r="E965" s="4">
        <v>4</v>
      </c>
      <c r="F965" s="5">
        <v>0</v>
      </c>
      <c r="G965" s="6">
        <v>2</v>
      </c>
      <c r="H965" s="6">
        <f t="shared" si="59"/>
        <v>0</v>
      </c>
      <c r="I965" s="74"/>
    </row>
    <row r="966" spans="1:9" ht="102" x14ac:dyDescent="0.2">
      <c r="A966" s="1" t="s">
        <v>2568</v>
      </c>
      <c r="B966" s="1" t="s">
        <v>2569</v>
      </c>
      <c r="C966" s="2" t="s">
        <v>2570</v>
      </c>
      <c r="D966" s="3" t="s">
        <v>445</v>
      </c>
      <c r="E966" s="4">
        <v>2300</v>
      </c>
      <c r="F966" s="5">
        <v>0</v>
      </c>
      <c r="G966" s="6">
        <v>2</v>
      </c>
      <c r="H966" s="6">
        <f t="shared" si="59"/>
        <v>0</v>
      </c>
      <c r="I966" s="74"/>
    </row>
    <row r="967" spans="1:9" ht="76.5" x14ac:dyDescent="0.2">
      <c r="A967" s="1" t="s">
        <v>2571</v>
      </c>
      <c r="C967" s="2" t="s">
        <v>2572</v>
      </c>
      <c r="D967" s="3" t="s">
        <v>30</v>
      </c>
      <c r="E967" s="4">
        <v>0</v>
      </c>
      <c r="F967" s="5">
        <v>0</v>
      </c>
      <c r="G967" s="6">
        <v>2</v>
      </c>
      <c r="H967" s="6">
        <f t="shared" si="59"/>
        <v>0</v>
      </c>
      <c r="I967" s="74"/>
    </row>
    <row r="968" spans="1:9" ht="89.25" x14ac:dyDescent="0.2">
      <c r="A968" s="1" t="s">
        <v>2573</v>
      </c>
      <c r="B968" s="1" t="s">
        <v>2574</v>
      </c>
      <c r="C968" s="2" t="s">
        <v>2575</v>
      </c>
      <c r="D968" s="3" t="s">
        <v>294</v>
      </c>
      <c r="E968" s="4">
        <v>14</v>
      </c>
      <c r="F968" s="5">
        <v>0</v>
      </c>
      <c r="G968" s="6">
        <v>2</v>
      </c>
      <c r="H968" s="6">
        <f t="shared" si="59"/>
        <v>0</v>
      </c>
      <c r="I968" s="74"/>
    </row>
    <row r="969" spans="1:9" ht="89.25" x14ac:dyDescent="0.2">
      <c r="A969" s="1" t="s">
        <v>2576</v>
      </c>
      <c r="B969" s="1" t="s">
        <v>2577</v>
      </c>
      <c r="C969" s="2" t="s">
        <v>2578</v>
      </c>
      <c r="D969" s="3" t="s">
        <v>294</v>
      </c>
      <c r="E969" s="4">
        <v>52</v>
      </c>
      <c r="F969" s="5">
        <v>0</v>
      </c>
      <c r="G969" s="6">
        <v>2</v>
      </c>
      <c r="H969" s="6">
        <f t="shared" si="59"/>
        <v>0</v>
      </c>
      <c r="I969" s="74"/>
    </row>
    <row r="970" spans="1:9" ht="89.25" x14ac:dyDescent="0.2">
      <c r="A970" s="1" t="s">
        <v>2579</v>
      </c>
      <c r="B970" s="1" t="s">
        <v>2580</v>
      </c>
      <c r="C970" s="2" t="s">
        <v>2581</v>
      </c>
      <c r="D970" s="3" t="s">
        <v>294</v>
      </c>
      <c r="E970" s="4">
        <v>63</v>
      </c>
      <c r="F970" s="5">
        <v>0</v>
      </c>
      <c r="G970" s="6">
        <v>2</v>
      </c>
      <c r="H970" s="6">
        <f t="shared" si="59"/>
        <v>0</v>
      </c>
      <c r="I970" s="74"/>
    </row>
    <row r="971" spans="1:9" ht="89.25" x14ac:dyDescent="0.2">
      <c r="A971" s="1" t="s">
        <v>2582</v>
      </c>
      <c r="B971" s="1" t="s">
        <v>2583</v>
      </c>
      <c r="C971" s="2" t="s">
        <v>2584</v>
      </c>
      <c r="D971" s="3" t="s">
        <v>294</v>
      </c>
      <c r="E971" s="4">
        <v>21</v>
      </c>
      <c r="F971" s="5">
        <v>0</v>
      </c>
      <c r="G971" s="6">
        <v>2</v>
      </c>
      <c r="H971" s="6">
        <f t="shared" si="59"/>
        <v>0</v>
      </c>
      <c r="I971" s="74"/>
    </row>
    <row r="972" spans="1:9" ht="89.25" x14ac:dyDescent="0.2">
      <c r="A972" s="1" t="s">
        <v>2585</v>
      </c>
      <c r="B972" s="1" t="s">
        <v>2586</v>
      </c>
      <c r="C972" s="2" t="s">
        <v>2587</v>
      </c>
      <c r="D972" s="3" t="s">
        <v>294</v>
      </c>
      <c r="E972" s="4">
        <v>14</v>
      </c>
      <c r="F972" s="5">
        <v>0</v>
      </c>
      <c r="G972" s="6">
        <v>2</v>
      </c>
      <c r="H972" s="6">
        <f t="shared" si="59"/>
        <v>0</v>
      </c>
      <c r="I972" s="74"/>
    </row>
    <row r="973" spans="1:9" ht="127.5" x14ac:dyDescent="0.2">
      <c r="A973" s="1" t="s">
        <v>2588</v>
      </c>
      <c r="C973" s="2" t="s">
        <v>2589</v>
      </c>
      <c r="D973" s="3" t="s">
        <v>30</v>
      </c>
      <c r="E973" s="4">
        <v>0</v>
      </c>
      <c r="F973" s="5">
        <v>0</v>
      </c>
      <c r="G973" s="6">
        <v>2</v>
      </c>
      <c r="H973" s="6">
        <f t="shared" si="59"/>
        <v>0</v>
      </c>
      <c r="I973" s="74"/>
    </row>
    <row r="974" spans="1:9" ht="140.25" x14ac:dyDescent="0.2">
      <c r="A974" s="1" t="s">
        <v>2590</v>
      </c>
      <c r="B974" s="1" t="s">
        <v>2591</v>
      </c>
      <c r="C974" s="2" t="s">
        <v>2592</v>
      </c>
      <c r="D974" s="3" t="s">
        <v>325</v>
      </c>
      <c r="E974" s="4">
        <v>47</v>
      </c>
      <c r="F974" s="5">
        <v>0</v>
      </c>
      <c r="G974" s="6">
        <v>2</v>
      </c>
      <c r="H974" s="6">
        <f t="shared" si="59"/>
        <v>0</v>
      </c>
      <c r="I974" s="74"/>
    </row>
    <row r="975" spans="1:9" ht="140.25" x14ac:dyDescent="0.2">
      <c r="A975" s="1" t="s">
        <v>2593</v>
      </c>
      <c r="B975" s="1" t="s">
        <v>2594</v>
      </c>
      <c r="C975" s="2" t="s">
        <v>2595</v>
      </c>
      <c r="D975" s="3" t="s">
        <v>325</v>
      </c>
      <c r="E975" s="4">
        <v>70</v>
      </c>
      <c r="F975" s="5">
        <v>0</v>
      </c>
      <c r="G975" s="6">
        <v>2</v>
      </c>
      <c r="H975" s="6">
        <f t="shared" si="59"/>
        <v>0</v>
      </c>
      <c r="I975" s="74"/>
    </row>
    <row r="976" spans="1:9" ht="140.25" x14ac:dyDescent="0.2">
      <c r="A976" s="1" t="s">
        <v>2596</v>
      </c>
      <c r="B976" s="1" t="s">
        <v>2597</v>
      </c>
      <c r="C976" s="2" t="s">
        <v>2598</v>
      </c>
      <c r="D976" s="3" t="s">
        <v>325</v>
      </c>
      <c r="E976" s="4">
        <v>25</v>
      </c>
      <c r="F976" s="5">
        <v>0</v>
      </c>
      <c r="G976" s="6">
        <v>2</v>
      </c>
      <c r="H976" s="6">
        <f t="shared" ref="H976:H982" si="60">ROUND(ROUND(F976,2)*ROUND(E976,2), 2)</f>
        <v>0</v>
      </c>
      <c r="I976" s="74"/>
    </row>
    <row r="977" spans="1:9" ht="140.25" x14ac:dyDescent="0.2">
      <c r="A977" s="1" t="s">
        <v>2599</v>
      </c>
      <c r="B977" s="1" t="s">
        <v>2600</v>
      </c>
      <c r="C977" s="2" t="s">
        <v>2601</v>
      </c>
      <c r="D977" s="3" t="s">
        <v>325</v>
      </c>
      <c r="E977" s="4">
        <v>174</v>
      </c>
      <c r="F977" s="5">
        <v>0</v>
      </c>
      <c r="G977" s="6">
        <v>2</v>
      </c>
      <c r="H977" s="6">
        <f t="shared" si="60"/>
        <v>0</v>
      </c>
      <c r="I977" s="74"/>
    </row>
    <row r="978" spans="1:9" ht="25.5" x14ac:dyDescent="0.2">
      <c r="A978" s="1" t="s">
        <v>2602</v>
      </c>
      <c r="C978" s="2" t="s">
        <v>2603</v>
      </c>
      <c r="D978" s="3" t="s">
        <v>30</v>
      </c>
      <c r="E978" s="4">
        <v>0</v>
      </c>
      <c r="F978" s="5">
        <v>0</v>
      </c>
      <c r="G978" s="6">
        <v>2</v>
      </c>
      <c r="H978" s="6">
        <f t="shared" si="60"/>
        <v>0</v>
      </c>
      <c r="I978" s="74"/>
    </row>
    <row r="979" spans="1:9" ht="51" x14ac:dyDescent="0.2">
      <c r="A979" s="1" t="s">
        <v>2604</v>
      </c>
      <c r="B979" s="1" t="s">
        <v>2605</v>
      </c>
      <c r="C979" s="2" t="s">
        <v>2606</v>
      </c>
      <c r="D979" s="3" t="s">
        <v>294</v>
      </c>
      <c r="E979" s="4">
        <v>3</v>
      </c>
      <c r="F979" s="5">
        <v>0</v>
      </c>
      <c r="G979" s="6">
        <v>2</v>
      </c>
      <c r="H979" s="6">
        <f t="shared" si="60"/>
        <v>0</v>
      </c>
      <c r="I979" s="74"/>
    </row>
    <row r="980" spans="1:9" ht="38.25" x14ac:dyDescent="0.2">
      <c r="A980" s="1" t="s">
        <v>2607</v>
      </c>
      <c r="B980" s="1" t="s">
        <v>2608</v>
      </c>
      <c r="C980" s="2" t="s">
        <v>2609</v>
      </c>
      <c r="D980" s="3" t="s">
        <v>294</v>
      </c>
      <c r="E980" s="4">
        <v>15</v>
      </c>
      <c r="F980" s="5">
        <v>0</v>
      </c>
      <c r="G980" s="6">
        <v>2</v>
      </c>
      <c r="H980" s="6">
        <f t="shared" si="60"/>
        <v>0</v>
      </c>
      <c r="I980" s="74"/>
    </row>
    <row r="981" spans="1:9" ht="38.25" x14ac:dyDescent="0.2">
      <c r="A981" s="1" t="s">
        <v>2610</v>
      </c>
      <c r="B981" s="1" t="s">
        <v>2611</v>
      </c>
      <c r="C981" s="2" t="s">
        <v>2612</v>
      </c>
      <c r="D981" s="3" t="s">
        <v>294</v>
      </c>
      <c r="E981" s="4">
        <v>3</v>
      </c>
      <c r="F981" s="5">
        <v>0</v>
      </c>
      <c r="G981" s="6">
        <v>2</v>
      </c>
      <c r="H981" s="6">
        <f t="shared" si="60"/>
        <v>0</v>
      </c>
      <c r="I981" s="74"/>
    </row>
    <row r="982" spans="1:9" ht="25.5" x14ac:dyDescent="0.2">
      <c r="A982" s="1" t="s">
        <v>2613</v>
      </c>
      <c r="B982" s="1" t="s">
        <v>2614</v>
      </c>
      <c r="C982" s="2" t="s">
        <v>2615</v>
      </c>
      <c r="D982" s="3" t="s">
        <v>325</v>
      </c>
      <c r="E982" s="4">
        <v>4</v>
      </c>
      <c r="F982" s="5">
        <v>0</v>
      </c>
      <c r="G982" s="6">
        <v>2</v>
      </c>
      <c r="H982" s="6">
        <f t="shared" si="60"/>
        <v>0</v>
      </c>
      <c r="I982" s="74"/>
    </row>
    <row r="983" spans="1:9" x14ac:dyDescent="0.2">
      <c r="A983" s="1" t="s">
        <v>2616</v>
      </c>
      <c r="B983" s="1" t="s">
        <v>296</v>
      </c>
      <c r="C983" s="2" t="s">
        <v>2371</v>
      </c>
      <c r="E983" s="4">
        <v>0</v>
      </c>
      <c r="F983" s="5">
        <v>0</v>
      </c>
      <c r="G983" s="6">
        <v>1</v>
      </c>
      <c r="H983" s="6">
        <f>H984+H985+H986+H987</f>
        <v>0</v>
      </c>
      <c r="I983" s="74"/>
    </row>
    <row r="984" spans="1:9" ht="25.5" x14ac:dyDescent="0.2">
      <c r="A984" s="1" t="s">
        <v>2617</v>
      </c>
      <c r="B984" s="1" t="s">
        <v>879</v>
      </c>
      <c r="C984" s="2" t="s">
        <v>2618</v>
      </c>
      <c r="D984" s="3" t="s">
        <v>267</v>
      </c>
      <c r="E984" s="4">
        <v>7</v>
      </c>
      <c r="F984" s="5">
        <v>0</v>
      </c>
      <c r="G984" s="6">
        <v>2</v>
      </c>
      <c r="H984" s="6">
        <f t="shared" ref="H984:H987" si="61">ROUND(ROUND(F984,2)*ROUND(E984,2), 2)</f>
        <v>0</v>
      </c>
      <c r="I984" s="74"/>
    </row>
    <row r="985" spans="1:9" ht="76.5" x14ac:dyDescent="0.2">
      <c r="A985" s="1" t="s">
        <v>2619</v>
      </c>
      <c r="B985" s="1" t="s">
        <v>882</v>
      </c>
      <c r="C985" s="2" t="s">
        <v>2620</v>
      </c>
      <c r="D985" s="3" t="s">
        <v>277</v>
      </c>
      <c r="E985" s="4">
        <v>1</v>
      </c>
      <c r="F985" s="5">
        <v>0</v>
      </c>
      <c r="G985" s="6">
        <v>2</v>
      </c>
      <c r="H985" s="6">
        <f t="shared" si="61"/>
        <v>0</v>
      </c>
      <c r="I985" s="74"/>
    </row>
    <row r="986" spans="1:9" ht="38.25" x14ac:dyDescent="0.2">
      <c r="A986" s="1" t="s">
        <v>2621</v>
      </c>
      <c r="B986" s="1" t="s">
        <v>2622</v>
      </c>
      <c r="C986" s="2" t="s">
        <v>2623</v>
      </c>
      <c r="D986" s="3" t="s">
        <v>267</v>
      </c>
      <c r="E986" s="4">
        <v>2</v>
      </c>
      <c r="F986" s="5">
        <v>0</v>
      </c>
      <c r="G986" s="6">
        <v>2</v>
      </c>
      <c r="H986" s="6">
        <f t="shared" si="61"/>
        <v>0</v>
      </c>
      <c r="I986" s="74"/>
    </row>
    <row r="987" spans="1:9" ht="51" x14ac:dyDescent="0.2">
      <c r="A987" s="1" t="s">
        <v>2624</v>
      </c>
      <c r="B987" s="1" t="s">
        <v>2625</v>
      </c>
      <c r="C987" s="2" t="s">
        <v>2626</v>
      </c>
      <c r="D987" s="3" t="s">
        <v>277</v>
      </c>
      <c r="E987" s="4">
        <v>1</v>
      </c>
      <c r="F987" s="5">
        <v>0</v>
      </c>
      <c r="G987" s="6">
        <v>2</v>
      </c>
      <c r="H987" s="6">
        <f t="shared" si="61"/>
        <v>0</v>
      </c>
      <c r="I987" s="74"/>
    </row>
    <row r="988" spans="1:9" x14ac:dyDescent="0.2">
      <c r="A988" s="1" t="s">
        <v>2627</v>
      </c>
      <c r="B988" s="1" t="s">
        <v>342</v>
      </c>
      <c r="C988" s="2" t="s">
        <v>2628</v>
      </c>
      <c r="E988" s="4">
        <v>0</v>
      </c>
      <c r="F988" s="5">
        <v>0</v>
      </c>
      <c r="G988" s="6">
        <v>1</v>
      </c>
      <c r="H988" s="6">
        <f>H989+H1000</f>
        <v>0</v>
      </c>
      <c r="I988" s="74"/>
    </row>
    <row r="989" spans="1:9" x14ac:dyDescent="0.2">
      <c r="A989" s="1" t="s">
        <v>2629</v>
      </c>
      <c r="B989" s="1" t="s">
        <v>352</v>
      </c>
      <c r="C989" s="2" t="s">
        <v>2630</v>
      </c>
      <c r="E989" s="4">
        <v>0</v>
      </c>
      <c r="F989" s="5">
        <v>0</v>
      </c>
      <c r="G989" s="6">
        <v>1</v>
      </c>
      <c r="H989" s="6">
        <f>H990+H991+H992+H993+H994+H995+H996+H997+H998+H999</f>
        <v>0</v>
      </c>
      <c r="I989" s="74"/>
    </row>
    <row r="990" spans="1:9" x14ac:dyDescent="0.2">
      <c r="A990" s="1" t="s">
        <v>2631</v>
      </c>
      <c r="C990" s="2" t="s">
        <v>2632</v>
      </c>
      <c r="D990" s="3" t="s">
        <v>30</v>
      </c>
      <c r="E990" s="4">
        <v>0</v>
      </c>
      <c r="F990" s="5">
        <v>0</v>
      </c>
      <c r="G990" s="6">
        <v>2</v>
      </c>
      <c r="H990" s="6">
        <f t="shared" ref="H990:H999" si="62">ROUND(ROUND(F990,2)*ROUND(E990,2), 2)</f>
        <v>0</v>
      </c>
      <c r="I990" s="74"/>
    </row>
    <row r="991" spans="1:9" ht="25.5" x14ac:dyDescent="0.2">
      <c r="A991" s="1" t="s">
        <v>2633</v>
      </c>
      <c r="B991" s="1" t="s">
        <v>900</v>
      </c>
      <c r="C991" s="2" t="s">
        <v>2634</v>
      </c>
      <c r="D991" s="3" t="s">
        <v>260</v>
      </c>
      <c r="E991" s="4">
        <v>63</v>
      </c>
      <c r="F991" s="5">
        <v>0</v>
      </c>
      <c r="G991" s="6">
        <v>2</v>
      </c>
      <c r="H991" s="6">
        <f t="shared" si="62"/>
        <v>0</v>
      </c>
      <c r="I991" s="74"/>
    </row>
    <row r="992" spans="1:9" ht="25.5" x14ac:dyDescent="0.2">
      <c r="A992" s="1" t="s">
        <v>2635</v>
      </c>
      <c r="B992" s="1" t="s">
        <v>2636</v>
      </c>
      <c r="C992" s="2" t="s">
        <v>2637</v>
      </c>
      <c r="D992" s="3" t="s">
        <v>260</v>
      </c>
      <c r="E992" s="4">
        <v>2</v>
      </c>
      <c r="F992" s="5">
        <v>0</v>
      </c>
      <c r="G992" s="6">
        <v>2</v>
      </c>
      <c r="H992" s="6">
        <f t="shared" si="62"/>
        <v>0</v>
      </c>
      <c r="I992" s="74"/>
    </row>
    <row r="993" spans="1:9" x14ac:dyDescent="0.2">
      <c r="A993" s="1" t="s">
        <v>2638</v>
      </c>
      <c r="B993" s="1" t="s">
        <v>2639</v>
      </c>
      <c r="C993" s="2" t="s">
        <v>2640</v>
      </c>
      <c r="D993" s="3" t="s">
        <v>325</v>
      </c>
      <c r="E993" s="4">
        <v>4</v>
      </c>
      <c r="F993" s="5">
        <v>0</v>
      </c>
      <c r="G993" s="6">
        <v>2</v>
      </c>
      <c r="H993" s="6">
        <f t="shared" si="62"/>
        <v>0</v>
      </c>
      <c r="I993" s="74"/>
    </row>
    <row r="994" spans="1:9" ht="25.5" x14ac:dyDescent="0.2">
      <c r="A994" s="1" t="s">
        <v>2641</v>
      </c>
      <c r="B994" s="1" t="s">
        <v>2642</v>
      </c>
      <c r="C994" s="2" t="s">
        <v>2643</v>
      </c>
      <c r="D994" s="3" t="s">
        <v>260</v>
      </c>
      <c r="E994" s="4">
        <v>0.5</v>
      </c>
      <c r="F994" s="5">
        <v>0</v>
      </c>
      <c r="G994" s="6">
        <v>2</v>
      </c>
      <c r="H994" s="6">
        <f t="shared" si="62"/>
        <v>0</v>
      </c>
      <c r="I994" s="74"/>
    </row>
    <row r="995" spans="1:9" ht="38.25" x14ac:dyDescent="0.2">
      <c r="A995" s="1" t="s">
        <v>2644</v>
      </c>
      <c r="B995" s="1" t="s">
        <v>2645</v>
      </c>
      <c r="C995" s="2" t="s">
        <v>2646</v>
      </c>
      <c r="D995" s="3" t="s">
        <v>260</v>
      </c>
      <c r="E995" s="4">
        <v>1.5</v>
      </c>
      <c r="F995" s="5">
        <v>0</v>
      </c>
      <c r="G995" s="6">
        <v>2</v>
      </c>
      <c r="H995" s="6">
        <f t="shared" si="62"/>
        <v>0</v>
      </c>
      <c r="I995" s="74"/>
    </row>
    <row r="996" spans="1:9" x14ac:dyDescent="0.2">
      <c r="A996" s="1" t="s">
        <v>2647</v>
      </c>
      <c r="B996" s="1" t="s">
        <v>2648</v>
      </c>
      <c r="C996" s="2" t="s">
        <v>2649</v>
      </c>
      <c r="D996" s="3" t="s">
        <v>260</v>
      </c>
      <c r="E996" s="4">
        <v>61</v>
      </c>
      <c r="F996" s="5">
        <v>0</v>
      </c>
      <c r="G996" s="6">
        <v>2</v>
      </c>
      <c r="H996" s="6">
        <f t="shared" si="62"/>
        <v>0</v>
      </c>
      <c r="I996" s="74"/>
    </row>
    <row r="997" spans="1:9" ht="25.5" x14ac:dyDescent="0.2">
      <c r="A997" s="1" t="s">
        <v>2650</v>
      </c>
      <c r="B997" s="1" t="s">
        <v>2651</v>
      </c>
      <c r="C997" s="2" t="s">
        <v>2652</v>
      </c>
      <c r="D997" s="3" t="s">
        <v>267</v>
      </c>
      <c r="E997" s="4">
        <v>1</v>
      </c>
      <c r="F997" s="5">
        <v>0</v>
      </c>
      <c r="G997" s="6">
        <v>2</v>
      </c>
      <c r="H997" s="6">
        <f t="shared" si="62"/>
        <v>0</v>
      </c>
      <c r="I997" s="74"/>
    </row>
    <row r="998" spans="1:9" x14ac:dyDescent="0.2">
      <c r="A998" s="1" t="s">
        <v>2653</v>
      </c>
      <c r="B998" s="1" t="s">
        <v>2654</v>
      </c>
      <c r="C998" s="2" t="s">
        <v>2655</v>
      </c>
      <c r="D998" s="3" t="s">
        <v>294</v>
      </c>
      <c r="E998" s="4">
        <v>8</v>
      </c>
      <c r="F998" s="5">
        <v>0</v>
      </c>
      <c r="G998" s="6">
        <v>2</v>
      </c>
      <c r="H998" s="6">
        <f t="shared" si="62"/>
        <v>0</v>
      </c>
      <c r="I998" s="74"/>
    </row>
    <row r="999" spans="1:9" ht="102" x14ac:dyDescent="0.2">
      <c r="A999" s="1" t="s">
        <v>2656</v>
      </c>
      <c r="B999" s="1" t="s">
        <v>2657</v>
      </c>
      <c r="C999" s="2" t="s">
        <v>2658</v>
      </c>
      <c r="D999" s="3" t="s">
        <v>277</v>
      </c>
      <c r="E999" s="4">
        <v>1</v>
      </c>
      <c r="F999" s="5">
        <v>0</v>
      </c>
      <c r="G999" s="6">
        <v>2</v>
      </c>
      <c r="H999" s="6">
        <f t="shared" si="62"/>
        <v>0</v>
      </c>
      <c r="I999" s="74"/>
    </row>
    <row r="1000" spans="1:9" x14ac:dyDescent="0.2">
      <c r="A1000" s="1" t="s">
        <v>2659</v>
      </c>
      <c r="B1000" s="1" t="s">
        <v>355</v>
      </c>
      <c r="C1000" s="2" t="s">
        <v>2660</v>
      </c>
      <c r="E1000" s="4">
        <v>0</v>
      </c>
      <c r="F1000" s="5">
        <v>0</v>
      </c>
      <c r="G1000" s="6">
        <v>1</v>
      </c>
      <c r="H1000" s="6">
        <f>H1001+H1002+H1003+H1004+H1005+H1006+H1007+H1008+H1009+H1010+H1011+H1012+H1013+H1014+H1015+H1016+H1017+H1018+H1019+H1020</f>
        <v>0</v>
      </c>
      <c r="I1000" s="74"/>
    </row>
    <row r="1001" spans="1:9" x14ac:dyDescent="0.2">
      <c r="A1001" s="1" t="s">
        <v>2661</v>
      </c>
      <c r="B1001" s="1" t="s">
        <v>905</v>
      </c>
      <c r="C1001" s="2" t="s">
        <v>2662</v>
      </c>
      <c r="D1001" s="3" t="s">
        <v>267</v>
      </c>
      <c r="E1001" s="4">
        <v>1</v>
      </c>
      <c r="F1001" s="5">
        <v>0</v>
      </c>
      <c r="G1001" s="6">
        <v>2</v>
      </c>
      <c r="H1001" s="6">
        <f t="shared" ref="H1001:H1020" si="63">ROUND(ROUND(F1001,2)*ROUND(E1001,2), 2)</f>
        <v>0</v>
      </c>
      <c r="I1001" s="74"/>
    </row>
    <row r="1002" spans="1:9" x14ac:dyDescent="0.2">
      <c r="A1002" s="1" t="s">
        <v>2663</v>
      </c>
      <c r="B1002" s="1" t="s">
        <v>908</v>
      </c>
      <c r="C1002" s="2" t="s">
        <v>2664</v>
      </c>
      <c r="D1002" s="3" t="s">
        <v>294</v>
      </c>
      <c r="E1002" s="4">
        <v>30</v>
      </c>
      <c r="F1002" s="5">
        <v>0</v>
      </c>
      <c r="G1002" s="6">
        <v>2</v>
      </c>
      <c r="H1002" s="6">
        <f t="shared" si="63"/>
        <v>0</v>
      </c>
      <c r="I1002" s="74"/>
    </row>
    <row r="1003" spans="1:9" ht="25.5" x14ac:dyDescent="0.2">
      <c r="A1003" s="1" t="s">
        <v>2665</v>
      </c>
      <c r="B1003" s="1" t="s">
        <v>911</v>
      </c>
      <c r="C1003" s="2" t="s">
        <v>2666</v>
      </c>
      <c r="D1003" s="3" t="s">
        <v>277</v>
      </c>
      <c r="E1003" s="4">
        <v>1</v>
      </c>
      <c r="F1003" s="5">
        <v>0</v>
      </c>
      <c r="G1003" s="6">
        <v>2</v>
      </c>
      <c r="H1003" s="6">
        <f t="shared" si="63"/>
        <v>0</v>
      </c>
      <c r="I1003" s="74"/>
    </row>
    <row r="1004" spans="1:9" ht="25.5" x14ac:dyDescent="0.2">
      <c r="A1004" s="1" t="s">
        <v>2667</v>
      </c>
      <c r="C1004" s="2" t="s">
        <v>2668</v>
      </c>
      <c r="D1004" s="3" t="s">
        <v>30</v>
      </c>
      <c r="E1004" s="4">
        <v>0</v>
      </c>
      <c r="F1004" s="5">
        <v>0</v>
      </c>
      <c r="G1004" s="6">
        <v>2</v>
      </c>
      <c r="H1004" s="6">
        <f t="shared" si="63"/>
        <v>0</v>
      </c>
      <c r="I1004" s="74"/>
    </row>
    <row r="1005" spans="1:9" ht="38.25" x14ac:dyDescent="0.2">
      <c r="A1005" s="1" t="s">
        <v>2669</v>
      </c>
      <c r="B1005" s="1" t="s">
        <v>914</v>
      </c>
      <c r="C1005" s="2" t="s">
        <v>2670</v>
      </c>
      <c r="D1005" s="3" t="s">
        <v>294</v>
      </c>
      <c r="E1005" s="4">
        <v>8</v>
      </c>
      <c r="F1005" s="5">
        <v>0</v>
      </c>
      <c r="G1005" s="6">
        <v>2</v>
      </c>
      <c r="H1005" s="6">
        <f t="shared" si="63"/>
        <v>0</v>
      </c>
      <c r="I1005" s="74"/>
    </row>
    <row r="1006" spans="1:9" ht="25.5" x14ac:dyDescent="0.2">
      <c r="A1006" s="1" t="s">
        <v>2671</v>
      </c>
      <c r="B1006" s="1" t="s">
        <v>917</v>
      </c>
      <c r="C1006" s="2" t="s">
        <v>2672</v>
      </c>
      <c r="D1006" s="3" t="s">
        <v>294</v>
      </c>
      <c r="E1006" s="4">
        <v>8</v>
      </c>
      <c r="F1006" s="5">
        <v>0</v>
      </c>
      <c r="G1006" s="6">
        <v>2</v>
      </c>
      <c r="H1006" s="6">
        <f t="shared" si="63"/>
        <v>0</v>
      </c>
      <c r="I1006" s="74"/>
    </row>
    <row r="1007" spans="1:9" x14ac:dyDescent="0.2">
      <c r="A1007" s="1" t="s">
        <v>2673</v>
      </c>
      <c r="B1007" s="1" t="s">
        <v>920</v>
      </c>
      <c r="C1007" s="2" t="s">
        <v>2674</v>
      </c>
      <c r="D1007" s="3" t="s">
        <v>277</v>
      </c>
      <c r="E1007" s="4">
        <v>1</v>
      </c>
      <c r="F1007" s="5">
        <v>0</v>
      </c>
      <c r="G1007" s="6">
        <v>2</v>
      </c>
      <c r="H1007" s="6">
        <f t="shared" si="63"/>
        <v>0</v>
      </c>
      <c r="I1007" s="74"/>
    </row>
    <row r="1008" spans="1:9" ht="38.25" x14ac:dyDescent="0.2">
      <c r="A1008" s="1" t="s">
        <v>2675</v>
      </c>
      <c r="C1008" s="2" t="s">
        <v>2676</v>
      </c>
      <c r="D1008" s="3" t="s">
        <v>30</v>
      </c>
      <c r="E1008" s="4">
        <v>0</v>
      </c>
      <c r="F1008" s="5">
        <v>0</v>
      </c>
      <c r="G1008" s="6">
        <v>2</v>
      </c>
      <c r="H1008" s="6">
        <f t="shared" si="63"/>
        <v>0</v>
      </c>
      <c r="I1008" s="74"/>
    </row>
    <row r="1009" spans="1:9" ht="51" x14ac:dyDescent="0.2">
      <c r="A1009" s="1" t="s">
        <v>2677</v>
      </c>
      <c r="B1009" s="1" t="s">
        <v>923</v>
      </c>
      <c r="C1009" s="2" t="s">
        <v>2678</v>
      </c>
      <c r="D1009" s="3" t="s">
        <v>267</v>
      </c>
      <c r="E1009" s="4">
        <v>1</v>
      </c>
      <c r="F1009" s="5">
        <v>0</v>
      </c>
      <c r="G1009" s="6">
        <v>2</v>
      </c>
      <c r="H1009" s="6">
        <f t="shared" si="63"/>
        <v>0</v>
      </c>
      <c r="I1009" s="74"/>
    </row>
    <row r="1010" spans="1:9" ht="38.25" x14ac:dyDescent="0.2">
      <c r="A1010" s="1" t="s">
        <v>2679</v>
      </c>
      <c r="C1010" s="2" t="s">
        <v>2680</v>
      </c>
      <c r="D1010" s="3" t="s">
        <v>30</v>
      </c>
      <c r="E1010" s="4">
        <v>0</v>
      </c>
      <c r="F1010" s="5">
        <v>0</v>
      </c>
      <c r="G1010" s="6">
        <v>2</v>
      </c>
      <c r="H1010" s="6">
        <f t="shared" si="63"/>
        <v>0</v>
      </c>
      <c r="I1010" s="74"/>
    </row>
    <row r="1011" spans="1:9" ht="51" x14ac:dyDescent="0.2">
      <c r="A1011" s="1" t="s">
        <v>2681</v>
      </c>
      <c r="B1011" s="1" t="s">
        <v>926</v>
      </c>
      <c r="C1011" s="2" t="s">
        <v>2682</v>
      </c>
      <c r="D1011" s="3" t="s">
        <v>267</v>
      </c>
      <c r="E1011" s="4">
        <v>1</v>
      </c>
      <c r="F1011" s="5">
        <v>0</v>
      </c>
      <c r="G1011" s="6">
        <v>2</v>
      </c>
      <c r="H1011" s="6">
        <f t="shared" si="63"/>
        <v>0</v>
      </c>
      <c r="I1011" s="74"/>
    </row>
    <row r="1012" spans="1:9" ht="25.5" x14ac:dyDescent="0.2">
      <c r="A1012" s="1" t="s">
        <v>2683</v>
      </c>
      <c r="B1012" s="1" t="s">
        <v>2684</v>
      </c>
      <c r="C1012" s="2" t="s">
        <v>2685</v>
      </c>
      <c r="D1012" s="3" t="s">
        <v>267</v>
      </c>
      <c r="E1012" s="4">
        <v>2</v>
      </c>
      <c r="F1012" s="5">
        <v>0</v>
      </c>
      <c r="G1012" s="6">
        <v>2</v>
      </c>
      <c r="H1012" s="6">
        <f t="shared" si="63"/>
        <v>0</v>
      </c>
      <c r="I1012" s="74"/>
    </row>
    <row r="1013" spans="1:9" ht="25.5" x14ac:dyDescent="0.2">
      <c r="A1013" s="1" t="s">
        <v>2686</v>
      </c>
      <c r="B1013" s="1" t="s">
        <v>2687</v>
      </c>
      <c r="C1013" s="2" t="s">
        <v>2688</v>
      </c>
      <c r="D1013" s="3" t="s">
        <v>267</v>
      </c>
      <c r="E1013" s="4">
        <v>1</v>
      </c>
      <c r="F1013" s="5">
        <v>0</v>
      </c>
      <c r="G1013" s="6">
        <v>2</v>
      </c>
      <c r="H1013" s="6">
        <f t="shared" si="63"/>
        <v>0</v>
      </c>
      <c r="I1013" s="74"/>
    </row>
    <row r="1014" spans="1:9" ht="25.5" x14ac:dyDescent="0.2">
      <c r="A1014" s="1" t="s">
        <v>2689</v>
      </c>
      <c r="B1014" s="1" t="s">
        <v>2690</v>
      </c>
      <c r="C1014" s="2" t="s">
        <v>2691</v>
      </c>
      <c r="D1014" s="3" t="s">
        <v>267</v>
      </c>
      <c r="E1014" s="4">
        <v>2</v>
      </c>
      <c r="F1014" s="5">
        <v>0</v>
      </c>
      <c r="G1014" s="6">
        <v>2</v>
      </c>
      <c r="H1014" s="6">
        <f t="shared" si="63"/>
        <v>0</v>
      </c>
      <c r="I1014" s="74"/>
    </row>
    <row r="1015" spans="1:9" ht="76.5" x14ac:dyDescent="0.2">
      <c r="A1015" s="1" t="s">
        <v>2692</v>
      </c>
      <c r="C1015" s="2" t="s">
        <v>2693</v>
      </c>
      <c r="D1015" s="3" t="s">
        <v>30</v>
      </c>
      <c r="E1015" s="4">
        <v>0</v>
      </c>
      <c r="F1015" s="5">
        <v>0</v>
      </c>
      <c r="G1015" s="6">
        <v>2</v>
      </c>
      <c r="H1015" s="6">
        <f t="shared" si="63"/>
        <v>0</v>
      </c>
      <c r="I1015" s="74"/>
    </row>
    <row r="1016" spans="1:9" ht="89.25" x14ac:dyDescent="0.2">
      <c r="A1016" s="1" t="s">
        <v>2694</v>
      </c>
      <c r="B1016" s="1" t="s">
        <v>2695</v>
      </c>
      <c r="C1016" s="2" t="s">
        <v>2696</v>
      </c>
      <c r="D1016" s="3" t="s">
        <v>294</v>
      </c>
      <c r="E1016" s="4">
        <v>2</v>
      </c>
      <c r="F1016" s="5">
        <v>0</v>
      </c>
      <c r="G1016" s="6">
        <v>2</v>
      </c>
      <c r="H1016" s="6">
        <f t="shared" si="63"/>
        <v>0</v>
      </c>
      <c r="I1016" s="74"/>
    </row>
    <row r="1017" spans="1:9" ht="25.5" x14ac:dyDescent="0.2">
      <c r="A1017" s="1" t="s">
        <v>2697</v>
      </c>
      <c r="B1017" s="1" t="s">
        <v>2698</v>
      </c>
      <c r="C1017" s="2" t="s">
        <v>2699</v>
      </c>
      <c r="D1017" s="3" t="s">
        <v>267</v>
      </c>
      <c r="E1017" s="4">
        <v>1</v>
      </c>
      <c r="F1017" s="5">
        <v>0</v>
      </c>
      <c r="G1017" s="6">
        <v>2</v>
      </c>
      <c r="H1017" s="6">
        <f t="shared" si="63"/>
        <v>0</v>
      </c>
      <c r="I1017" s="74"/>
    </row>
    <row r="1018" spans="1:9" ht="25.5" x14ac:dyDescent="0.2">
      <c r="A1018" s="1" t="s">
        <v>2700</v>
      </c>
      <c r="B1018" s="1" t="s">
        <v>2701</v>
      </c>
      <c r="C1018" s="2" t="s">
        <v>2702</v>
      </c>
      <c r="D1018" s="3" t="s">
        <v>267</v>
      </c>
      <c r="E1018" s="4">
        <v>1</v>
      </c>
      <c r="F1018" s="5">
        <v>0</v>
      </c>
      <c r="G1018" s="6">
        <v>2</v>
      </c>
      <c r="H1018" s="6">
        <f t="shared" si="63"/>
        <v>0</v>
      </c>
      <c r="I1018" s="74"/>
    </row>
    <row r="1019" spans="1:9" ht="89.25" x14ac:dyDescent="0.2">
      <c r="A1019" s="1" t="s">
        <v>2703</v>
      </c>
      <c r="B1019" s="1" t="s">
        <v>2704</v>
      </c>
      <c r="C1019" s="2" t="s">
        <v>2705</v>
      </c>
      <c r="D1019" s="3" t="s">
        <v>267</v>
      </c>
      <c r="E1019" s="4">
        <v>1</v>
      </c>
      <c r="F1019" s="5">
        <v>0</v>
      </c>
      <c r="G1019" s="6">
        <v>2</v>
      </c>
      <c r="H1019" s="6">
        <f t="shared" si="63"/>
        <v>0</v>
      </c>
      <c r="I1019" s="74"/>
    </row>
    <row r="1020" spans="1:9" x14ac:dyDescent="0.2">
      <c r="A1020" s="1" t="s">
        <v>2706</v>
      </c>
      <c r="B1020" s="1" t="s">
        <v>2707</v>
      </c>
      <c r="C1020" s="2" t="s">
        <v>2708</v>
      </c>
      <c r="D1020" s="3" t="s">
        <v>267</v>
      </c>
      <c r="E1020" s="4">
        <v>1</v>
      </c>
      <c r="F1020" s="5">
        <v>0</v>
      </c>
      <c r="G1020" s="6">
        <v>2</v>
      </c>
      <c r="H1020" s="6">
        <f t="shared" si="63"/>
        <v>0</v>
      </c>
      <c r="I1020" s="74"/>
    </row>
    <row r="1021" spans="1:9" x14ac:dyDescent="0.2">
      <c r="A1021" s="1" t="s">
        <v>2709</v>
      </c>
      <c r="B1021" s="1" t="s">
        <v>391</v>
      </c>
      <c r="C1021" s="2" t="s">
        <v>2710</v>
      </c>
      <c r="E1021" s="4">
        <v>0</v>
      </c>
      <c r="F1021" s="5">
        <v>0</v>
      </c>
      <c r="G1021" s="6">
        <v>1</v>
      </c>
      <c r="H1021" s="6">
        <f>H1022+H1024+H1032</f>
        <v>0</v>
      </c>
      <c r="I1021" s="74"/>
    </row>
    <row r="1022" spans="1:9" x14ac:dyDescent="0.2">
      <c r="A1022" s="1" t="s">
        <v>2711</v>
      </c>
      <c r="C1022" s="2" t="s">
        <v>2712</v>
      </c>
      <c r="E1022" s="4">
        <v>0</v>
      </c>
      <c r="F1022" s="5">
        <v>0</v>
      </c>
      <c r="G1022" s="6">
        <v>1</v>
      </c>
      <c r="H1022" s="6">
        <f>H1023</f>
        <v>0</v>
      </c>
      <c r="I1022" s="74"/>
    </row>
    <row r="1023" spans="1:9" x14ac:dyDescent="0.2">
      <c r="A1023" s="1" t="s">
        <v>2713</v>
      </c>
      <c r="C1023" s="2" t="s">
        <v>2714</v>
      </c>
      <c r="D1023" s="3" t="s">
        <v>30</v>
      </c>
      <c r="E1023" s="4">
        <v>0</v>
      </c>
      <c r="F1023" s="5">
        <v>0</v>
      </c>
      <c r="G1023" s="6">
        <v>2</v>
      </c>
      <c r="H1023" s="6">
        <f>ROUND(ROUND(F1023,2)*ROUND(E1023,2), 2)</f>
        <v>0</v>
      </c>
      <c r="I1023" s="74"/>
    </row>
    <row r="1024" spans="1:9" x14ac:dyDescent="0.2">
      <c r="A1024" s="1" t="s">
        <v>2715</v>
      </c>
      <c r="B1024" s="1" t="s">
        <v>409</v>
      </c>
      <c r="C1024" s="2" t="s">
        <v>2630</v>
      </c>
      <c r="E1024" s="4">
        <v>0</v>
      </c>
      <c r="F1024" s="5">
        <v>0</v>
      </c>
      <c r="G1024" s="6">
        <v>1</v>
      </c>
      <c r="H1024" s="6">
        <f>H1025+H1026+H1027+H1028+H1029+H1030+H1031</f>
        <v>0</v>
      </c>
      <c r="I1024" s="74"/>
    </row>
    <row r="1025" spans="1:9" ht="25.5" x14ac:dyDescent="0.2">
      <c r="A1025" s="1" t="s">
        <v>2716</v>
      </c>
      <c r="B1025" s="1" t="s">
        <v>2717</v>
      </c>
      <c r="C1025" s="2" t="s">
        <v>2634</v>
      </c>
      <c r="D1025" s="3" t="s">
        <v>260</v>
      </c>
      <c r="E1025" s="4">
        <v>30</v>
      </c>
      <c r="F1025" s="5">
        <v>0</v>
      </c>
      <c r="G1025" s="6">
        <v>2</v>
      </c>
      <c r="H1025" s="6">
        <f t="shared" ref="H1025:H1031" si="64">ROUND(ROUND(F1025,2)*ROUND(E1025,2), 2)</f>
        <v>0</v>
      </c>
      <c r="I1025" s="74"/>
    </row>
    <row r="1026" spans="1:9" ht="25.5" x14ac:dyDescent="0.2">
      <c r="A1026" s="1" t="s">
        <v>2718</v>
      </c>
      <c r="B1026" s="1" t="s">
        <v>2719</v>
      </c>
      <c r="C1026" s="2" t="s">
        <v>2637</v>
      </c>
      <c r="D1026" s="3" t="s">
        <v>260</v>
      </c>
      <c r="E1026" s="4">
        <v>4</v>
      </c>
      <c r="F1026" s="5">
        <v>0</v>
      </c>
      <c r="G1026" s="6">
        <v>2</v>
      </c>
      <c r="H1026" s="6">
        <f t="shared" si="64"/>
        <v>0</v>
      </c>
      <c r="I1026" s="74"/>
    </row>
    <row r="1027" spans="1:9" x14ac:dyDescent="0.2">
      <c r="A1027" s="1" t="s">
        <v>2720</v>
      </c>
      <c r="B1027" s="1" t="s">
        <v>2721</v>
      </c>
      <c r="C1027" s="2" t="s">
        <v>2640</v>
      </c>
      <c r="D1027" s="3" t="s">
        <v>325</v>
      </c>
      <c r="E1027" s="4">
        <v>8</v>
      </c>
      <c r="F1027" s="5">
        <v>0</v>
      </c>
      <c r="G1027" s="6">
        <v>2</v>
      </c>
      <c r="H1027" s="6">
        <f t="shared" si="64"/>
        <v>0</v>
      </c>
      <c r="I1027" s="74"/>
    </row>
    <row r="1028" spans="1:9" ht="25.5" x14ac:dyDescent="0.2">
      <c r="A1028" s="1" t="s">
        <v>2722</v>
      </c>
      <c r="B1028" s="1" t="s">
        <v>2723</v>
      </c>
      <c r="C1028" s="2" t="s">
        <v>2643</v>
      </c>
      <c r="D1028" s="3" t="s">
        <v>260</v>
      </c>
      <c r="E1028" s="4">
        <v>1</v>
      </c>
      <c r="F1028" s="5">
        <v>0</v>
      </c>
      <c r="G1028" s="6">
        <v>2</v>
      </c>
      <c r="H1028" s="6">
        <f t="shared" si="64"/>
        <v>0</v>
      </c>
      <c r="I1028" s="74"/>
    </row>
    <row r="1029" spans="1:9" ht="38.25" x14ac:dyDescent="0.2">
      <c r="A1029" s="1" t="s">
        <v>2724</v>
      </c>
      <c r="B1029" s="1" t="s">
        <v>2725</v>
      </c>
      <c r="C1029" s="2" t="s">
        <v>2646</v>
      </c>
      <c r="D1029" s="3" t="s">
        <v>260</v>
      </c>
      <c r="E1029" s="4">
        <v>3</v>
      </c>
      <c r="F1029" s="5">
        <v>0</v>
      </c>
      <c r="G1029" s="6">
        <v>2</v>
      </c>
      <c r="H1029" s="6">
        <f t="shared" si="64"/>
        <v>0</v>
      </c>
      <c r="I1029" s="74"/>
    </row>
    <row r="1030" spans="1:9" x14ac:dyDescent="0.2">
      <c r="A1030" s="1" t="s">
        <v>2726</v>
      </c>
      <c r="B1030" s="1" t="s">
        <v>2727</v>
      </c>
      <c r="C1030" s="2" t="s">
        <v>2649</v>
      </c>
      <c r="D1030" s="3" t="s">
        <v>260</v>
      </c>
      <c r="E1030" s="4">
        <v>26</v>
      </c>
      <c r="F1030" s="5">
        <v>0</v>
      </c>
      <c r="G1030" s="6">
        <v>2</v>
      </c>
      <c r="H1030" s="6">
        <f t="shared" si="64"/>
        <v>0</v>
      </c>
      <c r="I1030" s="74"/>
    </row>
    <row r="1031" spans="1:9" x14ac:dyDescent="0.2">
      <c r="A1031" s="1" t="s">
        <v>2728</v>
      </c>
      <c r="B1031" s="1" t="s">
        <v>2729</v>
      </c>
      <c r="C1031" s="2" t="s">
        <v>2655</v>
      </c>
      <c r="D1031" s="3" t="s">
        <v>294</v>
      </c>
      <c r="E1031" s="4">
        <v>18</v>
      </c>
      <c r="F1031" s="5">
        <v>0</v>
      </c>
      <c r="G1031" s="6">
        <v>2</v>
      </c>
      <c r="H1031" s="6">
        <f t="shared" si="64"/>
        <v>0</v>
      </c>
      <c r="I1031" s="74"/>
    </row>
    <row r="1032" spans="1:9" x14ac:dyDescent="0.2">
      <c r="A1032" s="1" t="s">
        <v>2730</v>
      </c>
      <c r="B1032" s="1" t="s">
        <v>412</v>
      </c>
      <c r="C1032" s="2" t="s">
        <v>2660</v>
      </c>
      <c r="E1032" s="4">
        <v>0</v>
      </c>
      <c r="F1032" s="5">
        <v>0</v>
      </c>
      <c r="G1032" s="6">
        <v>1</v>
      </c>
      <c r="H1032" s="6">
        <f>H1033+H1034+H1035+H1036+H1037+H1038</f>
        <v>0</v>
      </c>
      <c r="I1032" s="74"/>
    </row>
    <row r="1033" spans="1:9" ht="25.5" x14ac:dyDescent="0.2">
      <c r="A1033" s="1" t="s">
        <v>2731</v>
      </c>
      <c r="C1033" s="2" t="s">
        <v>2668</v>
      </c>
      <c r="D1033" s="3" t="s">
        <v>30</v>
      </c>
      <c r="E1033" s="4">
        <v>0</v>
      </c>
      <c r="F1033" s="5">
        <v>0</v>
      </c>
      <c r="G1033" s="6">
        <v>2</v>
      </c>
      <c r="H1033" s="6">
        <f t="shared" ref="H1033:H1038" si="65">ROUND(ROUND(F1033,2)*ROUND(E1033,2), 2)</f>
        <v>0</v>
      </c>
      <c r="I1033" s="74"/>
    </row>
    <row r="1034" spans="1:9" ht="38.25" x14ac:dyDescent="0.2">
      <c r="A1034" s="1" t="s">
        <v>2732</v>
      </c>
      <c r="B1034" s="1" t="s">
        <v>2733</v>
      </c>
      <c r="C1034" s="2" t="s">
        <v>2734</v>
      </c>
      <c r="D1034" s="3" t="s">
        <v>294</v>
      </c>
      <c r="E1034" s="4">
        <v>18</v>
      </c>
      <c r="F1034" s="5">
        <v>0</v>
      </c>
      <c r="G1034" s="6">
        <v>2</v>
      </c>
      <c r="H1034" s="6">
        <f t="shared" si="65"/>
        <v>0</v>
      </c>
      <c r="I1034" s="74"/>
    </row>
    <row r="1035" spans="1:9" ht="25.5" x14ac:dyDescent="0.2">
      <c r="A1035" s="1" t="s">
        <v>2735</v>
      </c>
      <c r="B1035" s="1" t="s">
        <v>2736</v>
      </c>
      <c r="C1035" s="2" t="s">
        <v>2737</v>
      </c>
      <c r="D1035" s="3" t="s">
        <v>294</v>
      </c>
      <c r="E1035" s="4">
        <v>18</v>
      </c>
      <c r="F1035" s="5">
        <v>0</v>
      </c>
      <c r="G1035" s="6">
        <v>2</v>
      </c>
      <c r="H1035" s="6">
        <f t="shared" si="65"/>
        <v>0</v>
      </c>
      <c r="I1035" s="74"/>
    </row>
    <row r="1036" spans="1:9" ht="38.25" x14ac:dyDescent="0.2">
      <c r="A1036" s="1" t="s">
        <v>2738</v>
      </c>
      <c r="C1036" s="2" t="s">
        <v>2676</v>
      </c>
      <c r="D1036" s="3" t="s">
        <v>30</v>
      </c>
      <c r="E1036" s="4">
        <v>0</v>
      </c>
      <c r="F1036" s="5">
        <v>0</v>
      </c>
      <c r="G1036" s="6">
        <v>2</v>
      </c>
      <c r="H1036" s="6">
        <f t="shared" si="65"/>
        <v>0</v>
      </c>
      <c r="I1036" s="74"/>
    </row>
    <row r="1037" spans="1:9" ht="51" x14ac:dyDescent="0.2">
      <c r="A1037" s="1" t="s">
        <v>2739</v>
      </c>
      <c r="B1037" s="1" t="s">
        <v>2740</v>
      </c>
      <c r="C1037" s="2" t="s">
        <v>2678</v>
      </c>
      <c r="D1037" s="3" t="s">
        <v>267</v>
      </c>
      <c r="E1037" s="4">
        <v>1</v>
      </c>
      <c r="F1037" s="5">
        <v>0</v>
      </c>
      <c r="G1037" s="6">
        <v>2</v>
      </c>
      <c r="H1037" s="6">
        <f t="shared" si="65"/>
        <v>0</v>
      </c>
      <c r="I1037" s="74"/>
    </row>
    <row r="1038" spans="1:9" ht="25.5" x14ac:dyDescent="0.2">
      <c r="A1038" s="1" t="s">
        <v>2741</v>
      </c>
      <c r="B1038" s="1" t="s">
        <v>2742</v>
      </c>
      <c r="C1038" s="2" t="s">
        <v>2743</v>
      </c>
      <c r="D1038" s="3" t="s">
        <v>267</v>
      </c>
      <c r="E1038" s="4">
        <v>1</v>
      </c>
      <c r="F1038" s="5">
        <v>0</v>
      </c>
      <c r="G1038" s="6">
        <v>2</v>
      </c>
      <c r="H1038" s="6">
        <f t="shared" si="65"/>
        <v>0</v>
      </c>
      <c r="I1038" s="74"/>
    </row>
    <row r="1039" spans="1:9" x14ac:dyDescent="0.2">
      <c r="A1039" s="1" t="s">
        <v>2744</v>
      </c>
      <c r="B1039" s="1" t="s">
        <v>465</v>
      </c>
      <c r="C1039" s="2" t="s">
        <v>2745</v>
      </c>
      <c r="E1039" s="4">
        <v>0</v>
      </c>
      <c r="F1039" s="5">
        <v>0</v>
      </c>
      <c r="G1039" s="6">
        <v>1</v>
      </c>
      <c r="H1039" s="6">
        <f>H1040+H1070+H1123+H1137</f>
        <v>0</v>
      </c>
      <c r="I1039" s="74"/>
    </row>
    <row r="1040" spans="1:9" x14ac:dyDescent="0.2">
      <c r="A1040" s="1" t="s">
        <v>2746</v>
      </c>
      <c r="B1040" s="1" t="s">
        <v>479</v>
      </c>
      <c r="C1040" s="2" t="s">
        <v>2747</v>
      </c>
      <c r="E1040" s="4">
        <v>0</v>
      </c>
      <c r="F1040" s="5">
        <v>0</v>
      </c>
      <c r="G1040" s="6">
        <v>1</v>
      </c>
      <c r="H1040" s="6">
        <f>H1041+H1042+H1043+H1044+H1045+H1046+H1047+H1048+H1049+H1050+H1051+H1052+H1053+H1054+H1055+H1056+H1057+H1058+H1059+H1060+H1061+H1062+H1063+H1064+H1065+H1066+H1067+H1068+H1069</f>
        <v>0</v>
      </c>
      <c r="I1040" s="74"/>
    </row>
    <row r="1041" spans="1:9" ht="165.75" x14ac:dyDescent="0.2">
      <c r="A1041" s="1" t="s">
        <v>2748</v>
      </c>
      <c r="B1041" s="1" t="s">
        <v>1137</v>
      </c>
      <c r="C1041" s="2" t="s">
        <v>2749</v>
      </c>
      <c r="D1041" s="3" t="s">
        <v>267</v>
      </c>
      <c r="E1041" s="4">
        <v>2</v>
      </c>
      <c r="F1041" s="5">
        <v>0</v>
      </c>
      <c r="G1041" s="6">
        <v>2</v>
      </c>
      <c r="H1041" s="6">
        <f t="shared" ref="H1041:H1069" si="66">ROUND(ROUND(F1041,2)*ROUND(E1041,2), 2)</f>
        <v>0</v>
      </c>
      <c r="I1041" s="74"/>
    </row>
    <row r="1042" spans="1:9" ht="165.75" x14ac:dyDescent="0.2">
      <c r="A1042" s="1" t="s">
        <v>2750</v>
      </c>
      <c r="B1042" s="1" t="s">
        <v>2751</v>
      </c>
      <c r="C1042" s="2" t="s">
        <v>2752</v>
      </c>
      <c r="D1042" s="3" t="s">
        <v>267</v>
      </c>
      <c r="E1042" s="4">
        <v>1</v>
      </c>
      <c r="F1042" s="5">
        <v>0</v>
      </c>
      <c r="G1042" s="6">
        <v>2</v>
      </c>
      <c r="H1042" s="6">
        <f t="shared" si="66"/>
        <v>0</v>
      </c>
      <c r="I1042" s="74"/>
    </row>
    <row r="1043" spans="1:9" ht="165.75" x14ac:dyDescent="0.2">
      <c r="A1043" s="1" t="s">
        <v>2753</v>
      </c>
      <c r="B1043" s="1" t="s">
        <v>2754</v>
      </c>
      <c r="C1043" s="2" t="s">
        <v>2755</v>
      </c>
      <c r="D1043" s="3" t="s">
        <v>267</v>
      </c>
      <c r="E1043" s="4">
        <v>10</v>
      </c>
      <c r="F1043" s="5">
        <v>0</v>
      </c>
      <c r="G1043" s="6">
        <v>2</v>
      </c>
      <c r="H1043" s="6">
        <f t="shared" si="66"/>
        <v>0</v>
      </c>
      <c r="I1043" s="74"/>
    </row>
    <row r="1044" spans="1:9" ht="38.25" x14ac:dyDescent="0.2">
      <c r="A1044" s="1" t="s">
        <v>2756</v>
      </c>
      <c r="B1044" s="1" t="s">
        <v>2757</v>
      </c>
      <c r="C1044" s="2" t="s">
        <v>2758</v>
      </c>
      <c r="D1044" s="3" t="s">
        <v>267</v>
      </c>
      <c r="E1044" s="4">
        <v>13</v>
      </c>
      <c r="F1044" s="5">
        <v>0</v>
      </c>
      <c r="G1044" s="6">
        <v>2</v>
      </c>
      <c r="H1044" s="6">
        <f t="shared" si="66"/>
        <v>0</v>
      </c>
      <c r="I1044" s="74"/>
    </row>
    <row r="1045" spans="1:9" ht="63.75" x14ac:dyDescent="0.2">
      <c r="A1045" s="1" t="s">
        <v>2759</v>
      </c>
      <c r="B1045" s="1" t="s">
        <v>2760</v>
      </c>
      <c r="C1045" s="2" t="s">
        <v>2761</v>
      </c>
      <c r="D1045" s="3" t="s">
        <v>277</v>
      </c>
      <c r="E1045" s="4">
        <v>2</v>
      </c>
      <c r="F1045" s="5">
        <v>0</v>
      </c>
      <c r="G1045" s="6">
        <v>2</v>
      </c>
      <c r="H1045" s="6">
        <f t="shared" si="66"/>
        <v>0</v>
      </c>
      <c r="I1045" s="74"/>
    </row>
    <row r="1046" spans="1:9" ht="63.75" x14ac:dyDescent="0.2">
      <c r="A1046" s="1" t="s">
        <v>2762</v>
      </c>
      <c r="B1046" s="1" t="s">
        <v>2763</v>
      </c>
      <c r="C1046" s="2" t="s">
        <v>2764</v>
      </c>
      <c r="D1046" s="3" t="s">
        <v>277</v>
      </c>
      <c r="E1046" s="4">
        <v>1</v>
      </c>
      <c r="F1046" s="5">
        <v>0</v>
      </c>
      <c r="G1046" s="6">
        <v>2</v>
      </c>
      <c r="H1046" s="6">
        <f t="shared" si="66"/>
        <v>0</v>
      </c>
      <c r="I1046" s="74"/>
    </row>
    <row r="1047" spans="1:9" ht="76.5" x14ac:dyDescent="0.2">
      <c r="A1047" s="1" t="s">
        <v>2765</v>
      </c>
      <c r="B1047" s="1" t="s">
        <v>2766</v>
      </c>
      <c r="C1047" s="2" t="s">
        <v>2767</v>
      </c>
      <c r="D1047" s="3" t="s">
        <v>277</v>
      </c>
      <c r="E1047" s="4">
        <v>10</v>
      </c>
      <c r="F1047" s="5">
        <v>0</v>
      </c>
      <c r="G1047" s="6">
        <v>2</v>
      </c>
      <c r="H1047" s="6">
        <f t="shared" si="66"/>
        <v>0</v>
      </c>
      <c r="I1047" s="74"/>
    </row>
    <row r="1048" spans="1:9" ht="127.5" x14ac:dyDescent="0.2">
      <c r="A1048" s="1" t="s">
        <v>2768</v>
      </c>
      <c r="B1048" s="1" t="s">
        <v>2769</v>
      </c>
      <c r="C1048" s="2" t="s">
        <v>2770</v>
      </c>
      <c r="D1048" s="3" t="s">
        <v>277</v>
      </c>
      <c r="E1048" s="4">
        <v>4</v>
      </c>
      <c r="F1048" s="5">
        <v>0</v>
      </c>
      <c r="G1048" s="6">
        <v>2</v>
      </c>
      <c r="H1048" s="6">
        <f t="shared" si="66"/>
        <v>0</v>
      </c>
      <c r="I1048" s="74"/>
    </row>
    <row r="1049" spans="1:9" ht="127.5" x14ac:dyDescent="0.2">
      <c r="A1049" s="1" t="s">
        <v>2771</v>
      </c>
      <c r="B1049" s="1" t="s">
        <v>2772</v>
      </c>
      <c r="C1049" s="2" t="s">
        <v>2773</v>
      </c>
      <c r="D1049" s="3" t="s">
        <v>277</v>
      </c>
      <c r="E1049" s="4">
        <v>1</v>
      </c>
      <c r="F1049" s="5">
        <v>0</v>
      </c>
      <c r="G1049" s="6">
        <v>2</v>
      </c>
      <c r="H1049" s="6">
        <f t="shared" si="66"/>
        <v>0</v>
      </c>
      <c r="I1049" s="74"/>
    </row>
    <row r="1050" spans="1:9" ht="140.25" x14ac:dyDescent="0.2">
      <c r="A1050" s="1" t="s">
        <v>2774</v>
      </c>
      <c r="B1050" s="1" t="s">
        <v>2775</v>
      </c>
      <c r="C1050" s="2" t="s">
        <v>2776</v>
      </c>
      <c r="D1050" s="3" t="s">
        <v>277</v>
      </c>
      <c r="E1050" s="4">
        <v>10</v>
      </c>
      <c r="F1050" s="5">
        <v>0</v>
      </c>
      <c r="G1050" s="6">
        <v>2</v>
      </c>
      <c r="H1050" s="6">
        <f t="shared" si="66"/>
        <v>0</v>
      </c>
      <c r="I1050" s="74"/>
    </row>
    <row r="1051" spans="1:9" ht="114.75" x14ac:dyDescent="0.2">
      <c r="A1051" s="1" t="s">
        <v>2777</v>
      </c>
      <c r="B1051" s="1" t="s">
        <v>2778</v>
      </c>
      <c r="C1051" s="2" t="s">
        <v>2779</v>
      </c>
      <c r="D1051" s="3" t="s">
        <v>277</v>
      </c>
      <c r="E1051" s="4">
        <v>4</v>
      </c>
      <c r="F1051" s="5">
        <v>0</v>
      </c>
      <c r="G1051" s="6">
        <v>2</v>
      </c>
      <c r="H1051" s="6">
        <f t="shared" si="66"/>
        <v>0</v>
      </c>
      <c r="I1051" s="74"/>
    </row>
    <row r="1052" spans="1:9" ht="153" x14ac:dyDescent="0.2">
      <c r="A1052" s="1" t="s">
        <v>2780</v>
      </c>
      <c r="B1052" s="1" t="s">
        <v>2781</v>
      </c>
      <c r="C1052" s="2" t="s">
        <v>2782</v>
      </c>
      <c r="D1052" s="3" t="s">
        <v>267</v>
      </c>
      <c r="E1052" s="4">
        <v>2</v>
      </c>
      <c r="F1052" s="5">
        <v>0</v>
      </c>
      <c r="G1052" s="6">
        <v>2</v>
      </c>
      <c r="H1052" s="6">
        <f t="shared" si="66"/>
        <v>0</v>
      </c>
      <c r="I1052" s="74"/>
    </row>
    <row r="1053" spans="1:9" ht="63.75" x14ac:dyDescent="0.2">
      <c r="A1053" s="1" t="s">
        <v>2783</v>
      </c>
      <c r="B1053" s="1" t="s">
        <v>2784</v>
      </c>
      <c r="C1053" s="2" t="s">
        <v>2785</v>
      </c>
      <c r="D1053" s="3" t="s">
        <v>277</v>
      </c>
      <c r="E1053" s="4">
        <v>2</v>
      </c>
      <c r="F1053" s="5">
        <v>0</v>
      </c>
      <c r="G1053" s="6">
        <v>2</v>
      </c>
      <c r="H1053" s="6">
        <f t="shared" si="66"/>
        <v>0</v>
      </c>
      <c r="I1053" s="74"/>
    </row>
    <row r="1054" spans="1:9" ht="140.25" x14ac:dyDescent="0.2">
      <c r="A1054" s="1" t="s">
        <v>2786</v>
      </c>
      <c r="B1054" s="1" t="s">
        <v>2787</v>
      </c>
      <c r="C1054" s="2" t="s">
        <v>2788</v>
      </c>
      <c r="D1054" s="3" t="s">
        <v>267</v>
      </c>
      <c r="E1054" s="4">
        <v>3</v>
      </c>
      <c r="F1054" s="5">
        <v>0</v>
      </c>
      <c r="G1054" s="6">
        <v>2</v>
      </c>
      <c r="H1054" s="6">
        <f t="shared" si="66"/>
        <v>0</v>
      </c>
      <c r="I1054" s="74"/>
    </row>
    <row r="1055" spans="1:9" ht="102" x14ac:dyDescent="0.2">
      <c r="A1055" s="1" t="s">
        <v>2789</v>
      </c>
      <c r="B1055" s="1" t="s">
        <v>2790</v>
      </c>
      <c r="C1055" s="2" t="s">
        <v>2791</v>
      </c>
      <c r="D1055" s="3" t="s">
        <v>277</v>
      </c>
      <c r="E1055" s="4">
        <v>3</v>
      </c>
      <c r="F1055" s="5">
        <v>0</v>
      </c>
      <c r="G1055" s="6">
        <v>2</v>
      </c>
      <c r="H1055" s="6">
        <f t="shared" si="66"/>
        <v>0</v>
      </c>
      <c r="I1055" s="74"/>
    </row>
    <row r="1056" spans="1:9" ht="63.75" x14ac:dyDescent="0.2">
      <c r="A1056" s="1" t="s">
        <v>2792</v>
      </c>
      <c r="B1056" s="1" t="s">
        <v>2793</v>
      </c>
      <c r="C1056" s="2" t="s">
        <v>2794</v>
      </c>
      <c r="D1056" s="3" t="s">
        <v>277</v>
      </c>
      <c r="E1056" s="4">
        <v>3</v>
      </c>
      <c r="F1056" s="5">
        <v>0</v>
      </c>
      <c r="G1056" s="6">
        <v>2</v>
      </c>
      <c r="H1056" s="6">
        <f t="shared" si="66"/>
        <v>0</v>
      </c>
      <c r="I1056" s="74"/>
    </row>
    <row r="1057" spans="1:9" ht="51" x14ac:dyDescent="0.2">
      <c r="A1057" s="1" t="s">
        <v>2795</v>
      </c>
      <c r="B1057" s="1" t="s">
        <v>2796</v>
      </c>
      <c r="C1057" s="2" t="s">
        <v>2797</v>
      </c>
      <c r="D1057" s="3" t="s">
        <v>277</v>
      </c>
      <c r="E1057" s="4">
        <v>1</v>
      </c>
      <c r="F1057" s="5">
        <v>0</v>
      </c>
      <c r="G1057" s="6">
        <v>2</v>
      </c>
      <c r="H1057" s="6">
        <f t="shared" si="66"/>
        <v>0</v>
      </c>
      <c r="I1057" s="74"/>
    </row>
    <row r="1058" spans="1:9" ht="25.5" x14ac:dyDescent="0.2">
      <c r="A1058" s="1" t="s">
        <v>2798</v>
      </c>
      <c r="B1058" s="1" t="s">
        <v>2799</v>
      </c>
      <c r="C1058" s="2" t="s">
        <v>2800</v>
      </c>
      <c r="D1058" s="3" t="s">
        <v>267</v>
      </c>
      <c r="E1058" s="4">
        <v>1</v>
      </c>
      <c r="F1058" s="5">
        <v>0</v>
      </c>
      <c r="G1058" s="6">
        <v>2</v>
      </c>
      <c r="H1058" s="6">
        <f t="shared" si="66"/>
        <v>0</v>
      </c>
      <c r="I1058" s="74"/>
    </row>
    <row r="1059" spans="1:9" ht="38.25" x14ac:dyDescent="0.2">
      <c r="A1059" s="1" t="s">
        <v>2801</v>
      </c>
      <c r="B1059" s="1" t="s">
        <v>2802</v>
      </c>
      <c r="C1059" s="2" t="s">
        <v>2803</v>
      </c>
      <c r="D1059" s="3" t="s">
        <v>277</v>
      </c>
      <c r="E1059" s="4">
        <v>1</v>
      </c>
      <c r="F1059" s="5">
        <v>0</v>
      </c>
      <c r="G1059" s="6">
        <v>2</v>
      </c>
      <c r="H1059" s="6">
        <f t="shared" si="66"/>
        <v>0</v>
      </c>
      <c r="I1059" s="74"/>
    </row>
    <row r="1060" spans="1:9" ht="102" x14ac:dyDescent="0.2">
      <c r="A1060" s="1" t="s">
        <v>2804</v>
      </c>
      <c r="B1060" s="1" t="s">
        <v>2805</v>
      </c>
      <c r="C1060" s="2" t="s">
        <v>2806</v>
      </c>
      <c r="D1060" s="3" t="s">
        <v>277</v>
      </c>
      <c r="E1060" s="4">
        <v>1</v>
      </c>
      <c r="F1060" s="5">
        <v>0</v>
      </c>
      <c r="G1060" s="6">
        <v>2</v>
      </c>
      <c r="H1060" s="6">
        <f t="shared" si="66"/>
        <v>0</v>
      </c>
      <c r="I1060" s="74"/>
    </row>
    <row r="1061" spans="1:9" ht="38.25" x14ac:dyDescent="0.2">
      <c r="A1061" s="1" t="s">
        <v>2807</v>
      </c>
      <c r="B1061" s="1" t="s">
        <v>2808</v>
      </c>
      <c r="C1061" s="2" t="s">
        <v>2809</v>
      </c>
      <c r="D1061" s="3" t="s">
        <v>267</v>
      </c>
      <c r="E1061" s="4">
        <v>13</v>
      </c>
      <c r="F1061" s="5">
        <v>0</v>
      </c>
      <c r="G1061" s="6">
        <v>2</v>
      </c>
      <c r="H1061" s="6">
        <f t="shared" si="66"/>
        <v>0</v>
      </c>
      <c r="I1061" s="74"/>
    </row>
    <row r="1062" spans="1:9" ht="38.25" x14ac:dyDescent="0.2">
      <c r="A1062" s="1" t="s">
        <v>2810</v>
      </c>
      <c r="B1062" s="1" t="s">
        <v>2811</v>
      </c>
      <c r="C1062" s="2" t="s">
        <v>2812</v>
      </c>
      <c r="D1062" s="3" t="s">
        <v>267</v>
      </c>
      <c r="E1062" s="4">
        <v>13</v>
      </c>
      <c r="F1062" s="5">
        <v>0</v>
      </c>
      <c r="G1062" s="6">
        <v>2</v>
      </c>
      <c r="H1062" s="6">
        <f t="shared" si="66"/>
        <v>0</v>
      </c>
      <c r="I1062" s="74"/>
    </row>
    <row r="1063" spans="1:9" ht="25.5" x14ac:dyDescent="0.2">
      <c r="A1063" s="1" t="s">
        <v>2813</v>
      </c>
      <c r="B1063" s="1" t="s">
        <v>2814</v>
      </c>
      <c r="C1063" s="2" t="s">
        <v>2815</v>
      </c>
      <c r="D1063" s="3" t="s">
        <v>267</v>
      </c>
      <c r="E1063" s="4">
        <v>4</v>
      </c>
      <c r="F1063" s="5">
        <v>0</v>
      </c>
      <c r="G1063" s="6">
        <v>2</v>
      </c>
      <c r="H1063" s="6">
        <f t="shared" si="66"/>
        <v>0</v>
      </c>
      <c r="I1063" s="74"/>
    </row>
    <row r="1064" spans="1:9" ht="25.5" x14ac:dyDescent="0.2">
      <c r="A1064" s="1" t="s">
        <v>2816</v>
      </c>
      <c r="B1064" s="1" t="s">
        <v>2817</v>
      </c>
      <c r="C1064" s="2" t="s">
        <v>2818</v>
      </c>
      <c r="D1064" s="3" t="s">
        <v>267</v>
      </c>
      <c r="E1064" s="4">
        <v>10</v>
      </c>
      <c r="F1064" s="5">
        <v>0</v>
      </c>
      <c r="G1064" s="6">
        <v>2</v>
      </c>
      <c r="H1064" s="6">
        <f t="shared" si="66"/>
        <v>0</v>
      </c>
      <c r="I1064" s="74"/>
    </row>
    <row r="1065" spans="1:9" ht="38.25" x14ac:dyDescent="0.2">
      <c r="A1065" s="1" t="s">
        <v>2819</v>
      </c>
      <c r="B1065" s="1" t="s">
        <v>2820</v>
      </c>
      <c r="C1065" s="2" t="s">
        <v>2821</v>
      </c>
      <c r="D1065" s="3" t="s">
        <v>267</v>
      </c>
      <c r="E1065" s="4">
        <v>1</v>
      </c>
      <c r="F1065" s="5">
        <v>0</v>
      </c>
      <c r="G1065" s="6">
        <v>2</v>
      </c>
      <c r="H1065" s="6">
        <f t="shared" si="66"/>
        <v>0</v>
      </c>
      <c r="I1065" s="74"/>
    </row>
    <row r="1066" spans="1:9" ht="25.5" x14ac:dyDescent="0.2">
      <c r="A1066" s="1" t="s">
        <v>2822</v>
      </c>
      <c r="B1066" s="1" t="s">
        <v>2823</v>
      </c>
      <c r="C1066" s="2" t="s">
        <v>2824</v>
      </c>
      <c r="D1066" s="3" t="s">
        <v>267</v>
      </c>
      <c r="E1066" s="4">
        <v>3</v>
      </c>
      <c r="F1066" s="5">
        <v>0</v>
      </c>
      <c r="G1066" s="6">
        <v>2</v>
      </c>
      <c r="H1066" s="6">
        <f t="shared" si="66"/>
        <v>0</v>
      </c>
      <c r="I1066" s="74"/>
    </row>
    <row r="1067" spans="1:9" ht="25.5" x14ac:dyDescent="0.2">
      <c r="A1067" s="1" t="s">
        <v>2825</v>
      </c>
      <c r="B1067" s="1" t="s">
        <v>2826</v>
      </c>
      <c r="C1067" s="2" t="s">
        <v>2827</v>
      </c>
      <c r="D1067" s="3" t="s">
        <v>267</v>
      </c>
      <c r="E1067" s="4">
        <v>20</v>
      </c>
      <c r="F1067" s="5">
        <v>0</v>
      </c>
      <c r="G1067" s="6">
        <v>2</v>
      </c>
      <c r="H1067" s="6">
        <f t="shared" si="66"/>
        <v>0</v>
      </c>
      <c r="I1067" s="74"/>
    </row>
    <row r="1068" spans="1:9" ht="38.25" x14ac:dyDescent="0.2">
      <c r="A1068" s="1" t="s">
        <v>2828</v>
      </c>
      <c r="B1068" s="1" t="s">
        <v>2829</v>
      </c>
      <c r="C1068" s="2" t="s">
        <v>2830</v>
      </c>
      <c r="D1068" s="3" t="s">
        <v>267</v>
      </c>
      <c r="E1068" s="4">
        <v>20</v>
      </c>
      <c r="F1068" s="5">
        <v>0</v>
      </c>
      <c r="G1068" s="6">
        <v>2</v>
      </c>
      <c r="H1068" s="6">
        <f t="shared" si="66"/>
        <v>0</v>
      </c>
      <c r="I1068" s="74"/>
    </row>
    <row r="1069" spans="1:9" ht="38.25" x14ac:dyDescent="0.2">
      <c r="A1069" s="1" t="s">
        <v>2831</v>
      </c>
      <c r="B1069" s="1" t="s">
        <v>2832</v>
      </c>
      <c r="C1069" s="2" t="s">
        <v>2833</v>
      </c>
      <c r="D1069" s="3" t="s">
        <v>267</v>
      </c>
      <c r="E1069" s="4">
        <v>20</v>
      </c>
      <c r="F1069" s="5">
        <v>0</v>
      </c>
      <c r="G1069" s="6">
        <v>2</v>
      </c>
      <c r="H1069" s="6">
        <f t="shared" si="66"/>
        <v>0</v>
      </c>
      <c r="I1069" s="74"/>
    </row>
    <row r="1070" spans="1:9" x14ac:dyDescent="0.2">
      <c r="A1070" s="1" t="s">
        <v>2834</v>
      </c>
      <c r="B1070" s="1" t="s">
        <v>482</v>
      </c>
      <c r="C1070" s="2" t="s">
        <v>2835</v>
      </c>
      <c r="E1070" s="4">
        <v>0</v>
      </c>
      <c r="F1070" s="5">
        <v>0</v>
      </c>
      <c r="G1070" s="6">
        <v>1</v>
      </c>
      <c r="H1070" s="6">
        <f>H1071+H1072+H1073+H1074+H1075+H1076+H1077+H1078+H1079+H1080+H1081+H1082+H1083+H1084+H1085+H1086+H1087+H1088+H1089+H1090+H1091+H1092+H1093+H1094+H1095+H1096+H1097+H1098+H1099+H1100+H1101+H1102+H1103+H1104+H1105+H1106+H1107+H1108+H1109+H1110+H1111+H1112+H1113+H1114+H1115+H1116+H1117+H1118+H1119+H1120+H1121+H1122</f>
        <v>0</v>
      </c>
      <c r="I1070" s="74"/>
    </row>
    <row r="1071" spans="1:9" ht="140.25" x14ac:dyDescent="0.2">
      <c r="A1071" s="1" t="s">
        <v>2836</v>
      </c>
      <c r="B1071" s="1" t="s">
        <v>2837</v>
      </c>
      <c r="C1071" s="2" t="s">
        <v>2838</v>
      </c>
      <c r="D1071" s="3" t="s">
        <v>267</v>
      </c>
      <c r="E1071" s="4">
        <v>1</v>
      </c>
      <c r="F1071" s="5">
        <v>0</v>
      </c>
      <c r="G1071" s="6">
        <v>2</v>
      </c>
      <c r="H1071" s="6">
        <f t="shared" ref="H1071:H1122" si="67">ROUND(ROUND(F1071,2)*ROUND(E1071,2), 2)</f>
        <v>0</v>
      </c>
      <c r="I1071" s="74"/>
    </row>
    <row r="1072" spans="1:9" ht="114.75" x14ac:dyDescent="0.2">
      <c r="A1072" s="1" t="s">
        <v>2839</v>
      </c>
      <c r="B1072" s="1" t="s">
        <v>2840</v>
      </c>
      <c r="C1072" s="2" t="s">
        <v>2841</v>
      </c>
      <c r="D1072" s="3" t="s">
        <v>277</v>
      </c>
      <c r="E1072" s="4">
        <v>1</v>
      </c>
      <c r="F1072" s="5">
        <v>0</v>
      </c>
      <c r="G1072" s="6">
        <v>2</v>
      </c>
      <c r="H1072" s="6">
        <f t="shared" si="67"/>
        <v>0</v>
      </c>
      <c r="I1072" s="74"/>
    </row>
    <row r="1073" spans="1:9" ht="140.25" x14ac:dyDescent="0.2">
      <c r="A1073" s="1" t="s">
        <v>2842</v>
      </c>
      <c r="B1073" s="1" t="s">
        <v>2843</v>
      </c>
      <c r="C1073" s="2" t="s">
        <v>2844</v>
      </c>
      <c r="D1073" s="3" t="s">
        <v>267</v>
      </c>
      <c r="E1073" s="4">
        <v>1</v>
      </c>
      <c r="F1073" s="5">
        <v>0</v>
      </c>
      <c r="G1073" s="6">
        <v>2</v>
      </c>
      <c r="H1073" s="6">
        <f t="shared" si="67"/>
        <v>0</v>
      </c>
      <c r="I1073" s="74"/>
    </row>
    <row r="1074" spans="1:9" ht="127.5" x14ac:dyDescent="0.2">
      <c r="A1074" s="1" t="s">
        <v>2845</v>
      </c>
      <c r="B1074" s="1" t="s">
        <v>2846</v>
      </c>
      <c r="C1074" s="2" t="s">
        <v>2847</v>
      </c>
      <c r="D1074" s="3" t="s">
        <v>267</v>
      </c>
      <c r="E1074" s="4">
        <v>1</v>
      </c>
      <c r="F1074" s="5">
        <v>0</v>
      </c>
      <c r="G1074" s="6">
        <v>2</v>
      </c>
      <c r="H1074" s="6">
        <f t="shared" si="67"/>
        <v>0</v>
      </c>
      <c r="I1074" s="74"/>
    </row>
    <row r="1075" spans="1:9" ht="51" x14ac:dyDescent="0.2">
      <c r="A1075" s="1" t="s">
        <v>2848</v>
      </c>
      <c r="B1075" s="1" t="s">
        <v>2849</v>
      </c>
      <c r="C1075" s="2" t="s">
        <v>2850</v>
      </c>
      <c r="D1075" s="3" t="s">
        <v>277</v>
      </c>
      <c r="E1075" s="4">
        <v>1</v>
      </c>
      <c r="F1075" s="5">
        <v>0</v>
      </c>
      <c r="G1075" s="6">
        <v>2</v>
      </c>
      <c r="H1075" s="6">
        <f t="shared" si="67"/>
        <v>0</v>
      </c>
      <c r="I1075" s="74"/>
    </row>
    <row r="1076" spans="1:9" ht="242.25" x14ac:dyDescent="0.2">
      <c r="A1076" s="1" t="s">
        <v>2851</v>
      </c>
      <c r="C1076" s="2" t="s">
        <v>2852</v>
      </c>
      <c r="D1076" s="3" t="s">
        <v>30</v>
      </c>
      <c r="E1076" s="4">
        <v>0</v>
      </c>
      <c r="F1076" s="5">
        <v>0</v>
      </c>
      <c r="G1076" s="6">
        <v>2</v>
      </c>
      <c r="H1076" s="6">
        <f t="shared" si="67"/>
        <v>0</v>
      </c>
      <c r="I1076" s="74"/>
    </row>
    <row r="1077" spans="1:9" ht="318.75" x14ac:dyDescent="0.2">
      <c r="A1077" s="1" t="s">
        <v>2853</v>
      </c>
      <c r="B1077" s="1" t="s">
        <v>2854</v>
      </c>
      <c r="C1077" s="2" t="s">
        <v>2855</v>
      </c>
      <c r="D1077" s="3" t="s">
        <v>267</v>
      </c>
      <c r="E1077" s="4">
        <v>1</v>
      </c>
      <c r="F1077" s="5">
        <v>0</v>
      </c>
      <c r="G1077" s="6">
        <v>2</v>
      </c>
      <c r="H1077" s="6">
        <f t="shared" si="67"/>
        <v>0</v>
      </c>
      <c r="I1077" s="74"/>
    </row>
    <row r="1078" spans="1:9" ht="38.25" x14ac:dyDescent="0.2">
      <c r="A1078" s="1" t="s">
        <v>2856</v>
      </c>
      <c r="B1078" s="1" t="s">
        <v>2857</v>
      </c>
      <c r="C1078" s="2" t="s">
        <v>2858</v>
      </c>
      <c r="D1078" s="3" t="s">
        <v>267</v>
      </c>
      <c r="E1078" s="4">
        <v>2</v>
      </c>
      <c r="F1078" s="5">
        <v>0</v>
      </c>
      <c r="G1078" s="6">
        <v>2</v>
      </c>
      <c r="H1078" s="6">
        <f t="shared" si="67"/>
        <v>0</v>
      </c>
      <c r="I1078" s="74"/>
    </row>
    <row r="1079" spans="1:9" ht="76.5" x14ac:dyDescent="0.2">
      <c r="A1079" s="1" t="s">
        <v>2859</v>
      </c>
      <c r="B1079" s="1" t="s">
        <v>2860</v>
      </c>
      <c r="C1079" s="2" t="s">
        <v>2861</v>
      </c>
      <c r="D1079" s="3" t="s">
        <v>267</v>
      </c>
      <c r="E1079" s="4">
        <v>1</v>
      </c>
      <c r="F1079" s="5">
        <v>0</v>
      </c>
      <c r="G1079" s="6">
        <v>2</v>
      </c>
      <c r="H1079" s="6">
        <f t="shared" si="67"/>
        <v>0</v>
      </c>
      <c r="I1079" s="74"/>
    </row>
    <row r="1080" spans="1:9" ht="140.25" x14ac:dyDescent="0.2">
      <c r="A1080" s="1" t="s">
        <v>2862</v>
      </c>
      <c r="B1080" s="1" t="s">
        <v>2863</v>
      </c>
      <c r="C1080" s="2" t="s">
        <v>2864</v>
      </c>
      <c r="D1080" s="3" t="s">
        <v>267</v>
      </c>
      <c r="E1080" s="4">
        <v>1</v>
      </c>
      <c r="F1080" s="5">
        <v>0</v>
      </c>
      <c r="G1080" s="6">
        <v>2</v>
      </c>
      <c r="H1080" s="6">
        <f t="shared" si="67"/>
        <v>0</v>
      </c>
      <c r="I1080" s="74"/>
    </row>
    <row r="1081" spans="1:9" ht="89.25" x14ac:dyDescent="0.2">
      <c r="A1081" s="1" t="s">
        <v>2865</v>
      </c>
      <c r="B1081" s="1" t="s">
        <v>2866</v>
      </c>
      <c r="C1081" s="2" t="s">
        <v>2867</v>
      </c>
      <c r="D1081" s="3" t="s">
        <v>267</v>
      </c>
      <c r="E1081" s="4">
        <v>1</v>
      </c>
      <c r="F1081" s="5">
        <v>0</v>
      </c>
      <c r="G1081" s="6">
        <v>2</v>
      </c>
      <c r="H1081" s="6">
        <f t="shared" si="67"/>
        <v>0</v>
      </c>
      <c r="I1081" s="74"/>
    </row>
    <row r="1082" spans="1:9" ht="25.5" x14ac:dyDescent="0.2">
      <c r="A1082" s="1" t="s">
        <v>2868</v>
      </c>
      <c r="B1082" s="1" t="s">
        <v>2869</v>
      </c>
      <c r="C1082" s="2" t="s">
        <v>2870</v>
      </c>
      <c r="D1082" s="3" t="s">
        <v>267</v>
      </c>
      <c r="E1082" s="4">
        <v>3</v>
      </c>
      <c r="F1082" s="5">
        <v>0</v>
      </c>
      <c r="G1082" s="6">
        <v>2</v>
      </c>
      <c r="H1082" s="6">
        <f t="shared" si="67"/>
        <v>0</v>
      </c>
      <c r="I1082" s="74"/>
    </row>
    <row r="1083" spans="1:9" ht="25.5" x14ac:dyDescent="0.2">
      <c r="A1083" s="1" t="s">
        <v>2871</v>
      </c>
      <c r="B1083" s="1" t="s">
        <v>2872</v>
      </c>
      <c r="C1083" s="2" t="s">
        <v>2873</v>
      </c>
      <c r="D1083" s="3" t="s">
        <v>267</v>
      </c>
      <c r="E1083" s="4">
        <v>1</v>
      </c>
      <c r="F1083" s="5">
        <v>0</v>
      </c>
      <c r="G1083" s="6">
        <v>2</v>
      </c>
      <c r="H1083" s="6">
        <f t="shared" si="67"/>
        <v>0</v>
      </c>
      <c r="I1083" s="74"/>
    </row>
    <row r="1084" spans="1:9" ht="38.25" x14ac:dyDescent="0.2">
      <c r="A1084" s="1" t="s">
        <v>2874</v>
      </c>
      <c r="B1084" s="1" t="s">
        <v>2875</v>
      </c>
      <c r="C1084" s="2" t="s">
        <v>2876</v>
      </c>
      <c r="D1084" s="3" t="s">
        <v>277</v>
      </c>
      <c r="E1084" s="4">
        <v>6</v>
      </c>
      <c r="F1084" s="5">
        <v>0</v>
      </c>
      <c r="G1084" s="6">
        <v>2</v>
      </c>
      <c r="H1084" s="6">
        <f t="shared" si="67"/>
        <v>0</v>
      </c>
      <c r="I1084" s="74"/>
    </row>
    <row r="1085" spans="1:9" ht="38.25" x14ac:dyDescent="0.2">
      <c r="A1085" s="1" t="s">
        <v>2877</v>
      </c>
      <c r="B1085" s="1" t="s">
        <v>2878</v>
      </c>
      <c r="C1085" s="2" t="s">
        <v>2879</v>
      </c>
      <c r="D1085" s="3" t="s">
        <v>277</v>
      </c>
      <c r="E1085" s="4">
        <v>1</v>
      </c>
      <c r="F1085" s="5">
        <v>0</v>
      </c>
      <c r="G1085" s="6">
        <v>2</v>
      </c>
      <c r="H1085" s="6">
        <f t="shared" si="67"/>
        <v>0</v>
      </c>
      <c r="I1085" s="74"/>
    </row>
    <row r="1086" spans="1:9" ht="38.25" x14ac:dyDescent="0.2">
      <c r="A1086" s="1" t="s">
        <v>2880</v>
      </c>
      <c r="B1086" s="1" t="s">
        <v>2881</v>
      </c>
      <c r="C1086" s="2" t="s">
        <v>2882</v>
      </c>
      <c r="D1086" s="3" t="s">
        <v>277</v>
      </c>
      <c r="E1086" s="4">
        <v>1</v>
      </c>
      <c r="F1086" s="5">
        <v>0</v>
      </c>
      <c r="G1086" s="6">
        <v>2</v>
      </c>
      <c r="H1086" s="6">
        <f t="shared" si="67"/>
        <v>0</v>
      </c>
      <c r="I1086" s="74"/>
    </row>
    <row r="1087" spans="1:9" ht="25.5" x14ac:dyDescent="0.2">
      <c r="A1087" s="1" t="s">
        <v>2883</v>
      </c>
      <c r="B1087" s="1" t="s">
        <v>2884</v>
      </c>
      <c r="C1087" s="2" t="s">
        <v>2885</v>
      </c>
      <c r="D1087" s="3" t="s">
        <v>277</v>
      </c>
      <c r="E1087" s="4">
        <v>7</v>
      </c>
      <c r="F1087" s="5">
        <v>0</v>
      </c>
      <c r="G1087" s="6">
        <v>2</v>
      </c>
      <c r="H1087" s="6">
        <f t="shared" si="67"/>
        <v>0</v>
      </c>
      <c r="I1087" s="74"/>
    </row>
    <row r="1088" spans="1:9" ht="127.5" x14ac:dyDescent="0.2">
      <c r="A1088" s="1" t="s">
        <v>2886</v>
      </c>
      <c r="C1088" s="2" t="s">
        <v>2887</v>
      </c>
      <c r="D1088" s="3" t="s">
        <v>30</v>
      </c>
      <c r="E1088" s="4">
        <v>0</v>
      </c>
      <c r="F1088" s="5">
        <v>0</v>
      </c>
      <c r="G1088" s="6">
        <v>2</v>
      </c>
      <c r="H1088" s="6">
        <f t="shared" si="67"/>
        <v>0</v>
      </c>
      <c r="I1088" s="74"/>
    </row>
    <row r="1089" spans="1:9" ht="153" x14ac:dyDescent="0.2">
      <c r="A1089" s="1" t="s">
        <v>2888</v>
      </c>
      <c r="B1089" s="1" t="s">
        <v>2889</v>
      </c>
      <c r="C1089" s="2" t="s">
        <v>2890</v>
      </c>
      <c r="D1089" s="3" t="s">
        <v>267</v>
      </c>
      <c r="E1089" s="4">
        <v>8</v>
      </c>
      <c r="F1089" s="5">
        <v>0</v>
      </c>
      <c r="G1089" s="6">
        <v>2</v>
      </c>
      <c r="H1089" s="6">
        <f t="shared" si="67"/>
        <v>0</v>
      </c>
      <c r="I1089" s="74"/>
    </row>
    <row r="1090" spans="1:9" ht="38.25" x14ac:dyDescent="0.2">
      <c r="A1090" s="1" t="s">
        <v>2891</v>
      </c>
      <c r="B1090" s="1" t="s">
        <v>2892</v>
      </c>
      <c r="C1090" s="2" t="s">
        <v>2893</v>
      </c>
      <c r="D1090" s="3" t="s">
        <v>267</v>
      </c>
      <c r="E1090" s="4">
        <v>9</v>
      </c>
      <c r="F1090" s="5">
        <v>0</v>
      </c>
      <c r="G1090" s="6">
        <v>2</v>
      </c>
      <c r="H1090" s="6">
        <f t="shared" si="67"/>
        <v>0</v>
      </c>
      <c r="I1090" s="74"/>
    </row>
    <row r="1091" spans="1:9" ht="38.25" x14ac:dyDescent="0.2">
      <c r="A1091" s="1" t="s">
        <v>2894</v>
      </c>
      <c r="C1091" s="2" t="s">
        <v>2895</v>
      </c>
      <c r="D1091" s="3" t="s">
        <v>30</v>
      </c>
      <c r="E1091" s="4">
        <v>0</v>
      </c>
      <c r="F1091" s="5">
        <v>0</v>
      </c>
      <c r="G1091" s="6">
        <v>2</v>
      </c>
      <c r="H1091" s="6">
        <f t="shared" si="67"/>
        <v>0</v>
      </c>
      <c r="I1091" s="74"/>
    </row>
    <row r="1092" spans="1:9" ht="51" x14ac:dyDescent="0.2">
      <c r="A1092" s="1" t="s">
        <v>2896</v>
      </c>
      <c r="B1092" s="1" t="s">
        <v>2897</v>
      </c>
      <c r="C1092" s="2" t="s">
        <v>2898</v>
      </c>
      <c r="D1092" s="3" t="s">
        <v>267</v>
      </c>
      <c r="E1092" s="4">
        <v>4</v>
      </c>
      <c r="F1092" s="5">
        <v>0</v>
      </c>
      <c r="G1092" s="6">
        <v>2</v>
      </c>
      <c r="H1092" s="6">
        <f t="shared" si="67"/>
        <v>0</v>
      </c>
      <c r="I1092" s="74"/>
    </row>
    <row r="1093" spans="1:9" ht="51" x14ac:dyDescent="0.2">
      <c r="A1093" s="1" t="s">
        <v>2899</v>
      </c>
      <c r="B1093" s="1" t="s">
        <v>2900</v>
      </c>
      <c r="C1093" s="2" t="s">
        <v>2901</v>
      </c>
      <c r="D1093" s="3" t="s">
        <v>267</v>
      </c>
      <c r="E1093" s="4">
        <v>3</v>
      </c>
      <c r="F1093" s="5">
        <v>0</v>
      </c>
      <c r="G1093" s="6">
        <v>2</v>
      </c>
      <c r="H1093" s="6">
        <f t="shared" si="67"/>
        <v>0</v>
      </c>
      <c r="I1093" s="74"/>
    </row>
    <row r="1094" spans="1:9" ht="51" x14ac:dyDescent="0.2">
      <c r="A1094" s="1" t="s">
        <v>2902</v>
      </c>
      <c r="B1094" s="1" t="s">
        <v>2903</v>
      </c>
      <c r="C1094" s="2" t="s">
        <v>2904</v>
      </c>
      <c r="D1094" s="3" t="s">
        <v>267</v>
      </c>
      <c r="E1094" s="4">
        <v>2</v>
      </c>
      <c r="F1094" s="5">
        <v>0</v>
      </c>
      <c r="G1094" s="6">
        <v>2</v>
      </c>
      <c r="H1094" s="6">
        <f t="shared" si="67"/>
        <v>0</v>
      </c>
      <c r="I1094" s="74"/>
    </row>
    <row r="1095" spans="1:9" ht="51" x14ac:dyDescent="0.2">
      <c r="A1095" s="1" t="s">
        <v>2905</v>
      </c>
      <c r="B1095" s="1" t="s">
        <v>2906</v>
      </c>
      <c r="C1095" s="2" t="s">
        <v>2907</v>
      </c>
      <c r="D1095" s="3" t="s">
        <v>267</v>
      </c>
      <c r="E1095" s="4">
        <v>4</v>
      </c>
      <c r="F1095" s="5">
        <v>0</v>
      </c>
      <c r="G1095" s="6">
        <v>2</v>
      </c>
      <c r="H1095" s="6">
        <f t="shared" si="67"/>
        <v>0</v>
      </c>
      <c r="I1095" s="74"/>
    </row>
    <row r="1096" spans="1:9" ht="51" x14ac:dyDescent="0.2">
      <c r="A1096" s="1" t="s">
        <v>2908</v>
      </c>
      <c r="B1096" s="1" t="s">
        <v>2909</v>
      </c>
      <c r="C1096" s="2" t="s">
        <v>2910</v>
      </c>
      <c r="D1096" s="3" t="s">
        <v>267</v>
      </c>
      <c r="E1096" s="4">
        <v>2</v>
      </c>
      <c r="F1096" s="5">
        <v>0</v>
      </c>
      <c r="G1096" s="6">
        <v>2</v>
      </c>
      <c r="H1096" s="6">
        <f t="shared" si="67"/>
        <v>0</v>
      </c>
      <c r="I1096" s="74"/>
    </row>
    <row r="1097" spans="1:9" ht="38.25" x14ac:dyDescent="0.2">
      <c r="A1097" s="1" t="s">
        <v>2911</v>
      </c>
      <c r="C1097" s="2" t="s">
        <v>2912</v>
      </c>
      <c r="D1097" s="3" t="s">
        <v>30</v>
      </c>
      <c r="E1097" s="4">
        <v>0</v>
      </c>
      <c r="F1097" s="5">
        <v>0</v>
      </c>
      <c r="G1097" s="6">
        <v>2</v>
      </c>
      <c r="H1097" s="6">
        <f t="shared" si="67"/>
        <v>0</v>
      </c>
      <c r="I1097" s="74"/>
    </row>
    <row r="1098" spans="1:9" ht="51" x14ac:dyDescent="0.2">
      <c r="A1098" s="1" t="s">
        <v>2913</v>
      </c>
      <c r="B1098" s="1" t="s">
        <v>2914</v>
      </c>
      <c r="C1098" s="2" t="s">
        <v>2915</v>
      </c>
      <c r="D1098" s="3" t="s">
        <v>267</v>
      </c>
      <c r="E1098" s="4">
        <v>2</v>
      </c>
      <c r="F1098" s="5">
        <v>0</v>
      </c>
      <c r="G1098" s="6">
        <v>2</v>
      </c>
      <c r="H1098" s="6">
        <f t="shared" si="67"/>
        <v>0</v>
      </c>
      <c r="I1098" s="74"/>
    </row>
    <row r="1099" spans="1:9" ht="76.5" x14ac:dyDescent="0.2">
      <c r="A1099" s="1" t="s">
        <v>2916</v>
      </c>
      <c r="C1099" s="2" t="s">
        <v>2917</v>
      </c>
      <c r="D1099" s="3" t="s">
        <v>30</v>
      </c>
      <c r="E1099" s="4">
        <v>0</v>
      </c>
      <c r="F1099" s="5">
        <v>0</v>
      </c>
      <c r="G1099" s="6">
        <v>2</v>
      </c>
      <c r="H1099" s="6">
        <f t="shared" si="67"/>
        <v>0</v>
      </c>
      <c r="I1099" s="74"/>
    </row>
    <row r="1100" spans="1:9" ht="89.25" x14ac:dyDescent="0.2">
      <c r="A1100" s="1" t="s">
        <v>2918</v>
      </c>
      <c r="B1100" s="1" t="s">
        <v>2919</v>
      </c>
      <c r="C1100" s="2" t="s">
        <v>2920</v>
      </c>
      <c r="D1100" s="3" t="s">
        <v>267</v>
      </c>
      <c r="E1100" s="4">
        <v>1</v>
      </c>
      <c r="F1100" s="5">
        <v>0</v>
      </c>
      <c r="G1100" s="6">
        <v>2</v>
      </c>
      <c r="H1100" s="6">
        <f t="shared" si="67"/>
        <v>0</v>
      </c>
      <c r="I1100" s="74"/>
    </row>
    <row r="1101" spans="1:9" ht="89.25" x14ac:dyDescent="0.2">
      <c r="A1101" s="1" t="s">
        <v>2921</v>
      </c>
      <c r="B1101" s="1" t="s">
        <v>2922</v>
      </c>
      <c r="C1101" s="2" t="s">
        <v>2923</v>
      </c>
      <c r="D1101" s="3" t="s">
        <v>267</v>
      </c>
      <c r="E1101" s="4">
        <v>1</v>
      </c>
      <c r="F1101" s="5">
        <v>0</v>
      </c>
      <c r="G1101" s="6">
        <v>2</v>
      </c>
      <c r="H1101" s="6">
        <f t="shared" si="67"/>
        <v>0</v>
      </c>
      <c r="I1101" s="74"/>
    </row>
    <row r="1102" spans="1:9" ht="89.25" x14ac:dyDescent="0.2">
      <c r="A1102" s="1" t="s">
        <v>2924</v>
      </c>
      <c r="B1102" s="1" t="s">
        <v>2925</v>
      </c>
      <c r="C1102" s="2" t="s">
        <v>2926</v>
      </c>
      <c r="D1102" s="3" t="s">
        <v>267</v>
      </c>
      <c r="E1102" s="4">
        <v>1</v>
      </c>
      <c r="F1102" s="5">
        <v>0</v>
      </c>
      <c r="G1102" s="6">
        <v>2</v>
      </c>
      <c r="H1102" s="6">
        <f t="shared" si="67"/>
        <v>0</v>
      </c>
      <c r="I1102" s="74"/>
    </row>
    <row r="1103" spans="1:9" ht="89.25" x14ac:dyDescent="0.2">
      <c r="A1103" s="1" t="s">
        <v>2927</v>
      </c>
      <c r="B1103" s="1" t="s">
        <v>2928</v>
      </c>
      <c r="C1103" s="2" t="s">
        <v>2929</v>
      </c>
      <c r="D1103" s="3" t="s">
        <v>267</v>
      </c>
      <c r="E1103" s="4">
        <v>1</v>
      </c>
      <c r="F1103" s="5">
        <v>0</v>
      </c>
      <c r="G1103" s="6">
        <v>2</v>
      </c>
      <c r="H1103" s="6">
        <f t="shared" si="67"/>
        <v>0</v>
      </c>
      <c r="I1103" s="74"/>
    </row>
    <row r="1104" spans="1:9" ht="89.25" x14ac:dyDescent="0.2">
      <c r="A1104" s="1" t="s">
        <v>2930</v>
      </c>
      <c r="B1104" s="1" t="s">
        <v>2931</v>
      </c>
      <c r="C1104" s="2" t="s">
        <v>2932</v>
      </c>
      <c r="D1104" s="3" t="s">
        <v>267</v>
      </c>
      <c r="E1104" s="4">
        <v>1</v>
      </c>
      <c r="F1104" s="5">
        <v>0</v>
      </c>
      <c r="G1104" s="6">
        <v>2</v>
      </c>
      <c r="H1104" s="6">
        <f t="shared" si="67"/>
        <v>0</v>
      </c>
      <c r="I1104" s="74"/>
    </row>
    <row r="1105" spans="1:9" ht="102" x14ac:dyDescent="0.2">
      <c r="A1105" s="1" t="s">
        <v>2933</v>
      </c>
      <c r="C1105" s="2" t="s">
        <v>2934</v>
      </c>
      <c r="D1105" s="3" t="s">
        <v>30</v>
      </c>
      <c r="E1105" s="4">
        <v>0</v>
      </c>
      <c r="F1105" s="5">
        <v>0</v>
      </c>
      <c r="G1105" s="6">
        <v>2</v>
      </c>
      <c r="H1105" s="6">
        <f t="shared" si="67"/>
        <v>0</v>
      </c>
      <c r="I1105" s="74"/>
    </row>
    <row r="1106" spans="1:9" ht="114.75" x14ac:dyDescent="0.2">
      <c r="A1106" s="1" t="s">
        <v>2935</v>
      </c>
      <c r="B1106" s="1" t="s">
        <v>2936</v>
      </c>
      <c r="C1106" s="2" t="s">
        <v>2937</v>
      </c>
      <c r="D1106" s="3" t="s">
        <v>294</v>
      </c>
      <c r="E1106" s="4">
        <v>92</v>
      </c>
      <c r="F1106" s="5">
        <v>0</v>
      </c>
      <c r="G1106" s="6">
        <v>2</v>
      </c>
      <c r="H1106" s="6">
        <f t="shared" si="67"/>
        <v>0</v>
      </c>
      <c r="I1106" s="74"/>
    </row>
    <row r="1107" spans="1:9" ht="114.75" x14ac:dyDescent="0.2">
      <c r="A1107" s="1" t="s">
        <v>2938</v>
      </c>
      <c r="B1107" s="1" t="s">
        <v>2939</v>
      </c>
      <c r="C1107" s="2" t="s">
        <v>2940</v>
      </c>
      <c r="D1107" s="3" t="s">
        <v>294</v>
      </c>
      <c r="E1107" s="4">
        <v>20</v>
      </c>
      <c r="F1107" s="5">
        <v>0</v>
      </c>
      <c r="G1107" s="6">
        <v>2</v>
      </c>
      <c r="H1107" s="6">
        <f t="shared" si="67"/>
        <v>0</v>
      </c>
      <c r="I1107" s="74"/>
    </row>
    <row r="1108" spans="1:9" ht="114.75" x14ac:dyDescent="0.2">
      <c r="A1108" s="1" t="s">
        <v>2941</v>
      </c>
      <c r="B1108" s="1" t="s">
        <v>2942</v>
      </c>
      <c r="C1108" s="2" t="s">
        <v>2943</v>
      </c>
      <c r="D1108" s="3" t="s">
        <v>294</v>
      </c>
      <c r="E1108" s="4">
        <v>115</v>
      </c>
      <c r="F1108" s="5">
        <v>0</v>
      </c>
      <c r="G1108" s="6">
        <v>2</v>
      </c>
      <c r="H1108" s="6">
        <f t="shared" si="67"/>
        <v>0</v>
      </c>
      <c r="I1108" s="74"/>
    </row>
    <row r="1109" spans="1:9" ht="114.75" x14ac:dyDescent="0.2">
      <c r="A1109" s="1" t="s">
        <v>2944</v>
      </c>
      <c r="B1109" s="1" t="s">
        <v>2945</v>
      </c>
      <c r="C1109" s="2" t="s">
        <v>2946</v>
      </c>
      <c r="D1109" s="3" t="s">
        <v>294</v>
      </c>
      <c r="E1109" s="4">
        <v>32</v>
      </c>
      <c r="F1109" s="5">
        <v>0</v>
      </c>
      <c r="G1109" s="6">
        <v>2</v>
      </c>
      <c r="H1109" s="6">
        <f t="shared" si="67"/>
        <v>0</v>
      </c>
      <c r="I1109" s="74"/>
    </row>
    <row r="1110" spans="1:9" ht="114.75" x14ac:dyDescent="0.2">
      <c r="A1110" s="1" t="s">
        <v>2947</v>
      </c>
      <c r="B1110" s="1" t="s">
        <v>2948</v>
      </c>
      <c r="C1110" s="2" t="s">
        <v>2949</v>
      </c>
      <c r="D1110" s="3" t="s">
        <v>294</v>
      </c>
      <c r="E1110" s="4">
        <v>17</v>
      </c>
      <c r="F1110" s="5">
        <v>0</v>
      </c>
      <c r="G1110" s="6">
        <v>2</v>
      </c>
      <c r="H1110" s="6">
        <f t="shared" si="67"/>
        <v>0</v>
      </c>
      <c r="I1110" s="74"/>
    </row>
    <row r="1111" spans="1:9" ht="114.75" x14ac:dyDescent="0.2">
      <c r="A1111" s="1" t="s">
        <v>2950</v>
      </c>
      <c r="B1111" s="1" t="s">
        <v>2951</v>
      </c>
      <c r="C1111" s="2" t="s">
        <v>2952</v>
      </c>
      <c r="D1111" s="3" t="s">
        <v>294</v>
      </c>
      <c r="E1111" s="4">
        <v>6</v>
      </c>
      <c r="F1111" s="5">
        <v>0</v>
      </c>
      <c r="G1111" s="6">
        <v>2</v>
      </c>
      <c r="H1111" s="6">
        <f t="shared" si="67"/>
        <v>0</v>
      </c>
      <c r="I1111" s="74"/>
    </row>
    <row r="1112" spans="1:9" ht="102" x14ac:dyDescent="0.2">
      <c r="A1112" s="1" t="s">
        <v>2953</v>
      </c>
      <c r="C1112" s="2" t="s">
        <v>2954</v>
      </c>
      <c r="D1112" s="3" t="s">
        <v>30</v>
      </c>
      <c r="E1112" s="4">
        <v>0</v>
      </c>
      <c r="F1112" s="5">
        <v>0</v>
      </c>
      <c r="G1112" s="6">
        <v>2</v>
      </c>
      <c r="H1112" s="6">
        <f t="shared" si="67"/>
        <v>0</v>
      </c>
      <c r="I1112" s="74"/>
    </row>
    <row r="1113" spans="1:9" ht="114.75" x14ac:dyDescent="0.2">
      <c r="A1113" s="1" t="s">
        <v>2955</v>
      </c>
      <c r="B1113" s="1" t="s">
        <v>2956</v>
      </c>
      <c r="C1113" s="2" t="s">
        <v>2957</v>
      </c>
      <c r="D1113" s="3" t="s">
        <v>294</v>
      </c>
      <c r="E1113" s="4">
        <v>92</v>
      </c>
      <c r="F1113" s="5">
        <v>0</v>
      </c>
      <c r="G1113" s="6">
        <v>2</v>
      </c>
      <c r="H1113" s="6">
        <f t="shared" si="67"/>
        <v>0</v>
      </c>
      <c r="I1113" s="74"/>
    </row>
    <row r="1114" spans="1:9" ht="114.75" x14ac:dyDescent="0.2">
      <c r="A1114" s="1" t="s">
        <v>2958</v>
      </c>
      <c r="B1114" s="1" t="s">
        <v>2959</v>
      </c>
      <c r="C1114" s="2" t="s">
        <v>2960</v>
      </c>
      <c r="D1114" s="3" t="s">
        <v>294</v>
      </c>
      <c r="E1114" s="4">
        <v>20</v>
      </c>
      <c r="F1114" s="5">
        <v>0</v>
      </c>
      <c r="G1114" s="6">
        <v>2</v>
      </c>
      <c r="H1114" s="6">
        <f t="shared" si="67"/>
        <v>0</v>
      </c>
      <c r="I1114" s="74"/>
    </row>
    <row r="1115" spans="1:9" ht="114.75" x14ac:dyDescent="0.2">
      <c r="A1115" s="1" t="s">
        <v>2961</v>
      </c>
      <c r="B1115" s="1" t="s">
        <v>2962</v>
      </c>
      <c r="C1115" s="2" t="s">
        <v>2963</v>
      </c>
      <c r="D1115" s="3" t="s">
        <v>294</v>
      </c>
      <c r="E1115" s="4">
        <v>115</v>
      </c>
      <c r="F1115" s="5">
        <v>0</v>
      </c>
      <c r="G1115" s="6">
        <v>2</v>
      </c>
      <c r="H1115" s="6">
        <f t="shared" si="67"/>
        <v>0</v>
      </c>
      <c r="I1115" s="74"/>
    </row>
    <row r="1116" spans="1:9" ht="114.75" x14ac:dyDescent="0.2">
      <c r="A1116" s="1" t="s">
        <v>2964</v>
      </c>
      <c r="B1116" s="1" t="s">
        <v>2965</v>
      </c>
      <c r="C1116" s="2" t="s">
        <v>2966</v>
      </c>
      <c r="D1116" s="3" t="s">
        <v>294</v>
      </c>
      <c r="E1116" s="4">
        <v>32</v>
      </c>
      <c r="F1116" s="5">
        <v>0</v>
      </c>
      <c r="G1116" s="6">
        <v>2</v>
      </c>
      <c r="H1116" s="6">
        <f t="shared" si="67"/>
        <v>0</v>
      </c>
      <c r="I1116" s="74"/>
    </row>
    <row r="1117" spans="1:9" ht="114.75" x14ac:dyDescent="0.2">
      <c r="A1117" s="1" t="s">
        <v>2967</v>
      </c>
      <c r="B1117" s="1" t="s">
        <v>2968</v>
      </c>
      <c r="C1117" s="2" t="s">
        <v>2969</v>
      </c>
      <c r="D1117" s="3" t="s">
        <v>294</v>
      </c>
      <c r="E1117" s="4">
        <v>17</v>
      </c>
      <c r="F1117" s="5">
        <v>0</v>
      </c>
      <c r="G1117" s="6">
        <v>2</v>
      </c>
      <c r="H1117" s="6">
        <f t="shared" si="67"/>
        <v>0</v>
      </c>
      <c r="I1117" s="74"/>
    </row>
    <row r="1118" spans="1:9" ht="114.75" x14ac:dyDescent="0.2">
      <c r="A1118" s="1" t="s">
        <v>2970</v>
      </c>
      <c r="B1118" s="1" t="s">
        <v>2971</v>
      </c>
      <c r="C1118" s="2" t="s">
        <v>2972</v>
      </c>
      <c r="D1118" s="3" t="s">
        <v>294</v>
      </c>
      <c r="E1118" s="4">
        <v>6</v>
      </c>
      <c r="F1118" s="5">
        <v>0</v>
      </c>
      <c r="G1118" s="6">
        <v>2</v>
      </c>
      <c r="H1118" s="6">
        <f t="shared" si="67"/>
        <v>0</v>
      </c>
      <c r="I1118" s="74"/>
    </row>
    <row r="1119" spans="1:9" ht="165.75" x14ac:dyDescent="0.2">
      <c r="A1119" s="1" t="s">
        <v>2973</v>
      </c>
      <c r="C1119" s="2" t="s">
        <v>2974</v>
      </c>
      <c r="D1119" s="3" t="s">
        <v>30</v>
      </c>
      <c r="E1119" s="4">
        <v>0</v>
      </c>
      <c r="F1119" s="5">
        <v>0</v>
      </c>
      <c r="G1119" s="6">
        <v>2</v>
      </c>
      <c r="H1119" s="6">
        <f t="shared" si="67"/>
        <v>0</v>
      </c>
      <c r="I1119" s="74"/>
    </row>
    <row r="1120" spans="1:9" ht="204" x14ac:dyDescent="0.2">
      <c r="A1120" s="1" t="s">
        <v>2975</v>
      </c>
      <c r="B1120" s="1" t="s">
        <v>2976</v>
      </c>
      <c r="C1120" s="2" t="s">
        <v>2977</v>
      </c>
      <c r="D1120" s="3" t="s">
        <v>294</v>
      </c>
      <c r="E1120" s="4">
        <v>192</v>
      </c>
      <c r="F1120" s="5">
        <v>0</v>
      </c>
      <c r="G1120" s="6">
        <v>2</v>
      </c>
      <c r="H1120" s="6">
        <f t="shared" si="67"/>
        <v>0</v>
      </c>
      <c r="I1120" s="74"/>
    </row>
    <row r="1121" spans="1:9" ht="204" x14ac:dyDescent="0.2">
      <c r="A1121" s="1" t="s">
        <v>2978</v>
      </c>
      <c r="B1121" s="1" t="s">
        <v>2979</v>
      </c>
      <c r="C1121" s="2" t="s">
        <v>2980</v>
      </c>
      <c r="D1121" s="3" t="s">
        <v>294</v>
      </c>
      <c r="E1121" s="4">
        <v>138</v>
      </c>
      <c r="F1121" s="5">
        <v>0</v>
      </c>
      <c r="G1121" s="6">
        <v>2</v>
      </c>
      <c r="H1121" s="6">
        <f t="shared" si="67"/>
        <v>0</v>
      </c>
      <c r="I1121" s="74"/>
    </row>
    <row r="1122" spans="1:9" ht="204" x14ac:dyDescent="0.2">
      <c r="A1122" s="1" t="s">
        <v>2981</v>
      </c>
      <c r="B1122" s="1" t="s">
        <v>2982</v>
      </c>
      <c r="C1122" s="2" t="s">
        <v>2983</v>
      </c>
      <c r="D1122" s="3" t="s">
        <v>294</v>
      </c>
      <c r="E1122" s="4">
        <v>58</v>
      </c>
      <c r="F1122" s="5">
        <v>0</v>
      </c>
      <c r="G1122" s="6">
        <v>2</v>
      </c>
      <c r="H1122" s="6">
        <f t="shared" si="67"/>
        <v>0</v>
      </c>
      <c r="I1122" s="74"/>
    </row>
    <row r="1123" spans="1:9" x14ac:dyDescent="0.2">
      <c r="A1123" s="1" t="s">
        <v>2984</v>
      </c>
      <c r="B1123" s="1" t="s">
        <v>485</v>
      </c>
      <c r="C1123" s="2" t="s">
        <v>2985</v>
      </c>
      <c r="E1123" s="4">
        <v>0</v>
      </c>
      <c r="F1123" s="5">
        <v>0</v>
      </c>
      <c r="G1123" s="6">
        <v>1</v>
      </c>
      <c r="H1123" s="6">
        <f>H1124+H1125+H1126+H1127+H1128+H1129+H1130+H1131+H1132+H1133+H1134+H1135+H1136</f>
        <v>0</v>
      </c>
      <c r="I1123" s="74"/>
    </row>
    <row r="1124" spans="1:9" ht="114.75" x14ac:dyDescent="0.2">
      <c r="A1124" s="1" t="s">
        <v>2986</v>
      </c>
      <c r="C1124" s="2" t="s">
        <v>2987</v>
      </c>
      <c r="D1124" s="3" t="s">
        <v>30</v>
      </c>
      <c r="E1124" s="4">
        <v>0</v>
      </c>
      <c r="F1124" s="5">
        <v>0</v>
      </c>
      <c r="G1124" s="6">
        <v>2</v>
      </c>
      <c r="H1124" s="6">
        <f t="shared" ref="H1124:H1136" si="68">ROUND(ROUND(F1124,2)*ROUND(E1124,2), 2)</f>
        <v>0</v>
      </c>
      <c r="I1124" s="74"/>
    </row>
    <row r="1125" spans="1:9" ht="127.5" x14ac:dyDescent="0.2">
      <c r="A1125" s="1" t="s">
        <v>2988</v>
      </c>
      <c r="B1125" s="1" t="s">
        <v>2989</v>
      </c>
      <c r="C1125" s="2" t="s">
        <v>2990</v>
      </c>
      <c r="D1125" s="3" t="s">
        <v>294</v>
      </c>
      <c r="E1125" s="4">
        <v>57</v>
      </c>
      <c r="F1125" s="5">
        <v>0</v>
      </c>
      <c r="G1125" s="6">
        <v>2</v>
      </c>
      <c r="H1125" s="6">
        <f t="shared" si="68"/>
        <v>0</v>
      </c>
      <c r="I1125" s="74"/>
    </row>
    <row r="1126" spans="1:9" ht="127.5" x14ac:dyDescent="0.2">
      <c r="A1126" s="1" t="s">
        <v>2991</v>
      </c>
      <c r="B1126" s="1" t="s">
        <v>2992</v>
      </c>
      <c r="C1126" s="2" t="s">
        <v>2993</v>
      </c>
      <c r="D1126" s="3" t="s">
        <v>294</v>
      </c>
      <c r="E1126" s="4">
        <v>108</v>
      </c>
      <c r="F1126" s="5">
        <v>0</v>
      </c>
      <c r="G1126" s="6">
        <v>2</v>
      </c>
      <c r="H1126" s="6">
        <f t="shared" si="68"/>
        <v>0</v>
      </c>
      <c r="I1126" s="74"/>
    </row>
    <row r="1127" spans="1:9" ht="114.75" x14ac:dyDescent="0.2">
      <c r="A1127" s="1" t="s">
        <v>2994</v>
      </c>
      <c r="C1127" s="2" t="s">
        <v>2995</v>
      </c>
      <c r="D1127" s="3" t="s">
        <v>30</v>
      </c>
      <c r="E1127" s="4">
        <v>0</v>
      </c>
      <c r="F1127" s="5">
        <v>0</v>
      </c>
      <c r="G1127" s="6">
        <v>2</v>
      </c>
      <c r="H1127" s="6">
        <f t="shared" si="68"/>
        <v>0</v>
      </c>
      <c r="I1127" s="74"/>
    </row>
    <row r="1128" spans="1:9" ht="127.5" x14ac:dyDescent="0.2">
      <c r="A1128" s="1" t="s">
        <v>2996</v>
      </c>
      <c r="B1128" s="1" t="s">
        <v>2997</v>
      </c>
      <c r="C1128" s="2" t="s">
        <v>2998</v>
      </c>
      <c r="D1128" s="3" t="s">
        <v>294</v>
      </c>
      <c r="E1128" s="4">
        <v>78</v>
      </c>
      <c r="F1128" s="5">
        <v>0</v>
      </c>
      <c r="G1128" s="6">
        <v>2</v>
      </c>
      <c r="H1128" s="6">
        <f t="shared" si="68"/>
        <v>0</v>
      </c>
      <c r="I1128" s="74"/>
    </row>
    <row r="1129" spans="1:9" ht="38.25" x14ac:dyDescent="0.2">
      <c r="A1129" s="1" t="s">
        <v>2999</v>
      </c>
      <c r="B1129" s="1" t="s">
        <v>3000</v>
      </c>
      <c r="C1129" s="2" t="s">
        <v>3001</v>
      </c>
      <c r="D1129" s="3" t="s">
        <v>267</v>
      </c>
      <c r="E1129" s="4">
        <v>6</v>
      </c>
      <c r="F1129" s="5">
        <v>0</v>
      </c>
      <c r="G1129" s="6">
        <v>2</v>
      </c>
      <c r="H1129" s="6">
        <f t="shared" si="68"/>
        <v>0</v>
      </c>
      <c r="I1129" s="74"/>
    </row>
    <row r="1130" spans="1:9" ht="25.5" x14ac:dyDescent="0.2">
      <c r="A1130" s="1" t="s">
        <v>3002</v>
      </c>
      <c r="B1130" s="1" t="s">
        <v>3003</v>
      </c>
      <c r="C1130" s="2" t="s">
        <v>3004</v>
      </c>
      <c r="D1130" s="3" t="s">
        <v>277</v>
      </c>
      <c r="E1130" s="4">
        <v>23</v>
      </c>
      <c r="F1130" s="5">
        <v>0</v>
      </c>
      <c r="G1130" s="6">
        <v>2</v>
      </c>
      <c r="H1130" s="6">
        <f t="shared" si="68"/>
        <v>0</v>
      </c>
      <c r="I1130" s="74"/>
    </row>
    <row r="1131" spans="1:9" ht="51" x14ac:dyDescent="0.2">
      <c r="A1131" s="1" t="s">
        <v>3005</v>
      </c>
      <c r="B1131" s="1" t="s">
        <v>3006</v>
      </c>
      <c r="C1131" s="2" t="s">
        <v>3007</v>
      </c>
      <c r="D1131" s="3" t="s">
        <v>277</v>
      </c>
      <c r="E1131" s="4">
        <v>7</v>
      </c>
      <c r="F1131" s="5">
        <v>0</v>
      </c>
      <c r="G1131" s="6">
        <v>2</v>
      </c>
      <c r="H1131" s="6">
        <f t="shared" si="68"/>
        <v>0</v>
      </c>
      <c r="I1131" s="74"/>
    </row>
    <row r="1132" spans="1:9" ht="89.25" x14ac:dyDescent="0.2">
      <c r="A1132" s="1" t="s">
        <v>3008</v>
      </c>
      <c r="B1132" s="1" t="s">
        <v>3009</v>
      </c>
      <c r="C1132" s="2" t="s">
        <v>3010</v>
      </c>
      <c r="D1132" s="3" t="s">
        <v>267</v>
      </c>
      <c r="E1132" s="4">
        <v>7</v>
      </c>
      <c r="F1132" s="5">
        <v>0</v>
      </c>
      <c r="G1132" s="6">
        <v>2</v>
      </c>
      <c r="H1132" s="6">
        <f t="shared" si="68"/>
        <v>0</v>
      </c>
      <c r="I1132" s="74"/>
    </row>
    <row r="1133" spans="1:9" ht="25.5" x14ac:dyDescent="0.2">
      <c r="A1133" s="1" t="s">
        <v>3011</v>
      </c>
      <c r="B1133" s="1" t="s">
        <v>3012</v>
      </c>
      <c r="C1133" s="2" t="s">
        <v>3013</v>
      </c>
      <c r="D1133" s="3" t="s">
        <v>267</v>
      </c>
      <c r="E1133" s="4">
        <v>14</v>
      </c>
      <c r="F1133" s="5">
        <v>0</v>
      </c>
      <c r="G1133" s="6">
        <v>2</v>
      </c>
      <c r="H1133" s="6">
        <f t="shared" si="68"/>
        <v>0</v>
      </c>
      <c r="I1133" s="74"/>
    </row>
    <row r="1134" spans="1:9" ht="38.25" x14ac:dyDescent="0.2">
      <c r="A1134" s="1" t="s">
        <v>3014</v>
      </c>
      <c r="C1134" s="2" t="s">
        <v>3015</v>
      </c>
      <c r="D1134" s="3" t="s">
        <v>30</v>
      </c>
      <c r="E1134" s="4">
        <v>0</v>
      </c>
      <c r="F1134" s="5">
        <v>0</v>
      </c>
      <c r="G1134" s="6">
        <v>2</v>
      </c>
      <c r="H1134" s="6">
        <f t="shared" si="68"/>
        <v>0</v>
      </c>
      <c r="I1134" s="74"/>
    </row>
    <row r="1135" spans="1:9" ht="63.75" x14ac:dyDescent="0.2">
      <c r="A1135" s="1" t="s">
        <v>3016</v>
      </c>
      <c r="B1135" s="1" t="s">
        <v>3017</v>
      </c>
      <c r="C1135" s="2" t="s">
        <v>3018</v>
      </c>
      <c r="D1135" s="3" t="s">
        <v>267</v>
      </c>
      <c r="E1135" s="4">
        <v>1</v>
      </c>
      <c r="F1135" s="5">
        <v>0</v>
      </c>
      <c r="G1135" s="6">
        <v>2</v>
      </c>
      <c r="H1135" s="6">
        <f t="shared" si="68"/>
        <v>0</v>
      </c>
      <c r="I1135" s="74"/>
    </row>
    <row r="1136" spans="1:9" ht="63.75" x14ac:dyDescent="0.2">
      <c r="A1136" s="1" t="s">
        <v>3019</v>
      </c>
      <c r="B1136" s="1" t="s">
        <v>3020</v>
      </c>
      <c r="C1136" s="2" t="s">
        <v>3018</v>
      </c>
      <c r="D1136" s="3" t="s">
        <v>267</v>
      </c>
      <c r="E1136" s="4">
        <v>1</v>
      </c>
      <c r="F1136" s="5">
        <v>0</v>
      </c>
      <c r="G1136" s="6">
        <v>2</v>
      </c>
      <c r="H1136" s="6">
        <f t="shared" si="68"/>
        <v>0</v>
      </c>
      <c r="I1136" s="74"/>
    </row>
    <row r="1137" spans="1:9" x14ac:dyDescent="0.2">
      <c r="A1137" s="1" t="s">
        <v>3021</v>
      </c>
      <c r="B1137" s="1" t="s">
        <v>488</v>
      </c>
      <c r="C1137" s="2" t="s">
        <v>2371</v>
      </c>
      <c r="E1137" s="4">
        <v>0</v>
      </c>
      <c r="F1137" s="5">
        <v>0</v>
      </c>
      <c r="G1137" s="6">
        <v>1</v>
      </c>
      <c r="H1137" s="6">
        <f>H1138+H1139+H1140</f>
        <v>0</v>
      </c>
      <c r="I1137" s="74"/>
    </row>
    <row r="1138" spans="1:9" ht="25.5" x14ac:dyDescent="0.2">
      <c r="A1138" s="1" t="s">
        <v>3022</v>
      </c>
      <c r="B1138" s="1" t="s">
        <v>1146</v>
      </c>
      <c r="C1138" s="2" t="s">
        <v>3023</v>
      </c>
      <c r="D1138" s="3" t="s">
        <v>277</v>
      </c>
      <c r="E1138" s="4">
        <v>3</v>
      </c>
      <c r="F1138" s="5">
        <v>0</v>
      </c>
      <c r="G1138" s="6">
        <v>2</v>
      </c>
      <c r="H1138" s="6">
        <f t="shared" ref="H1138:H1140" si="69">ROUND(ROUND(F1138,2)*ROUND(E1138,2), 2)</f>
        <v>0</v>
      </c>
      <c r="I1138" s="74"/>
    </row>
    <row r="1139" spans="1:9" ht="38.25" x14ac:dyDescent="0.2">
      <c r="A1139" s="1" t="s">
        <v>3024</v>
      </c>
      <c r="B1139" s="1" t="s">
        <v>3025</v>
      </c>
      <c r="C1139" s="2" t="s">
        <v>3026</v>
      </c>
      <c r="D1139" s="3" t="s">
        <v>267</v>
      </c>
      <c r="E1139" s="4">
        <v>6</v>
      </c>
      <c r="F1139" s="5">
        <v>0</v>
      </c>
      <c r="G1139" s="6">
        <v>2</v>
      </c>
      <c r="H1139" s="6">
        <f t="shared" si="69"/>
        <v>0</v>
      </c>
      <c r="I1139" s="74"/>
    </row>
    <row r="1140" spans="1:9" ht="51" x14ac:dyDescent="0.2">
      <c r="A1140" s="1" t="s">
        <v>3027</v>
      </c>
      <c r="B1140" s="1" t="s">
        <v>3028</v>
      </c>
      <c r="C1140" s="2" t="s">
        <v>3029</v>
      </c>
      <c r="D1140" s="3" t="s">
        <v>277</v>
      </c>
      <c r="E1140" s="4">
        <v>1</v>
      </c>
      <c r="F1140" s="5">
        <v>0</v>
      </c>
      <c r="G1140" s="6">
        <v>2</v>
      </c>
      <c r="H1140" s="6">
        <f t="shared" si="69"/>
        <v>0</v>
      </c>
      <c r="I1140" s="74"/>
    </row>
    <row r="1141" spans="1:9" x14ac:dyDescent="0.2">
      <c r="A1141" s="1" t="s">
        <v>3030</v>
      </c>
      <c r="B1141" s="1" t="s">
        <v>558</v>
      </c>
      <c r="C1141" s="2" t="s">
        <v>3031</v>
      </c>
      <c r="E1141" s="4">
        <v>0</v>
      </c>
      <c r="F1141" s="5">
        <v>0</v>
      </c>
      <c r="G1141" s="6">
        <v>1</v>
      </c>
      <c r="H1141" s="6">
        <f>H1142</f>
        <v>0</v>
      </c>
      <c r="I1141" s="74"/>
    </row>
    <row r="1142" spans="1:9" ht="25.5" x14ac:dyDescent="0.2">
      <c r="A1142" s="1" t="s">
        <v>3032</v>
      </c>
      <c r="B1142" s="1" t="s">
        <v>570</v>
      </c>
      <c r="C1142" s="2" t="s">
        <v>3033</v>
      </c>
      <c r="D1142" s="3" t="s">
        <v>267</v>
      </c>
      <c r="E1142" s="4">
        <v>1</v>
      </c>
      <c r="F1142" s="5">
        <v>0</v>
      </c>
      <c r="G1142" s="6">
        <v>2</v>
      </c>
      <c r="H1142" s="6">
        <f>ROUND(ROUND(F1142,2)*ROUND(E1142,2), 2)</f>
        <v>0</v>
      </c>
      <c r="I1142" s="74"/>
    </row>
    <row r="1143" spans="1:9" x14ac:dyDescent="0.2">
      <c r="A1143" s="1" t="s">
        <v>3034</v>
      </c>
      <c r="B1143" s="1" t="s">
        <v>604</v>
      </c>
      <c r="C1143" s="2" t="s">
        <v>3035</v>
      </c>
      <c r="E1143" s="4">
        <v>0</v>
      </c>
      <c r="F1143" s="5">
        <v>0</v>
      </c>
      <c r="G1143" s="6">
        <v>1</v>
      </c>
      <c r="H1143" s="6">
        <f>H1144+H1145+H1146+H1147+H1148+H1149+H1150+H1151+H1152+H1153+H1154+H1155+H1156+H1157+H1158+H1159+H1160+H1161+H1162+H1163+H1164+H1165+H1166+H1167</f>
        <v>0</v>
      </c>
      <c r="I1143" s="74"/>
    </row>
    <row r="1144" spans="1:9" ht="38.25" x14ac:dyDescent="0.2">
      <c r="A1144" s="1" t="s">
        <v>3036</v>
      </c>
      <c r="B1144" s="1" t="s">
        <v>620</v>
      </c>
      <c r="C1144" s="2" t="s">
        <v>3037</v>
      </c>
      <c r="D1144" s="3" t="s">
        <v>267</v>
      </c>
      <c r="E1144" s="4">
        <v>1</v>
      </c>
      <c r="F1144" s="5">
        <v>0</v>
      </c>
      <c r="G1144" s="6">
        <v>2</v>
      </c>
      <c r="H1144" s="6">
        <f t="shared" ref="H1144:H1167" si="70">ROUND(ROUND(F1144,2)*ROUND(E1144,2), 2)</f>
        <v>0</v>
      </c>
      <c r="I1144" s="74"/>
    </row>
    <row r="1145" spans="1:9" ht="140.25" x14ac:dyDescent="0.2">
      <c r="A1145" s="1" t="s">
        <v>3038</v>
      </c>
      <c r="B1145" s="1" t="s">
        <v>625</v>
      </c>
      <c r="C1145" s="2" t="s">
        <v>3039</v>
      </c>
      <c r="D1145" s="3" t="s">
        <v>267</v>
      </c>
      <c r="E1145" s="4">
        <v>1</v>
      </c>
      <c r="F1145" s="5">
        <v>0</v>
      </c>
      <c r="G1145" s="6">
        <v>2</v>
      </c>
      <c r="H1145" s="6">
        <f t="shared" si="70"/>
        <v>0</v>
      </c>
      <c r="I1145" s="74"/>
    </row>
    <row r="1146" spans="1:9" ht="25.5" x14ac:dyDescent="0.2">
      <c r="A1146" s="1" t="s">
        <v>3040</v>
      </c>
      <c r="B1146" s="1" t="s">
        <v>634</v>
      </c>
      <c r="C1146" s="2" t="s">
        <v>3041</v>
      </c>
      <c r="D1146" s="3" t="s">
        <v>267</v>
      </c>
      <c r="E1146" s="4">
        <v>1</v>
      </c>
      <c r="F1146" s="5">
        <v>0</v>
      </c>
      <c r="G1146" s="6">
        <v>2</v>
      </c>
      <c r="H1146" s="6">
        <f t="shared" si="70"/>
        <v>0</v>
      </c>
      <c r="I1146" s="74"/>
    </row>
    <row r="1147" spans="1:9" ht="102" x14ac:dyDescent="0.2">
      <c r="A1147" s="1" t="s">
        <v>3042</v>
      </c>
      <c r="C1147" s="2" t="s">
        <v>3043</v>
      </c>
      <c r="D1147" s="3" t="s">
        <v>30</v>
      </c>
      <c r="E1147" s="4">
        <v>0</v>
      </c>
      <c r="F1147" s="5">
        <v>0</v>
      </c>
      <c r="G1147" s="6">
        <v>2</v>
      </c>
      <c r="H1147" s="6">
        <f t="shared" si="70"/>
        <v>0</v>
      </c>
      <c r="I1147" s="74"/>
    </row>
    <row r="1148" spans="1:9" ht="114.75" x14ac:dyDescent="0.2">
      <c r="A1148" s="1" t="s">
        <v>3044</v>
      </c>
      <c r="B1148" s="1" t="s">
        <v>655</v>
      </c>
      <c r="C1148" s="2" t="s">
        <v>3045</v>
      </c>
      <c r="D1148" s="3" t="s">
        <v>267</v>
      </c>
      <c r="E1148" s="4">
        <v>1</v>
      </c>
      <c r="F1148" s="5">
        <v>0</v>
      </c>
      <c r="G1148" s="6">
        <v>2</v>
      </c>
      <c r="H1148" s="6">
        <f t="shared" si="70"/>
        <v>0</v>
      </c>
      <c r="I1148" s="74"/>
    </row>
    <row r="1149" spans="1:9" ht="102" x14ac:dyDescent="0.2">
      <c r="A1149" s="1" t="s">
        <v>3046</v>
      </c>
      <c r="C1149" s="2" t="s">
        <v>3047</v>
      </c>
      <c r="D1149" s="3" t="s">
        <v>30</v>
      </c>
      <c r="E1149" s="4">
        <v>0</v>
      </c>
      <c r="F1149" s="5">
        <v>0</v>
      </c>
      <c r="G1149" s="6">
        <v>2</v>
      </c>
      <c r="H1149" s="6">
        <f t="shared" si="70"/>
        <v>0</v>
      </c>
      <c r="I1149" s="74"/>
    </row>
    <row r="1150" spans="1:9" ht="114.75" x14ac:dyDescent="0.2">
      <c r="A1150" s="1" t="s">
        <v>3048</v>
      </c>
      <c r="B1150" s="1" t="s">
        <v>658</v>
      </c>
      <c r="C1150" s="2" t="s">
        <v>3049</v>
      </c>
      <c r="D1150" s="3" t="s">
        <v>267</v>
      </c>
      <c r="E1150" s="4">
        <v>2</v>
      </c>
      <c r="F1150" s="5">
        <v>0</v>
      </c>
      <c r="G1150" s="6">
        <v>2</v>
      </c>
      <c r="H1150" s="6">
        <f t="shared" si="70"/>
        <v>0</v>
      </c>
      <c r="I1150" s="74"/>
    </row>
    <row r="1151" spans="1:9" ht="102" x14ac:dyDescent="0.2">
      <c r="A1151" s="1" t="s">
        <v>3050</v>
      </c>
      <c r="B1151" s="1" t="s">
        <v>684</v>
      </c>
      <c r="C1151" s="2" t="s">
        <v>3051</v>
      </c>
      <c r="D1151" s="3" t="s">
        <v>267</v>
      </c>
      <c r="E1151" s="4">
        <v>1</v>
      </c>
      <c r="F1151" s="5">
        <v>0</v>
      </c>
      <c r="G1151" s="6">
        <v>2</v>
      </c>
      <c r="H1151" s="6">
        <f t="shared" si="70"/>
        <v>0</v>
      </c>
      <c r="I1151" s="74"/>
    </row>
    <row r="1152" spans="1:9" ht="165.75" x14ac:dyDescent="0.2">
      <c r="A1152" s="1" t="s">
        <v>3052</v>
      </c>
      <c r="B1152" s="1" t="s">
        <v>687</v>
      </c>
      <c r="C1152" s="2" t="s">
        <v>3053</v>
      </c>
      <c r="D1152" s="3" t="s">
        <v>267</v>
      </c>
      <c r="E1152" s="4">
        <v>1</v>
      </c>
      <c r="F1152" s="5">
        <v>0</v>
      </c>
      <c r="G1152" s="6">
        <v>2</v>
      </c>
      <c r="H1152" s="6">
        <f t="shared" si="70"/>
        <v>0</v>
      </c>
      <c r="I1152" s="74"/>
    </row>
    <row r="1153" spans="1:9" ht="38.25" x14ac:dyDescent="0.2">
      <c r="A1153" s="1" t="s">
        <v>3054</v>
      </c>
      <c r="C1153" s="2" t="s">
        <v>3055</v>
      </c>
      <c r="D1153" s="3" t="s">
        <v>30</v>
      </c>
      <c r="E1153" s="4">
        <v>0</v>
      </c>
      <c r="F1153" s="5">
        <v>0</v>
      </c>
      <c r="G1153" s="6">
        <v>2</v>
      </c>
      <c r="H1153" s="6">
        <f t="shared" si="70"/>
        <v>0</v>
      </c>
      <c r="I1153" s="74"/>
    </row>
    <row r="1154" spans="1:9" ht="51" x14ac:dyDescent="0.2">
      <c r="A1154" s="1" t="s">
        <v>3056</v>
      </c>
      <c r="B1154" s="1" t="s">
        <v>690</v>
      </c>
      <c r="C1154" s="2" t="s">
        <v>3057</v>
      </c>
      <c r="D1154" s="3" t="s">
        <v>294</v>
      </c>
      <c r="E1154" s="4">
        <v>3</v>
      </c>
      <c r="F1154" s="5">
        <v>0</v>
      </c>
      <c r="G1154" s="6">
        <v>2</v>
      </c>
      <c r="H1154" s="6">
        <f t="shared" si="70"/>
        <v>0</v>
      </c>
      <c r="I1154" s="74"/>
    </row>
    <row r="1155" spans="1:9" ht="51" x14ac:dyDescent="0.2">
      <c r="A1155" s="1" t="s">
        <v>3058</v>
      </c>
      <c r="B1155" s="1" t="s">
        <v>696</v>
      </c>
      <c r="C1155" s="2" t="s">
        <v>3059</v>
      </c>
      <c r="D1155" s="3" t="s">
        <v>294</v>
      </c>
      <c r="E1155" s="4">
        <v>34</v>
      </c>
      <c r="F1155" s="5">
        <v>0</v>
      </c>
      <c r="G1155" s="6">
        <v>2</v>
      </c>
      <c r="H1155" s="6">
        <f t="shared" si="70"/>
        <v>0</v>
      </c>
      <c r="I1155" s="74"/>
    </row>
    <row r="1156" spans="1:9" ht="25.5" x14ac:dyDescent="0.2">
      <c r="A1156" s="1" t="s">
        <v>3060</v>
      </c>
      <c r="B1156" s="1" t="s">
        <v>705</v>
      </c>
      <c r="C1156" s="2" t="s">
        <v>3061</v>
      </c>
      <c r="D1156" s="3" t="s">
        <v>445</v>
      </c>
      <c r="E1156" s="4">
        <v>4</v>
      </c>
      <c r="F1156" s="5">
        <v>0</v>
      </c>
      <c r="G1156" s="6">
        <v>2</v>
      </c>
      <c r="H1156" s="6">
        <f t="shared" si="70"/>
        <v>0</v>
      </c>
      <c r="I1156" s="74"/>
    </row>
    <row r="1157" spans="1:9" ht="38.25" x14ac:dyDescent="0.2">
      <c r="A1157" s="1" t="s">
        <v>3062</v>
      </c>
      <c r="C1157" s="2" t="s">
        <v>3063</v>
      </c>
      <c r="D1157" s="3" t="s">
        <v>30</v>
      </c>
      <c r="E1157" s="4">
        <v>0</v>
      </c>
      <c r="F1157" s="5">
        <v>0</v>
      </c>
      <c r="G1157" s="6">
        <v>2</v>
      </c>
      <c r="H1157" s="6">
        <f t="shared" si="70"/>
        <v>0</v>
      </c>
      <c r="I1157" s="74"/>
    </row>
    <row r="1158" spans="1:9" ht="51" x14ac:dyDescent="0.2">
      <c r="A1158" s="1" t="s">
        <v>3064</v>
      </c>
      <c r="B1158" s="1" t="s">
        <v>708</v>
      </c>
      <c r="C1158" s="2" t="s">
        <v>3065</v>
      </c>
      <c r="D1158" s="3" t="s">
        <v>267</v>
      </c>
      <c r="E1158" s="4">
        <v>2</v>
      </c>
      <c r="F1158" s="5">
        <v>0</v>
      </c>
      <c r="G1158" s="6">
        <v>2</v>
      </c>
      <c r="H1158" s="6">
        <f t="shared" si="70"/>
        <v>0</v>
      </c>
      <c r="I1158" s="74"/>
    </row>
    <row r="1159" spans="1:9" ht="51" x14ac:dyDescent="0.2">
      <c r="A1159" s="1" t="s">
        <v>3066</v>
      </c>
      <c r="B1159" s="1" t="s">
        <v>1233</v>
      </c>
      <c r="C1159" s="2" t="s">
        <v>3067</v>
      </c>
      <c r="D1159" s="3" t="s">
        <v>277</v>
      </c>
      <c r="E1159" s="4">
        <v>1</v>
      </c>
      <c r="F1159" s="5">
        <v>0</v>
      </c>
      <c r="G1159" s="6">
        <v>2</v>
      </c>
      <c r="H1159" s="6">
        <f t="shared" si="70"/>
        <v>0</v>
      </c>
      <c r="I1159" s="74"/>
    </row>
    <row r="1160" spans="1:9" ht="25.5" x14ac:dyDescent="0.2">
      <c r="A1160" s="1" t="s">
        <v>3068</v>
      </c>
      <c r="B1160" s="1" t="s">
        <v>1236</v>
      </c>
      <c r="C1160" s="2" t="s">
        <v>3069</v>
      </c>
      <c r="D1160" s="3" t="s">
        <v>277</v>
      </c>
      <c r="E1160" s="4">
        <v>3</v>
      </c>
      <c r="F1160" s="5">
        <v>0</v>
      </c>
      <c r="G1160" s="6">
        <v>2</v>
      </c>
      <c r="H1160" s="6">
        <f t="shared" si="70"/>
        <v>0</v>
      </c>
      <c r="I1160" s="74"/>
    </row>
    <row r="1161" spans="1:9" ht="38.25" x14ac:dyDescent="0.2">
      <c r="A1161" s="1" t="s">
        <v>3070</v>
      </c>
      <c r="B1161" s="1" t="s">
        <v>1239</v>
      </c>
      <c r="C1161" s="2" t="s">
        <v>3071</v>
      </c>
      <c r="D1161" s="3" t="s">
        <v>277</v>
      </c>
      <c r="E1161" s="4">
        <v>2</v>
      </c>
      <c r="F1161" s="5">
        <v>0</v>
      </c>
      <c r="G1161" s="6">
        <v>2</v>
      </c>
      <c r="H1161" s="6">
        <f t="shared" si="70"/>
        <v>0</v>
      </c>
      <c r="I1161" s="74"/>
    </row>
    <row r="1162" spans="1:9" x14ac:dyDescent="0.2">
      <c r="A1162" s="1" t="s">
        <v>3072</v>
      </c>
      <c r="B1162" s="1" t="s">
        <v>1242</v>
      </c>
      <c r="C1162" s="2" t="s">
        <v>3073</v>
      </c>
      <c r="D1162" s="3" t="s">
        <v>267</v>
      </c>
      <c r="E1162" s="4">
        <v>2</v>
      </c>
      <c r="F1162" s="5">
        <v>0</v>
      </c>
      <c r="G1162" s="6">
        <v>2</v>
      </c>
      <c r="H1162" s="6">
        <f t="shared" si="70"/>
        <v>0</v>
      </c>
      <c r="I1162" s="74"/>
    </row>
    <row r="1163" spans="1:9" ht="51" x14ac:dyDescent="0.2">
      <c r="A1163" s="1" t="s">
        <v>3074</v>
      </c>
      <c r="B1163" s="1" t="s">
        <v>1245</v>
      </c>
      <c r="C1163" s="2" t="s">
        <v>3075</v>
      </c>
      <c r="D1163" s="3" t="s">
        <v>277</v>
      </c>
      <c r="E1163" s="4">
        <v>1</v>
      </c>
      <c r="F1163" s="5">
        <v>0</v>
      </c>
      <c r="G1163" s="6">
        <v>2</v>
      </c>
      <c r="H1163" s="6">
        <f t="shared" si="70"/>
        <v>0</v>
      </c>
      <c r="I1163" s="74"/>
    </row>
    <row r="1164" spans="1:9" x14ac:dyDescent="0.2">
      <c r="A1164" s="1" t="s">
        <v>3076</v>
      </c>
      <c r="B1164" s="1" t="s">
        <v>1250</v>
      </c>
      <c r="C1164" s="2" t="s">
        <v>3077</v>
      </c>
      <c r="D1164" s="3" t="s">
        <v>325</v>
      </c>
      <c r="E1164" s="4">
        <v>4</v>
      </c>
      <c r="F1164" s="5">
        <v>0</v>
      </c>
      <c r="G1164" s="6">
        <v>2</v>
      </c>
      <c r="H1164" s="6">
        <f t="shared" si="70"/>
        <v>0</v>
      </c>
      <c r="I1164" s="74"/>
    </row>
    <row r="1165" spans="1:9" x14ac:dyDescent="0.2">
      <c r="A1165" s="1" t="s">
        <v>3078</v>
      </c>
      <c r="B1165" s="1" t="s">
        <v>1259</v>
      </c>
      <c r="C1165" s="2" t="s">
        <v>3079</v>
      </c>
      <c r="D1165" s="3" t="s">
        <v>325</v>
      </c>
      <c r="E1165" s="4">
        <v>4</v>
      </c>
      <c r="F1165" s="5">
        <v>0</v>
      </c>
      <c r="G1165" s="6">
        <v>2</v>
      </c>
      <c r="H1165" s="6">
        <f t="shared" si="70"/>
        <v>0</v>
      </c>
      <c r="I1165" s="74"/>
    </row>
    <row r="1166" spans="1:9" ht="38.25" x14ac:dyDescent="0.2">
      <c r="A1166" s="1" t="s">
        <v>3080</v>
      </c>
      <c r="B1166" s="1" t="s">
        <v>1274</v>
      </c>
      <c r="C1166" s="2" t="s">
        <v>3081</v>
      </c>
      <c r="D1166" s="3" t="s">
        <v>277</v>
      </c>
      <c r="E1166" s="4">
        <v>1</v>
      </c>
      <c r="F1166" s="5">
        <v>0</v>
      </c>
      <c r="G1166" s="6">
        <v>2</v>
      </c>
      <c r="H1166" s="6">
        <f t="shared" si="70"/>
        <v>0</v>
      </c>
      <c r="I1166" s="74"/>
    </row>
    <row r="1167" spans="1:9" ht="51" x14ac:dyDescent="0.2">
      <c r="A1167" s="1" t="s">
        <v>3082</v>
      </c>
      <c r="B1167" s="1" t="s">
        <v>1279</v>
      </c>
      <c r="C1167" s="2" t="s">
        <v>3083</v>
      </c>
      <c r="D1167" s="3" t="s">
        <v>277</v>
      </c>
      <c r="E1167" s="4">
        <v>1</v>
      </c>
      <c r="F1167" s="5">
        <v>0</v>
      </c>
      <c r="G1167" s="6">
        <v>2</v>
      </c>
      <c r="H1167" s="6">
        <f t="shared" si="70"/>
        <v>0</v>
      </c>
      <c r="I1167" s="74"/>
    </row>
    <row r="1168" spans="1:9" x14ac:dyDescent="0.2">
      <c r="A1168" s="1" t="s">
        <v>3084</v>
      </c>
      <c r="B1168" s="1" t="s">
        <v>3085</v>
      </c>
      <c r="C1168" s="2" t="s">
        <v>3086</v>
      </c>
      <c r="E1168" s="4">
        <v>0</v>
      </c>
      <c r="F1168" s="5">
        <v>0</v>
      </c>
      <c r="G1168" s="6">
        <v>1</v>
      </c>
      <c r="H1168" s="6">
        <f>H1169+H1192+H1207+H1216+H1241+H1262+H1270</f>
        <v>0</v>
      </c>
      <c r="I1168" s="74"/>
    </row>
    <row r="1169" spans="1:9" x14ac:dyDescent="0.2">
      <c r="A1169" s="1" t="s">
        <v>3087</v>
      </c>
      <c r="B1169" s="1" t="s">
        <v>238</v>
      </c>
      <c r="C1169" s="2" t="s">
        <v>343</v>
      </c>
      <c r="E1169" s="4">
        <v>0</v>
      </c>
      <c r="F1169" s="5">
        <v>0</v>
      </c>
      <c r="G1169" s="6">
        <v>1</v>
      </c>
      <c r="H1169" s="6">
        <f>H1170+H1174+H1176</f>
        <v>0</v>
      </c>
      <c r="I1169" s="74"/>
    </row>
    <row r="1170" spans="1:9" x14ac:dyDescent="0.2">
      <c r="A1170" s="1" t="s">
        <v>3088</v>
      </c>
      <c r="C1170" s="2" t="s">
        <v>27</v>
      </c>
      <c r="E1170" s="4">
        <v>0</v>
      </c>
      <c r="F1170" s="5">
        <v>0</v>
      </c>
      <c r="G1170" s="6">
        <v>1</v>
      </c>
      <c r="H1170" s="6">
        <f>H1171+H1172+H1173</f>
        <v>0</v>
      </c>
      <c r="I1170" s="74"/>
    </row>
    <row r="1171" spans="1:9" ht="51" x14ac:dyDescent="0.2">
      <c r="A1171" s="1" t="s">
        <v>3089</v>
      </c>
      <c r="C1171" s="2" t="s">
        <v>3090</v>
      </c>
      <c r="D1171" s="3" t="s">
        <v>30</v>
      </c>
      <c r="E1171" s="4">
        <v>0</v>
      </c>
      <c r="F1171" s="5">
        <v>0</v>
      </c>
      <c r="G1171" s="6">
        <v>2</v>
      </c>
      <c r="H1171" s="6">
        <f t="shared" ref="H1171:H1173" si="71">ROUND(ROUND(F1171,2)*ROUND(E1171,2), 2)</f>
        <v>0</v>
      </c>
      <c r="I1171" s="74"/>
    </row>
    <row r="1172" spans="1:9" ht="89.25" x14ac:dyDescent="0.2">
      <c r="A1172" s="1" t="s">
        <v>3091</v>
      </c>
      <c r="C1172" s="2" t="s">
        <v>348</v>
      </c>
      <c r="D1172" s="3" t="s">
        <v>30</v>
      </c>
      <c r="E1172" s="4">
        <v>0</v>
      </c>
      <c r="F1172" s="5">
        <v>0</v>
      </c>
      <c r="G1172" s="6">
        <v>2</v>
      </c>
      <c r="H1172" s="6">
        <f t="shared" si="71"/>
        <v>0</v>
      </c>
      <c r="I1172" s="74"/>
    </row>
    <row r="1173" spans="1:9" ht="102" x14ac:dyDescent="0.2">
      <c r="A1173" s="1" t="s">
        <v>3092</v>
      </c>
      <c r="C1173" s="2" t="s">
        <v>350</v>
      </c>
      <c r="D1173" s="3" t="s">
        <v>30</v>
      </c>
      <c r="E1173" s="4">
        <v>0</v>
      </c>
      <c r="F1173" s="5">
        <v>0</v>
      </c>
      <c r="G1173" s="6">
        <v>2</v>
      </c>
      <c r="H1173" s="6">
        <f t="shared" si="71"/>
        <v>0</v>
      </c>
      <c r="I1173" s="74"/>
    </row>
    <row r="1174" spans="1:9" x14ac:dyDescent="0.2">
      <c r="A1174" s="1" t="s">
        <v>3093</v>
      </c>
      <c r="C1174" s="2" t="s">
        <v>3094</v>
      </c>
      <c r="E1174" s="4">
        <v>0</v>
      </c>
      <c r="F1174" s="5">
        <v>0</v>
      </c>
      <c r="G1174" s="6">
        <v>1</v>
      </c>
      <c r="H1174" s="6">
        <f>H1175</f>
        <v>0</v>
      </c>
      <c r="I1174" s="74"/>
    </row>
    <row r="1175" spans="1:9" ht="25.5" x14ac:dyDescent="0.2">
      <c r="A1175" s="1" t="s">
        <v>3095</v>
      </c>
      <c r="B1175" s="1" t="s">
        <v>248</v>
      </c>
      <c r="C1175" s="2" t="s">
        <v>3096</v>
      </c>
      <c r="D1175" s="3" t="s">
        <v>260</v>
      </c>
      <c r="E1175" s="4">
        <v>30</v>
      </c>
      <c r="F1175" s="5">
        <v>0</v>
      </c>
      <c r="G1175" s="6">
        <v>2</v>
      </c>
      <c r="H1175" s="6">
        <f>ROUND(ROUND(F1175,2)*ROUND(E1175,2), 2)</f>
        <v>0</v>
      </c>
      <c r="I1175" s="74"/>
    </row>
    <row r="1176" spans="1:9" x14ac:dyDescent="0.2">
      <c r="A1176" s="1" t="s">
        <v>3097</v>
      </c>
      <c r="C1176" s="2" t="s">
        <v>343</v>
      </c>
      <c r="E1176" s="4">
        <v>0</v>
      </c>
      <c r="F1176" s="5">
        <v>0</v>
      </c>
      <c r="G1176" s="6">
        <v>1</v>
      </c>
      <c r="H1176" s="6">
        <f>H1177+H1178+H1179+H1180+H1181+H1182+H1183+H1184+H1185+H1186+H1187+H1188+H1189+H1190+H1191</f>
        <v>0</v>
      </c>
      <c r="I1176" s="74"/>
    </row>
    <row r="1177" spans="1:9" ht="25.5" x14ac:dyDescent="0.2">
      <c r="A1177" s="1" t="s">
        <v>3098</v>
      </c>
      <c r="B1177" s="1" t="s">
        <v>254</v>
      </c>
      <c r="C1177" s="2" t="s">
        <v>3099</v>
      </c>
      <c r="D1177" s="3" t="s">
        <v>30</v>
      </c>
      <c r="E1177" s="4">
        <v>0</v>
      </c>
      <c r="F1177" s="5">
        <v>0</v>
      </c>
      <c r="G1177" s="6">
        <v>2</v>
      </c>
      <c r="H1177" s="6">
        <f t="shared" ref="H1177:H1191" si="72">ROUND(ROUND(F1177,2)*ROUND(E1177,2), 2)</f>
        <v>0</v>
      </c>
      <c r="I1177" s="74"/>
    </row>
    <row r="1178" spans="1:9" ht="38.25" x14ac:dyDescent="0.2">
      <c r="A1178" s="1" t="s">
        <v>3100</v>
      </c>
      <c r="B1178" s="1" t="s">
        <v>2117</v>
      </c>
      <c r="C1178" s="2" t="s">
        <v>3101</v>
      </c>
      <c r="D1178" s="3" t="s">
        <v>260</v>
      </c>
      <c r="E1178" s="4">
        <v>123.46</v>
      </c>
      <c r="F1178" s="5">
        <v>0</v>
      </c>
      <c r="G1178" s="6">
        <v>2</v>
      </c>
      <c r="H1178" s="6">
        <f t="shared" si="72"/>
        <v>0</v>
      </c>
      <c r="I1178" s="74"/>
    </row>
    <row r="1179" spans="1:9" ht="38.25" x14ac:dyDescent="0.2">
      <c r="A1179" s="1" t="s">
        <v>3102</v>
      </c>
      <c r="B1179" s="1" t="s">
        <v>2120</v>
      </c>
      <c r="C1179" s="2" t="s">
        <v>3103</v>
      </c>
      <c r="D1179" s="3" t="s">
        <v>260</v>
      </c>
      <c r="E1179" s="4">
        <v>185.19</v>
      </c>
      <c r="F1179" s="5">
        <v>0</v>
      </c>
      <c r="G1179" s="6">
        <v>2</v>
      </c>
      <c r="H1179" s="6">
        <f t="shared" si="72"/>
        <v>0</v>
      </c>
      <c r="I1179" s="74"/>
    </row>
    <row r="1180" spans="1:9" ht="51" x14ac:dyDescent="0.2">
      <c r="A1180" s="1" t="s">
        <v>3104</v>
      </c>
      <c r="B1180" s="1" t="s">
        <v>262</v>
      </c>
      <c r="C1180" s="2" t="s">
        <v>3105</v>
      </c>
      <c r="D1180" s="3" t="s">
        <v>325</v>
      </c>
      <c r="E1180" s="4">
        <v>771.64</v>
      </c>
      <c r="F1180" s="5">
        <v>0</v>
      </c>
      <c r="G1180" s="6">
        <v>2</v>
      </c>
      <c r="H1180" s="6">
        <f t="shared" si="72"/>
        <v>0</v>
      </c>
      <c r="I1180" s="74"/>
    </row>
    <row r="1181" spans="1:9" ht="63.75" x14ac:dyDescent="0.2">
      <c r="A1181" s="1" t="s">
        <v>3106</v>
      </c>
      <c r="B1181" s="1" t="s">
        <v>275</v>
      </c>
      <c r="C1181" s="2" t="s">
        <v>3107</v>
      </c>
      <c r="D1181" s="3" t="s">
        <v>260</v>
      </c>
      <c r="E1181" s="4">
        <v>231.49</v>
      </c>
      <c r="F1181" s="5">
        <v>0</v>
      </c>
      <c r="G1181" s="6">
        <v>2</v>
      </c>
      <c r="H1181" s="6">
        <f t="shared" si="72"/>
        <v>0</v>
      </c>
      <c r="I1181" s="74"/>
    </row>
    <row r="1182" spans="1:9" ht="63.75" x14ac:dyDescent="0.2">
      <c r="A1182" s="1" t="s">
        <v>3108</v>
      </c>
      <c r="B1182" s="1" t="s">
        <v>801</v>
      </c>
      <c r="C1182" s="2" t="s">
        <v>3109</v>
      </c>
      <c r="D1182" s="3" t="s">
        <v>260</v>
      </c>
      <c r="E1182" s="4">
        <v>154.33000000000001</v>
      </c>
      <c r="F1182" s="5">
        <v>0</v>
      </c>
      <c r="G1182" s="6">
        <v>2</v>
      </c>
      <c r="H1182" s="6">
        <f t="shared" si="72"/>
        <v>0</v>
      </c>
      <c r="I1182" s="74"/>
    </row>
    <row r="1183" spans="1:9" ht="25.5" x14ac:dyDescent="0.2">
      <c r="A1183" s="1" t="s">
        <v>3110</v>
      </c>
      <c r="B1183" s="1" t="s">
        <v>808</v>
      </c>
      <c r="C1183" s="2" t="s">
        <v>3111</v>
      </c>
      <c r="D1183" s="3" t="s">
        <v>260</v>
      </c>
      <c r="E1183" s="4">
        <v>9.6300000000000008</v>
      </c>
      <c r="F1183" s="5">
        <v>0</v>
      </c>
      <c r="G1183" s="6">
        <v>2</v>
      </c>
      <c r="H1183" s="6">
        <f t="shared" si="72"/>
        <v>0</v>
      </c>
      <c r="I1183" s="74"/>
    </row>
    <row r="1184" spans="1:9" ht="51" x14ac:dyDescent="0.2">
      <c r="A1184" s="1" t="s">
        <v>3112</v>
      </c>
      <c r="B1184" s="1" t="s">
        <v>817</v>
      </c>
      <c r="C1184" s="2" t="s">
        <v>3113</v>
      </c>
      <c r="D1184" s="3" t="s">
        <v>260</v>
      </c>
      <c r="E1184" s="4">
        <v>169.42</v>
      </c>
      <c r="F1184" s="5">
        <v>0</v>
      </c>
      <c r="G1184" s="6">
        <v>2</v>
      </c>
      <c r="H1184" s="6">
        <f t="shared" si="72"/>
        <v>0</v>
      </c>
      <c r="I1184" s="74"/>
    </row>
    <row r="1185" spans="1:9" ht="25.5" x14ac:dyDescent="0.2">
      <c r="A1185" s="1" t="s">
        <v>3114</v>
      </c>
      <c r="B1185" s="1" t="s">
        <v>820</v>
      </c>
      <c r="C1185" s="2" t="s">
        <v>3115</v>
      </c>
      <c r="D1185" s="3" t="s">
        <v>325</v>
      </c>
      <c r="E1185" s="4">
        <v>1043.3699999999999</v>
      </c>
      <c r="F1185" s="5">
        <v>0</v>
      </c>
      <c r="G1185" s="6">
        <v>2</v>
      </c>
      <c r="H1185" s="6">
        <f t="shared" si="72"/>
        <v>0</v>
      </c>
      <c r="I1185" s="74"/>
    </row>
    <row r="1186" spans="1:9" ht="38.25" x14ac:dyDescent="0.2">
      <c r="A1186" s="1" t="s">
        <v>3116</v>
      </c>
      <c r="B1186" s="1" t="s">
        <v>823</v>
      </c>
      <c r="C1186" s="2" t="s">
        <v>3117</v>
      </c>
      <c r="D1186" s="3" t="s">
        <v>325</v>
      </c>
      <c r="E1186" s="4">
        <v>50</v>
      </c>
      <c r="F1186" s="5">
        <v>0</v>
      </c>
      <c r="G1186" s="6">
        <v>2</v>
      </c>
      <c r="H1186" s="6">
        <f t="shared" si="72"/>
        <v>0</v>
      </c>
      <c r="I1186" s="74"/>
    </row>
    <row r="1187" spans="1:9" ht="89.25" x14ac:dyDescent="0.2">
      <c r="A1187" s="1" t="s">
        <v>3118</v>
      </c>
      <c r="B1187" s="1" t="s">
        <v>829</v>
      </c>
      <c r="C1187" s="2" t="s">
        <v>3119</v>
      </c>
      <c r="D1187" s="3" t="s">
        <v>30</v>
      </c>
      <c r="E1187" s="4">
        <v>0</v>
      </c>
      <c r="F1187" s="5">
        <v>0</v>
      </c>
      <c r="G1187" s="6">
        <v>2</v>
      </c>
      <c r="H1187" s="6">
        <f t="shared" si="72"/>
        <v>0</v>
      </c>
      <c r="I1187" s="74"/>
    </row>
    <row r="1188" spans="1:9" ht="51" x14ac:dyDescent="0.2">
      <c r="A1188" s="1" t="s">
        <v>3120</v>
      </c>
      <c r="B1188" s="1" t="s">
        <v>3121</v>
      </c>
      <c r="C1188" s="2" t="s">
        <v>3122</v>
      </c>
      <c r="D1188" s="3" t="s">
        <v>267</v>
      </c>
      <c r="E1188" s="4">
        <v>1</v>
      </c>
      <c r="F1188" s="5">
        <v>0</v>
      </c>
      <c r="G1188" s="6">
        <v>2</v>
      </c>
      <c r="H1188" s="6">
        <f t="shared" si="72"/>
        <v>0</v>
      </c>
      <c r="I1188" s="74"/>
    </row>
    <row r="1189" spans="1:9" ht="51" x14ac:dyDescent="0.2">
      <c r="A1189" s="1" t="s">
        <v>3123</v>
      </c>
      <c r="B1189" s="1" t="s">
        <v>3124</v>
      </c>
      <c r="C1189" s="2" t="s">
        <v>3125</v>
      </c>
      <c r="D1189" s="3" t="s">
        <v>267</v>
      </c>
      <c r="E1189" s="4">
        <v>1</v>
      </c>
      <c r="F1189" s="5">
        <v>0</v>
      </c>
      <c r="G1189" s="6">
        <v>2</v>
      </c>
      <c r="H1189" s="6">
        <f t="shared" si="72"/>
        <v>0</v>
      </c>
      <c r="I1189" s="74"/>
    </row>
    <row r="1190" spans="1:9" ht="51" x14ac:dyDescent="0.2">
      <c r="A1190" s="1" t="s">
        <v>3126</v>
      </c>
      <c r="B1190" s="1" t="s">
        <v>3127</v>
      </c>
      <c r="C1190" s="2" t="s">
        <v>3128</v>
      </c>
      <c r="D1190" s="3" t="s">
        <v>267</v>
      </c>
      <c r="E1190" s="4">
        <v>3</v>
      </c>
      <c r="F1190" s="5">
        <v>0</v>
      </c>
      <c r="G1190" s="6">
        <v>2</v>
      </c>
      <c r="H1190" s="6">
        <f t="shared" si="72"/>
        <v>0</v>
      </c>
      <c r="I1190" s="74"/>
    </row>
    <row r="1191" spans="1:9" ht="51" x14ac:dyDescent="0.2">
      <c r="A1191" s="1" t="s">
        <v>3129</v>
      </c>
      <c r="B1191" s="1" t="s">
        <v>3130</v>
      </c>
      <c r="C1191" s="2" t="s">
        <v>3131</v>
      </c>
      <c r="D1191" s="3" t="s">
        <v>267</v>
      </c>
      <c r="E1191" s="4">
        <v>3</v>
      </c>
      <c r="F1191" s="5">
        <v>0</v>
      </c>
      <c r="G1191" s="6">
        <v>2</v>
      </c>
      <c r="H1191" s="6">
        <f t="shared" si="72"/>
        <v>0</v>
      </c>
      <c r="I1191" s="74"/>
    </row>
    <row r="1192" spans="1:9" x14ac:dyDescent="0.2">
      <c r="A1192" s="1" t="s">
        <v>3132</v>
      </c>
      <c r="B1192" s="1" t="s">
        <v>279</v>
      </c>
      <c r="C1192" s="2" t="s">
        <v>392</v>
      </c>
      <c r="E1192" s="4">
        <v>0</v>
      </c>
      <c r="F1192" s="5">
        <v>0</v>
      </c>
      <c r="G1192" s="6">
        <v>1</v>
      </c>
      <c r="H1192" s="6">
        <f>H1193+H1200+H1202+H1204</f>
        <v>0</v>
      </c>
      <c r="I1192" s="74"/>
    </row>
    <row r="1193" spans="1:9" x14ac:dyDescent="0.2">
      <c r="A1193" s="1" t="s">
        <v>3133</v>
      </c>
      <c r="C1193" s="2" t="s">
        <v>27</v>
      </c>
      <c r="E1193" s="4">
        <v>0</v>
      </c>
      <c r="F1193" s="5">
        <v>0</v>
      </c>
      <c r="G1193" s="6">
        <v>1</v>
      </c>
      <c r="H1193" s="6">
        <f>H1194+H1195+H1196+H1197+H1198+H1199</f>
        <v>0</v>
      </c>
      <c r="I1193" s="74"/>
    </row>
    <row r="1194" spans="1:9" ht="76.5" x14ac:dyDescent="0.2">
      <c r="A1194" s="1" t="s">
        <v>3134</v>
      </c>
      <c r="C1194" s="2" t="s">
        <v>395</v>
      </c>
      <c r="D1194" s="3" t="s">
        <v>30</v>
      </c>
      <c r="E1194" s="4">
        <v>0</v>
      </c>
      <c r="F1194" s="5">
        <v>0</v>
      </c>
      <c r="G1194" s="6">
        <v>2</v>
      </c>
      <c r="H1194" s="6">
        <f t="shared" ref="H1194:H1199" si="73">ROUND(ROUND(F1194,2)*ROUND(E1194,2), 2)</f>
        <v>0</v>
      </c>
      <c r="I1194" s="74"/>
    </row>
    <row r="1195" spans="1:9" ht="102" x14ac:dyDescent="0.2">
      <c r="A1195" s="1" t="s">
        <v>3135</v>
      </c>
      <c r="C1195" s="2" t="s">
        <v>397</v>
      </c>
      <c r="D1195" s="3" t="s">
        <v>30</v>
      </c>
      <c r="E1195" s="4">
        <v>0</v>
      </c>
      <c r="F1195" s="5">
        <v>0</v>
      </c>
      <c r="G1195" s="6">
        <v>2</v>
      </c>
      <c r="H1195" s="6">
        <f t="shared" si="73"/>
        <v>0</v>
      </c>
      <c r="I1195" s="74"/>
    </row>
    <row r="1196" spans="1:9" x14ac:dyDescent="0.2">
      <c r="A1196" s="1" t="s">
        <v>3136</v>
      </c>
      <c r="C1196" s="2" t="s">
        <v>399</v>
      </c>
      <c r="D1196" s="3" t="s">
        <v>30</v>
      </c>
      <c r="E1196" s="4">
        <v>0</v>
      </c>
      <c r="F1196" s="5">
        <v>0</v>
      </c>
      <c r="G1196" s="6">
        <v>2</v>
      </c>
      <c r="H1196" s="6">
        <f t="shared" si="73"/>
        <v>0</v>
      </c>
      <c r="I1196" s="74"/>
    </row>
    <row r="1197" spans="1:9" ht="25.5" x14ac:dyDescent="0.2">
      <c r="A1197" s="1" t="s">
        <v>3137</v>
      </c>
      <c r="C1197" s="2" t="s">
        <v>401</v>
      </c>
      <c r="D1197" s="3" t="s">
        <v>30</v>
      </c>
      <c r="E1197" s="4">
        <v>0</v>
      </c>
      <c r="F1197" s="5">
        <v>0</v>
      </c>
      <c r="G1197" s="6">
        <v>2</v>
      </c>
      <c r="H1197" s="6">
        <f t="shared" si="73"/>
        <v>0</v>
      </c>
      <c r="I1197" s="74"/>
    </row>
    <row r="1198" spans="1:9" ht="25.5" x14ac:dyDescent="0.2">
      <c r="A1198" s="1" t="s">
        <v>3138</v>
      </c>
      <c r="C1198" s="2" t="s">
        <v>403</v>
      </c>
      <c r="D1198" s="3" t="s">
        <v>30</v>
      </c>
      <c r="E1198" s="4">
        <v>0</v>
      </c>
      <c r="F1198" s="5">
        <v>0</v>
      </c>
      <c r="G1198" s="6">
        <v>2</v>
      </c>
      <c r="H1198" s="6">
        <f t="shared" si="73"/>
        <v>0</v>
      </c>
      <c r="I1198" s="74"/>
    </row>
    <row r="1199" spans="1:9" x14ac:dyDescent="0.2">
      <c r="A1199" s="1" t="s">
        <v>3139</v>
      </c>
      <c r="C1199" s="2" t="s">
        <v>405</v>
      </c>
      <c r="D1199" s="3" t="s">
        <v>30</v>
      </c>
      <c r="E1199" s="4">
        <v>0</v>
      </c>
      <c r="F1199" s="5">
        <v>0</v>
      </c>
      <c r="G1199" s="6">
        <v>2</v>
      </c>
      <c r="H1199" s="6">
        <f t="shared" si="73"/>
        <v>0</v>
      </c>
      <c r="I1199" s="74"/>
    </row>
    <row r="1200" spans="1:9" x14ac:dyDescent="0.2">
      <c r="A1200" s="1" t="s">
        <v>3140</v>
      </c>
      <c r="C1200" s="2" t="s">
        <v>407</v>
      </c>
      <c r="E1200" s="4">
        <v>0</v>
      </c>
      <c r="F1200" s="5">
        <v>0</v>
      </c>
      <c r="G1200" s="6">
        <v>1</v>
      </c>
      <c r="H1200" s="6">
        <f>H1201</f>
        <v>0</v>
      </c>
      <c r="I1200" s="74"/>
    </row>
    <row r="1201" spans="1:9" ht="51" x14ac:dyDescent="0.2">
      <c r="A1201" s="1" t="s">
        <v>3141</v>
      </c>
      <c r="B1201" s="1" t="s">
        <v>289</v>
      </c>
      <c r="C1201" s="2" t="s">
        <v>3142</v>
      </c>
      <c r="D1201" s="3" t="s">
        <v>325</v>
      </c>
      <c r="E1201" s="4">
        <v>1.28</v>
      </c>
      <c r="F1201" s="5">
        <v>0</v>
      </c>
      <c r="G1201" s="6">
        <v>2</v>
      </c>
      <c r="H1201" s="6">
        <f>ROUND(ROUND(F1201,2)*ROUND(E1201,2), 2)</f>
        <v>0</v>
      </c>
      <c r="I1201" s="74"/>
    </row>
    <row r="1202" spans="1:9" x14ac:dyDescent="0.2">
      <c r="A1202" s="1" t="s">
        <v>3143</v>
      </c>
      <c r="C1202" s="2" t="s">
        <v>3144</v>
      </c>
      <c r="E1202" s="4">
        <v>0</v>
      </c>
      <c r="F1202" s="5">
        <v>0</v>
      </c>
      <c r="G1202" s="6">
        <v>1</v>
      </c>
      <c r="H1202" s="6">
        <f>H1203</f>
        <v>0</v>
      </c>
      <c r="I1202" s="74"/>
    </row>
    <row r="1203" spans="1:9" ht="63.75" x14ac:dyDescent="0.2">
      <c r="A1203" s="1" t="s">
        <v>3145</v>
      </c>
      <c r="B1203" s="1" t="s">
        <v>292</v>
      </c>
      <c r="C1203" s="2" t="s">
        <v>3146</v>
      </c>
      <c r="D1203" s="3" t="s">
        <v>260</v>
      </c>
      <c r="E1203" s="4">
        <v>1.58</v>
      </c>
      <c r="F1203" s="5">
        <v>0</v>
      </c>
      <c r="G1203" s="6">
        <v>2</v>
      </c>
      <c r="H1203" s="6">
        <f>ROUND(ROUND(F1203,2)*ROUND(E1203,2), 2)</f>
        <v>0</v>
      </c>
      <c r="I1203" s="74"/>
    </row>
    <row r="1204" spans="1:9" x14ac:dyDescent="0.2">
      <c r="A1204" s="1" t="s">
        <v>3147</v>
      </c>
      <c r="C1204" s="2" t="s">
        <v>438</v>
      </c>
      <c r="E1204" s="4">
        <v>0</v>
      </c>
      <c r="F1204" s="5">
        <v>0</v>
      </c>
      <c r="G1204" s="6">
        <v>1</v>
      </c>
      <c r="H1204" s="6">
        <f>H1205+H1206</f>
        <v>0</v>
      </c>
      <c r="I1204" s="74"/>
    </row>
    <row r="1205" spans="1:9" x14ac:dyDescent="0.2">
      <c r="A1205" s="1" t="s">
        <v>3148</v>
      </c>
      <c r="B1205" s="1" t="s">
        <v>296</v>
      </c>
      <c r="C1205" s="2" t="s">
        <v>3149</v>
      </c>
      <c r="D1205" s="3" t="s">
        <v>30</v>
      </c>
      <c r="E1205" s="4">
        <v>0</v>
      </c>
      <c r="F1205" s="5">
        <v>0</v>
      </c>
      <c r="G1205" s="6">
        <v>2</v>
      </c>
      <c r="H1205" s="6">
        <f t="shared" ref="H1205:H1206" si="74">ROUND(ROUND(F1205,2)*ROUND(E1205,2), 2)</f>
        <v>0</v>
      </c>
      <c r="I1205" s="74"/>
    </row>
    <row r="1206" spans="1:9" ht="38.25" x14ac:dyDescent="0.2">
      <c r="A1206" s="1" t="s">
        <v>3150</v>
      </c>
      <c r="B1206" s="1" t="s">
        <v>879</v>
      </c>
      <c r="C1206" s="2" t="s">
        <v>3151</v>
      </c>
      <c r="D1206" s="3" t="s">
        <v>445</v>
      </c>
      <c r="E1206" s="4">
        <v>200</v>
      </c>
      <c r="F1206" s="5">
        <v>0</v>
      </c>
      <c r="G1206" s="6">
        <v>2</v>
      </c>
      <c r="H1206" s="6">
        <f t="shared" si="74"/>
        <v>0</v>
      </c>
      <c r="I1206" s="74"/>
    </row>
    <row r="1207" spans="1:9" x14ac:dyDescent="0.2">
      <c r="A1207" s="1" t="s">
        <v>3152</v>
      </c>
      <c r="B1207" s="1" t="s">
        <v>342</v>
      </c>
      <c r="C1207" s="2" t="s">
        <v>466</v>
      </c>
      <c r="E1207" s="4">
        <v>0</v>
      </c>
      <c r="F1207" s="5">
        <v>0</v>
      </c>
      <c r="G1207" s="6">
        <v>1</v>
      </c>
      <c r="H1207" s="6">
        <f>H1208+H1214</f>
        <v>0</v>
      </c>
      <c r="I1207" s="74"/>
    </row>
    <row r="1208" spans="1:9" x14ac:dyDescent="0.2">
      <c r="A1208" s="1" t="s">
        <v>3153</v>
      </c>
      <c r="C1208" s="2" t="s">
        <v>27</v>
      </c>
      <c r="E1208" s="4">
        <v>0</v>
      </c>
      <c r="F1208" s="5">
        <v>0</v>
      </c>
      <c r="G1208" s="6">
        <v>1</v>
      </c>
      <c r="H1208" s="6">
        <f>H1209+H1210+H1211+H1212+H1213</f>
        <v>0</v>
      </c>
      <c r="I1208" s="74"/>
    </row>
    <row r="1209" spans="1:9" ht="51" x14ac:dyDescent="0.2">
      <c r="A1209" s="1" t="s">
        <v>3154</v>
      </c>
      <c r="C1209" s="2" t="s">
        <v>469</v>
      </c>
      <c r="D1209" s="3" t="s">
        <v>30</v>
      </c>
      <c r="E1209" s="4">
        <v>0</v>
      </c>
      <c r="F1209" s="5">
        <v>0</v>
      </c>
      <c r="G1209" s="6">
        <v>2</v>
      </c>
      <c r="H1209" s="6">
        <f t="shared" ref="H1209:H1213" si="75">ROUND(ROUND(F1209,2)*ROUND(E1209,2), 2)</f>
        <v>0</v>
      </c>
      <c r="I1209" s="74"/>
    </row>
    <row r="1210" spans="1:9" ht="63.75" x14ac:dyDescent="0.2">
      <c r="A1210" s="1" t="s">
        <v>3155</v>
      </c>
      <c r="C1210" s="2" t="s">
        <v>471</v>
      </c>
      <c r="D1210" s="3" t="s">
        <v>30</v>
      </c>
      <c r="E1210" s="4">
        <v>0</v>
      </c>
      <c r="F1210" s="5">
        <v>0</v>
      </c>
      <c r="G1210" s="6">
        <v>2</v>
      </c>
      <c r="H1210" s="6">
        <f t="shared" si="75"/>
        <v>0</v>
      </c>
      <c r="I1210" s="74"/>
    </row>
    <row r="1211" spans="1:9" ht="38.25" x14ac:dyDescent="0.2">
      <c r="A1211" s="1" t="s">
        <v>3156</v>
      </c>
      <c r="C1211" s="2" t="s">
        <v>473</v>
      </c>
      <c r="D1211" s="3" t="s">
        <v>30</v>
      </c>
      <c r="E1211" s="4">
        <v>0</v>
      </c>
      <c r="F1211" s="5">
        <v>0</v>
      </c>
      <c r="G1211" s="6">
        <v>2</v>
      </c>
      <c r="H1211" s="6">
        <f t="shared" si="75"/>
        <v>0</v>
      </c>
      <c r="I1211" s="74"/>
    </row>
    <row r="1212" spans="1:9" ht="63.75" x14ac:dyDescent="0.2">
      <c r="A1212" s="1" t="s">
        <v>3157</v>
      </c>
      <c r="C1212" s="2" t="s">
        <v>475</v>
      </c>
      <c r="D1212" s="3" t="s">
        <v>30</v>
      </c>
      <c r="E1212" s="4">
        <v>0</v>
      </c>
      <c r="F1212" s="5">
        <v>0</v>
      </c>
      <c r="G1212" s="6">
        <v>2</v>
      </c>
      <c r="H1212" s="6">
        <f t="shared" si="75"/>
        <v>0</v>
      </c>
      <c r="I1212" s="74"/>
    </row>
    <row r="1213" spans="1:9" ht="51" x14ac:dyDescent="0.2">
      <c r="A1213" s="1" t="s">
        <v>3158</v>
      </c>
      <c r="C1213" s="2" t="s">
        <v>477</v>
      </c>
      <c r="D1213" s="3" t="s">
        <v>30</v>
      </c>
      <c r="E1213" s="4">
        <v>0</v>
      </c>
      <c r="F1213" s="5">
        <v>0</v>
      </c>
      <c r="G1213" s="6">
        <v>2</v>
      </c>
      <c r="H1213" s="6">
        <f t="shared" si="75"/>
        <v>0</v>
      </c>
      <c r="I1213" s="74"/>
    </row>
    <row r="1214" spans="1:9" x14ac:dyDescent="0.2">
      <c r="A1214" s="1" t="s">
        <v>3159</v>
      </c>
      <c r="C1214" s="2" t="s">
        <v>3160</v>
      </c>
      <c r="E1214" s="4">
        <v>0</v>
      </c>
      <c r="F1214" s="5">
        <v>0</v>
      </c>
      <c r="G1214" s="6">
        <v>1</v>
      </c>
      <c r="H1214" s="6">
        <f>H1215</f>
        <v>0</v>
      </c>
      <c r="I1214" s="74"/>
    </row>
    <row r="1215" spans="1:9" ht="25.5" x14ac:dyDescent="0.2">
      <c r="A1215" s="1" t="s">
        <v>3161</v>
      </c>
      <c r="B1215" s="1" t="s">
        <v>352</v>
      </c>
      <c r="C1215" s="2" t="s">
        <v>3162</v>
      </c>
      <c r="D1215" s="3" t="s">
        <v>294</v>
      </c>
      <c r="E1215" s="4">
        <v>16.28</v>
      </c>
      <c r="F1215" s="5">
        <v>0</v>
      </c>
      <c r="G1215" s="6">
        <v>2</v>
      </c>
      <c r="H1215" s="6">
        <f>ROUND(ROUND(F1215,2)*ROUND(E1215,2), 2)</f>
        <v>0</v>
      </c>
      <c r="I1215" s="74"/>
    </row>
    <row r="1216" spans="1:9" x14ac:dyDescent="0.2">
      <c r="A1216" s="1" t="s">
        <v>3163</v>
      </c>
      <c r="B1216" s="1" t="s">
        <v>391</v>
      </c>
      <c r="C1216" s="2" t="s">
        <v>605</v>
      </c>
      <c r="E1216" s="4">
        <v>0</v>
      </c>
      <c r="F1216" s="5">
        <v>0</v>
      </c>
      <c r="G1216" s="6">
        <v>1</v>
      </c>
      <c r="H1216" s="6">
        <f>H1217+H1223+H1231</f>
        <v>0</v>
      </c>
      <c r="I1216" s="74"/>
    </row>
    <row r="1217" spans="1:9" x14ac:dyDescent="0.2">
      <c r="A1217" s="1" t="s">
        <v>3164</v>
      </c>
      <c r="C1217" s="2" t="s">
        <v>27</v>
      </c>
      <c r="E1217" s="4">
        <v>0</v>
      </c>
      <c r="F1217" s="5">
        <v>0</v>
      </c>
      <c r="G1217" s="6">
        <v>1</v>
      </c>
      <c r="H1217" s="6">
        <f>H1218+H1219+H1220+H1221+H1222</f>
        <v>0</v>
      </c>
      <c r="I1217" s="74"/>
    </row>
    <row r="1218" spans="1:9" ht="51" x14ac:dyDescent="0.2">
      <c r="A1218" s="1" t="s">
        <v>3165</v>
      </c>
      <c r="C1218" s="2" t="s">
        <v>608</v>
      </c>
      <c r="D1218" s="3" t="s">
        <v>30</v>
      </c>
      <c r="E1218" s="4">
        <v>0</v>
      </c>
      <c r="F1218" s="5">
        <v>0</v>
      </c>
      <c r="G1218" s="6">
        <v>2</v>
      </c>
      <c r="H1218" s="6">
        <f t="shared" ref="H1218:H1222" si="76">ROUND(ROUND(F1218,2)*ROUND(E1218,2), 2)</f>
        <v>0</v>
      </c>
      <c r="I1218" s="74"/>
    </row>
    <row r="1219" spans="1:9" ht="63.75" x14ac:dyDescent="0.2">
      <c r="A1219" s="1" t="s">
        <v>3166</v>
      </c>
      <c r="C1219" s="2" t="s">
        <v>610</v>
      </c>
      <c r="D1219" s="3" t="s">
        <v>30</v>
      </c>
      <c r="E1219" s="4">
        <v>0</v>
      </c>
      <c r="F1219" s="5">
        <v>0</v>
      </c>
      <c r="G1219" s="6">
        <v>2</v>
      </c>
      <c r="H1219" s="6">
        <f t="shared" si="76"/>
        <v>0</v>
      </c>
      <c r="I1219" s="74"/>
    </row>
    <row r="1220" spans="1:9" ht="63.75" x14ac:dyDescent="0.2">
      <c r="A1220" s="1" t="s">
        <v>3167</v>
      </c>
      <c r="C1220" s="2" t="s">
        <v>610</v>
      </c>
      <c r="D1220" s="3" t="s">
        <v>30</v>
      </c>
      <c r="E1220" s="4">
        <v>0</v>
      </c>
      <c r="F1220" s="5">
        <v>0</v>
      </c>
      <c r="G1220" s="6">
        <v>2</v>
      </c>
      <c r="H1220" s="6">
        <f t="shared" si="76"/>
        <v>0</v>
      </c>
      <c r="I1220" s="74"/>
    </row>
    <row r="1221" spans="1:9" ht="63.75" x14ac:dyDescent="0.2">
      <c r="A1221" s="1" t="s">
        <v>3168</v>
      </c>
      <c r="C1221" s="2" t="s">
        <v>614</v>
      </c>
      <c r="D1221" s="3" t="s">
        <v>30</v>
      </c>
      <c r="E1221" s="4">
        <v>0</v>
      </c>
      <c r="F1221" s="5">
        <v>0</v>
      </c>
      <c r="G1221" s="6">
        <v>2</v>
      </c>
      <c r="H1221" s="6">
        <f t="shared" si="76"/>
        <v>0</v>
      </c>
      <c r="I1221" s="74"/>
    </row>
    <row r="1222" spans="1:9" ht="76.5" x14ac:dyDescent="0.2">
      <c r="A1222" s="1" t="s">
        <v>3169</v>
      </c>
      <c r="C1222" s="2" t="s">
        <v>616</v>
      </c>
      <c r="D1222" s="3" t="s">
        <v>30</v>
      </c>
      <c r="E1222" s="4">
        <v>0</v>
      </c>
      <c r="F1222" s="5">
        <v>0</v>
      </c>
      <c r="G1222" s="6">
        <v>2</v>
      </c>
      <c r="H1222" s="6">
        <f t="shared" si="76"/>
        <v>0</v>
      </c>
      <c r="I1222" s="74"/>
    </row>
    <row r="1223" spans="1:9" x14ac:dyDescent="0.2">
      <c r="A1223" s="1" t="s">
        <v>3170</v>
      </c>
      <c r="C1223" s="2" t="s">
        <v>3171</v>
      </c>
      <c r="E1223" s="4">
        <v>0</v>
      </c>
      <c r="F1223" s="5">
        <v>0</v>
      </c>
      <c r="G1223" s="6">
        <v>1</v>
      </c>
      <c r="H1223" s="6">
        <f>H1224+H1225+H1226+H1227+H1228+H1229+H1230</f>
        <v>0</v>
      </c>
      <c r="I1223" s="74"/>
    </row>
    <row r="1224" spans="1:9" ht="51" x14ac:dyDescent="0.2">
      <c r="A1224" s="1" t="s">
        <v>3172</v>
      </c>
      <c r="B1224" s="1" t="s">
        <v>409</v>
      </c>
      <c r="C1224" s="2" t="s">
        <v>3173</v>
      </c>
      <c r="D1224" s="3" t="s">
        <v>260</v>
      </c>
      <c r="E1224" s="4">
        <v>42.45</v>
      </c>
      <c r="F1224" s="5">
        <v>0</v>
      </c>
      <c r="G1224" s="6">
        <v>2</v>
      </c>
      <c r="H1224" s="6">
        <f t="shared" ref="H1224:H1230" si="77">ROUND(ROUND(F1224,2)*ROUND(E1224,2), 2)</f>
        <v>0</v>
      </c>
      <c r="I1224" s="74"/>
    </row>
    <row r="1225" spans="1:9" ht="25.5" x14ac:dyDescent="0.2">
      <c r="A1225" s="1" t="s">
        <v>3174</v>
      </c>
      <c r="B1225" s="1" t="s">
        <v>412</v>
      </c>
      <c r="C1225" s="2" t="s">
        <v>3175</v>
      </c>
      <c r="D1225" s="3" t="s">
        <v>260</v>
      </c>
      <c r="E1225" s="4">
        <v>8</v>
      </c>
      <c r="F1225" s="5">
        <v>0</v>
      </c>
      <c r="G1225" s="6">
        <v>2</v>
      </c>
      <c r="H1225" s="6">
        <f t="shared" si="77"/>
        <v>0</v>
      </c>
      <c r="I1225" s="74"/>
    </row>
    <row r="1226" spans="1:9" ht="25.5" x14ac:dyDescent="0.2">
      <c r="A1226" s="1" t="s">
        <v>3176</v>
      </c>
      <c r="B1226" s="1" t="s">
        <v>417</v>
      </c>
      <c r="C1226" s="2" t="s">
        <v>3177</v>
      </c>
      <c r="D1226" s="3" t="s">
        <v>325</v>
      </c>
      <c r="E1226" s="4">
        <v>27.37</v>
      </c>
      <c r="F1226" s="5">
        <v>0</v>
      </c>
      <c r="G1226" s="6">
        <v>2</v>
      </c>
      <c r="H1226" s="6">
        <f t="shared" si="77"/>
        <v>0</v>
      </c>
      <c r="I1226" s="74"/>
    </row>
    <row r="1227" spans="1:9" ht="38.25" x14ac:dyDescent="0.2">
      <c r="A1227" s="1" t="s">
        <v>3178</v>
      </c>
      <c r="B1227" s="1" t="s">
        <v>420</v>
      </c>
      <c r="C1227" s="2" t="s">
        <v>3179</v>
      </c>
      <c r="D1227" s="3" t="s">
        <v>260</v>
      </c>
      <c r="E1227" s="4">
        <v>8.2100000000000009</v>
      </c>
      <c r="F1227" s="5">
        <v>0</v>
      </c>
      <c r="G1227" s="6">
        <v>2</v>
      </c>
      <c r="H1227" s="6">
        <f t="shared" si="77"/>
        <v>0</v>
      </c>
      <c r="I1227" s="74"/>
    </row>
    <row r="1228" spans="1:9" ht="25.5" x14ac:dyDescent="0.2">
      <c r="A1228" s="1" t="s">
        <v>3180</v>
      </c>
      <c r="B1228" s="1" t="s">
        <v>423</v>
      </c>
      <c r="C1228" s="2" t="s">
        <v>3181</v>
      </c>
      <c r="D1228" s="3" t="s">
        <v>260</v>
      </c>
      <c r="E1228" s="4">
        <v>3.45</v>
      </c>
      <c r="F1228" s="5">
        <v>0</v>
      </c>
      <c r="G1228" s="6">
        <v>2</v>
      </c>
      <c r="H1228" s="6">
        <f t="shared" si="77"/>
        <v>0</v>
      </c>
      <c r="I1228" s="74"/>
    </row>
    <row r="1229" spans="1:9" x14ac:dyDescent="0.2">
      <c r="A1229" s="1" t="s">
        <v>3182</v>
      </c>
      <c r="B1229" s="1" t="s">
        <v>426</v>
      </c>
      <c r="C1229" s="2" t="s">
        <v>3183</v>
      </c>
      <c r="D1229" s="3" t="s">
        <v>260</v>
      </c>
      <c r="E1229" s="4">
        <v>2.2000000000000002</v>
      </c>
      <c r="F1229" s="5">
        <v>0</v>
      </c>
      <c r="G1229" s="6">
        <v>2</v>
      </c>
      <c r="H1229" s="6">
        <f t="shared" si="77"/>
        <v>0</v>
      </c>
      <c r="I1229" s="74"/>
    </row>
    <row r="1230" spans="1:9" ht="25.5" x14ac:dyDescent="0.2">
      <c r="A1230" s="1" t="s">
        <v>3184</v>
      </c>
      <c r="B1230" s="1" t="s">
        <v>429</v>
      </c>
      <c r="C1230" s="2" t="s">
        <v>3185</v>
      </c>
      <c r="D1230" s="3" t="s">
        <v>260</v>
      </c>
      <c r="E1230" s="4">
        <v>28.48</v>
      </c>
      <c r="F1230" s="5">
        <v>0</v>
      </c>
      <c r="G1230" s="6">
        <v>2</v>
      </c>
      <c r="H1230" s="6">
        <f t="shared" si="77"/>
        <v>0</v>
      </c>
      <c r="I1230" s="74"/>
    </row>
    <row r="1231" spans="1:9" x14ac:dyDescent="0.2">
      <c r="A1231" s="1" t="s">
        <v>3186</v>
      </c>
      <c r="C1231" s="2" t="s">
        <v>682</v>
      </c>
      <c r="E1231" s="4">
        <v>0</v>
      </c>
      <c r="F1231" s="5">
        <v>0</v>
      </c>
      <c r="G1231" s="6">
        <v>1</v>
      </c>
      <c r="H1231" s="6">
        <f>H1232+H1233+H1234+H1235+H1236+H1237+H1238+H1239+H1240</f>
        <v>0</v>
      </c>
      <c r="I1231" s="74"/>
    </row>
    <row r="1232" spans="1:9" ht="25.5" x14ac:dyDescent="0.2">
      <c r="A1232" s="1" t="s">
        <v>3187</v>
      </c>
      <c r="B1232" s="1" t="s">
        <v>432</v>
      </c>
      <c r="C1232" s="2" t="s">
        <v>3188</v>
      </c>
      <c r="D1232" s="3" t="s">
        <v>267</v>
      </c>
      <c r="E1232" s="4">
        <v>3</v>
      </c>
      <c r="F1232" s="5">
        <v>0</v>
      </c>
      <c r="G1232" s="6">
        <v>2</v>
      </c>
      <c r="H1232" s="6">
        <f t="shared" ref="H1232:H1240" si="78">ROUND(ROUND(F1232,2)*ROUND(E1232,2), 2)</f>
        <v>0</v>
      </c>
      <c r="I1232" s="74"/>
    </row>
    <row r="1233" spans="1:9" ht="38.25" x14ac:dyDescent="0.2">
      <c r="A1233" s="1" t="s">
        <v>3189</v>
      </c>
      <c r="B1233" s="1" t="s">
        <v>435</v>
      </c>
      <c r="C1233" s="2" t="s">
        <v>3190</v>
      </c>
      <c r="D1233" s="3" t="s">
        <v>30</v>
      </c>
      <c r="E1233" s="4">
        <v>0</v>
      </c>
      <c r="F1233" s="5">
        <v>0</v>
      </c>
      <c r="G1233" s="6">
        <v>2</v>
      </c>
      <c r="H1233" s="6">
        <f t="shared" si="78"/>
        <v>0</v>
      </c>
      <c r="I1233" s="74"/>
    </row>
    <row r="1234" spans="1:9" ht="51" x14ac:dyDescent="0.2">
      <c r="A1234" s="1" t="s">
        <v>3191</v>
      </c>
      <c r="B1234" s="1" t="s">
        <v>3192</v>
      </c>
      <c r="C1234" s="2" t="s">
        <v>3193</v>
      </c>
      <c r="D1234" s="3" t="s">
        <v>267</v>
      </c>
      <c r="E1234" s="4">
        <v>1</v>
      </c>
      <c r="F1234" s="5">
        <v>0</v>
      </c>
      <c r="G1234" s="6">
        <v>2</v>
      </c>
      <c r="H1234" s="6">
        <f t="shared" si="78"/>
        <v>0</v>
      </c>
      <c r="I1234" s="74"/>
    </row>
    <row r="1235" spans="1:9" ht="51" x14ac:dyDescent="0.2">
      <c r="A1235" s="1" t="s">
        <v>3194</v>
      </c>
      <c r="B1235" s="1" t="s">
        <v>3195</v>
      </c>
      <c r="C1235" s="2" t="s">
        <v>3196</v>
      </c>
      <c r="D1235" s="3" t="s">
        <v>267</v>
      </c>
      <c r="E1235" s="4">
        <v>1</v>
      </c>
      <c r="F1235" s="5">
        <v>0</v>
      </c>
      <c r="G1235" s="6">
        <v>2</v>
      </c>
      <c r="H1235" s="6">
        <f t="shared" si="78"/>
        <v>0</v>
      </c>
      <c r="I1235" s="74"/>
    </row>
    <row r="1236" spans="1:9" ht="51" x14ac:dyDescent="0.2">
      <c r="A1236" s="1" t="s">
        <v>3197</v>
      </c>
      <c r="B1236" s="1" t="s">
        <v>440</v>
      </c>
      <c r="C1236" s="2" t="s">
        <v>3198</v>
      </c>
      <c r="D1236" s="3" t="s">
        <v>267</v>
      </c>
      <c r="E1236" s="4">
        <v>2</v>
      </c>
      <c r="F1236" s="5">
        <v>0</v>
      </c>
      <c r="G1236" s="6">
        <v>2</v>
      </c>
      <c r="H1236" s="6">
        <f t="shared" si="78"/>
        <v>0</v>
      </c>
      <c r="I1236" s="74"/>
    </row>
    <row r="1237" spans="1:9" ht="38.25" x14ac:dyDescent="0.2">
      <c r="A1237" s="1" t="s">
        <v>3199</v>
      </c>
      <c r="B1237" s="1" t="s">
        <v>1073</v>
      </c>
      <c r="C1237" s="2" t="s">
        <v>3200</v>
      </c>
      <c r="D1237" s="3" t="s">
        <v>30</v>
      </c>
      <c r="E1237" s="4">
        <v>0</v>
      </c>
      <c r="F1237" s="5">
        <v>0</v>
      </c>
      <c r="G1237" s="6">
        <v>2</v>
      </c>
      <c r="H1237" s="6">
        <f t="shared" si="78"/>
        <v>0</v>
      </c>
      <c r="I1237" s="74"/>
    </row>
    <row r="1238" spans="1:9" ht="51" x14ac:dyDescent="0.2">
      <c r="A1238" s="1" t="s">
        <v>3201</v>
      </c>
      <c r="B1238" s="1" t="s">
        <v>1076</v>
      </c>
      <c r="C1238" s="2" t="s">
        <v>3202</v>
      </c>
      <c r="D1238" s="3" t="s">
        <v>294</v>
      </c>
      <c r="E1238" s="4">
        <v>19.3</v>
      </c>
      <c r="F1238" s="5">
        <v>0</v>
      </c>
      <c r="G1238" s="6">
        <v>2</v>
      </c>
      <c r="H1238" s="6">
        <f t="shared" si="78"/>
        <v>0</v>
      </c>
      <c r="I1238" s="74"/>
    </row>
    <row r="1239" spans="1:9" ht="51" x14ac:dyDescent="0.2">
      <c r="A1239" s="1" t="s">
        <v>3203</v>
      </c>
      <c r="B1239" s="1" t="s">
        <v>3204</v>
      </c>
      <c r="C1239" s="2" t="s">
        <v>3205</v>
      </c>
      <c r="D1239" s="3" t="s">
        <v>294</v>
      </c>
      <c r="E1239" s="4">
        <v>30.47</v>
      </c>
      <c r="F1239" s="5">
        <v>0</v>
      </c>
      <c r="G1239" s="6">
        <v>2</v>
      </c>
      <c r="H1239" s="6">
        <f t="shared" si="78"/>
        <v>0</v>
      </c>
      <c r="I1239" s="74"/>
    </row>
    <row r="1240" spans="1:9" ht="51" x14ac:dyDescent="0.2">
      <c r="A1240" s="1" t="s">
        <v>3206</v>
      </c>
      <c r="B1240" s="1" t="s">
        <v>1086</v>
      </c>
      <c r="C1240" s="2" t="s">
        <v>3207</v>
      </c>
      <c r="D1240" s="3" t="s">
        <v>267</v>
      </c>
      <c r="E1240" s="4">
        <v>1</v>
      </c>
      <c r="F1240" s="5">
        <v>0</v>
      </c>
      <c r="G1240" s="6">
        <v>2</v>
      </c>
      <c r="H1240" s="6">
        <f t="shared" si="78"/>
        <v>0</v>
      </c>
      <c r="I1240" s="74"/>
    </row>
    <row r="1241" spans="1:9" x14ac:dyDescent="0.2">
      <c r="A1241" s="1" t="s">
        <v>3208</v>
      </c>
      <c r="B1241" s="1" t="s">
        <v>465</v>
      </c>
      <c r="C1241" s="2" t="s">
        <v>3209</v>
      </c>
      <c r="E1241" s="4">
        <v>0</v>
      </c>
      <c r="F1241" s="5">
        <v>0</v>
      </c>
      <c r="G1241" s="6">
        <v>1</v>
      </c>
      <c r="H1241" s="6">
        <f>H1242+H1243+H1244+H1245+H1246+H1247+H1248+H1249+H1250+H1251+H1252+H1253+H1254+H1255+H1256+H1257+H1258+H1259+H1260+H1261</f>
        <v>0</v>
      </c>
      <c r="I1241" s="74"/>
    </row>
    <row r="1242" spans="1:9" ht="51" x14ac:dyDescent="0.2">
      <c r="A1242" s="1" t="s">
        <v>3210</v>
      </c>
      <c r="B1242" s="1" t="s">
        <v>479</v>
      </c>
      <c r="C1242" s="2" t="s">
        <v>3211</v>
      </c>
      <c r="D1242" s="3" t="s">
        <v>294</v>
      </c>
      <c r="E1242" s="4">
        <v>26</v>
      </c>
      <c r="F1242" s="5">
        <v>0</v>
      </c>
      <c r="G1242" s="6">
        <v>2</v>
      </c>
      <c r="H1242" s="6">
        <f t="shared" ref="H1242:H1261" si="79">ROUND(ROUND(F1242,2)*ROUND(E1242,2), 2)</f>
        <v>0</v>
      </c>
      <c r="I1242" s="74"/>
    </row>
    <row r="1243" spans="1:9" ht="51" x14ac:dyDescent="0.2">
      <c r="A1243" s="1" t="s">
        <v>3212</v>
      </c>
      <c r="B1243" s="1" t="s">
        <v>482</v>
      </c>
      <c r="C1243" s="2" t="s">
        <v>3213</v>
      </c>
      <c r="D1243" s="3" t="s">
        <v>294</v>
      </c>
      <c r="E1243" s="4">
        <v>125.03</v>
      </c>
      <c r="F1243" s="5">
        <v>0</v>
      </c>
      <c r="G1243" s="6">
        <v>2</v>
      </c>
      <c r="H1243" s="6">
        <f t="shared" si="79"/>
        <v>0</v>
      </c>
      <c r="I1243" s="74"/>
    </row>
    <row r="1244" spans="1:9" ht="51" x14ac:dyDescent="0.2">
      <c r="A1244" s="1" t="s">
        <v>3214</v>
      </c>
      <c r="B1244" s="1" t="s">
        <v>485</v>
      </c>
      <c r="C1244" s="2" t="s">
        <v>3215</v>
      </c>
      <c r="D1244" s="3" t="s">
        <v>294</v>
      </c>
      <c r="E1244" s="4">
        <v>15.3</v>
      </c>
      <c r="F1244" s="5">
        <v>0</v>
      </c>
      <c r="G1244" s="6">
        <v>2</v>
      </c>
      <c r="H1244" s="6">
        <f t="shared" si="79"/>
        <v>0</v>
      </c>
      <c r="I1244" s="74"/>
    </row>
    <row r="1245" spans="1:9" ht="114.75" x14ac:dyDescent="0.2">
      <c r="A1245" s="1" t="s">
        <v>3216</v>
      </c>
      <c r="B1245" s="1" t="s">
        <v>488</v>
      </c>
      <c r="C1245" s="2" t="s">
        <v>3217</v>
      </c>
      <c r="D1245" s="3" t="s">
        <v>325</v>
      </c>
      <c r="E1245" s="4">
        <v>34.270000000000003</v>
      </c>
      <c r="F1245" s="5">
        <v>0</v>
      </c>
      <c r="G1245" s="6">
        <v>2</v>
      </c>
      <c r="H1245" s="6">
        <f t="shared" si="79"/>
        <v>0</v>
      </c>
      <c r="I1245" s="74"/>
    </row>
    <row r="1246" spans="1:9" ht="76.5" x14ac:dyDescent="0.2">
      <c r="A1246" s="1" t="s">
        <v>3218</v>
      </c>
      <c r="B1246" s="1" t="s">
        <v>491</v>
      </c>
      <c r="C1246" s="2" t="s">
        <v>3219</v>
      </c>
      <c r="D1246" s="3" t="s">
        <v>325</v>
      </c>
      <c r="E1246" s="4">
        <v>629.76</v>
      </c>
      <c r="F1246" s="5">
        <v>0</v>
      </c>
      <c r="G1246" s="6">
        <v>2</v>
      </c>
      <c r="H1246" s="6">
        <f t="shared" si="79"/>
        <v>0</v>
      </c>
      <c r="I1246" s="74"/>
    </row>
    <row r="1247" spans="1:9" x14ac:dyDescent="0.2">
      <c r="A1247" s="1" t="s">
        <v>3220</v>
      </c>
      <c r="B1247" s="1" t="s">
        <v>527</v>
      </c>
      <c r="C1247" s="2" t="s">
        <v>3221</v>
      </c>
      <c r="D1247" s="3" t="s">
        <v>30</v>
      </c>
      <c r="E1247" s="4">
        <v>0</v>
      </c>
      <c r="F1247" s="5">
        <v>0</v>
      </c>
      <c r="G1247" s="6">
        <v>2</v>
      </c>
      <c r="H1247" s="6">
        <f t="shared" si="79"/>
        <v>0</v>
      </c>
      <c r="I1247" s="74"/>
    </row>
    <row r="1248" spans="1:9" ht="25.5" x14ac:dyDescent="0.2">
      <c r="A1248" s="1" t="s">
        <v>3222</v>
      </c>
      <c r="C1248" s="2" t="s">
        <v>3223</v>
      </c>
      <c r="D1248" s="3" t="s">
        <v>30</v>
      </c>
      <c r="E1248" s="4">
        <v>0</v>
      </c>
      <c r="F1248" s="5">
        <v>0</v>
      </c>
      <c r="G1248" s="6">
        <v>2</v>
      </c>
      <c r="H1248" s="6">
        <f t="shared" si="79"/>
        <v>0</v>
      </c>
      <c r="I1248" s="74"/>
    </row>
    <row r="1249" spans="1:9" ht="38.25" x14ac:dyDescent="0.2">
      <c r="A1249" s="1" t="s">
        <v>3224</v>
      </c>
      <c r="B1249" s="1" t="s">
        <v>532</v>
      </c>
      <c r="C1249" s="2" t="s">
        <v>3225</v>
      </c>
      <c r="D1249" s="3" t="s">
        <v>294</v>
      </c>
      <c r="E1249" s="4">
        <v>174.9</v>
      </c>
      <c r="F1249" s="5">
        <v>0</v>
      </c>
      <c r="G1249" s="6">
        <v>2</v>
      </c>
      <c r="H1249" s="6">
        <f t="shared" si="79"/>
        <v>0</v>
      </c>
      <c r="I1249" s="74"/>
    </row>
    <row r="1250" spans="1:9" ht="25.5" x14ac:dyDescent="0.2">
      <c r="A1250" s="1" t="s">
        <v>3226</v>
      </c>
      <c r="C1250" s="2" t="s">
        <v>3227</v>
      </c>
      <c r="D1250" s="3" t="s">
        <v>30</v>
      </c>
      <c r="E1250" s="4">
        <v>0</v>
      </c>
      <c r="F1250" s="5">
        <v>0</v>
      </c>
      <c r="G1250" s="6">
        <v>2</v>
      </c>
      <c r="H1250" s="6">
        <f t="shared" si="79"/>
        <v>0</v>
      </c>
      <c r="I1250" s="74"/>
    </row>
    <row r="1251" spans="1:9" ht="38.25" x14ac:dyDescent="0.2">
      <c r="A1251" s="1" t="s">
        <v>3228</v>
      </c>
      <c r="B1251" s="1" t="s">
        <v>535</v>
      </c>
      <c r="C1251" s="2" t="s">
        <v>3229</v>
      </c>
      <c r="D1251" s="3" t="s">
        <v>294</v>
      </c>
      <c r="E1251" s="4">
        <v>11.42</v>
      </c>
      <c r="F1251" s="5">
        <v>0</v>
      </c>
      <c r="G1251" s="6">
        <v>2</v>
      </c>
      <c r="H1251" s="6">
        <f t="shared" si="79"/>
        <v>0</v>
      </c>
      <c r="I1251" s="74"/>
    </row>
    <row r="1252" spans="1:9" ht="25.5" x14ac:dyDescent="0.2">
      <c r="A1252" s="1" t="s">
        <v>3230</v>
      </c>
      <c r="B1252" s="1" t="s">
        <v>1653</v>
      </c>
      <c r="C1252" s="2" t="s">
        <v>3231</v>
      </c>
      <c r="D1252" s="3" t="s">
        <v>267</v>
      </c>
      <c r="E1252" s="4">
        <v>4</v>
      </c>
      <c r="F1252" s="5">
        <v>0</v>
      </c>
      <c r="G1252" s="6">
        <v>2</v>
      </c>
      <c r="H1252" s="6">
        <f t="shared" si="79"/>
        <v>0</v>
      </c>
      <c r="I1252" s="74"/>
    </row>
    <row r="1253" spans="1:9" ht="25.5" x14ac:dyDescent="0.2">
      <c r="A1253" s="1" t="s">
        <v>3232</v>
      </c>
      <c r="B1253" s="1" t="s">
        <v>1656</v>
      </c>
      <c r="C1253" s="2" t="s">
        <v>3233</v>
      </c>
      <c r="D1253" s="3" t="s">
        <v>30</v>
      </c>
      <c r="E1253" s="4">
        <v>0</v>
      </c>
      <c r="F1253" s="5">
        <v>0</v>
      </c>
      <c r="G1253" s="6">
        <v>2</v>
      </c>
      <c r="H1253" s="6">
        <f t="shared" si="79"/>
        <v>0</v>
      </c>
      <c r="I1253" s="74"/>
    </row>
    <row r="1254" spans="1:9" ht="38.25" x14ac:dyDescent="0.2">
      <c r="A1254" s="1" t="s">
        <v>3234</v>
      </c>
      <c r="B1254" s="1" t="s">
        <v>3235</v>
      </c>
      <c r="C1254" s="2" t="s">
        <v>3236</v>
      </c>
      <c r="D1254" s="3" t="s">
        <v>267</v>
      </c>
      <c r="E1254" s="4">
        <v>2</v>
      </c>
      <c r="F1254" s="5">
        <v>0</v>
      </c>
      <c r="G1254" s="6">
        <v>2</v>
      </c>
      <c r="H1254" s="6">
        <f t="shared" si="79"/>
        <v>0</v>
      </c>
      <c r="I1254" s="74"/>
    </row>
    <row r="1255" spans="1:9" ht="38.25" x14ac:dyDescent="0.2">
      <c r="A1255" s="1" t="s">
        <v>3237</v>
      </c>
      <c r="B1255" s="1" t="s">
        <v>3238</v>
      </c>
      <c r="C1255" s="2" t="s">
        <v>3239</v>
      </c>
      <c r="D1255" s="3" t="s">
        <v>267</v>
      </c>
      <c r="E1255" s="4">
        <v>1</v>
      </c>
      <c r="F1255" s="5">
        <v>0</v>
      </c>
      <c r="G1255" s="6">
        <v>2</v>
      </c>
      <c r="H1255" s="6">
        <f t="shared" si="79"/>
        <v>0</v>
      </c>
      <c r="I1255" s="74"/>
    </row>
    <row r="1256" spans="1:9" ht="38.25" x14ac:dyDescent="0.2">
      <c r="A1256" s="1" t="s">
        <v>3240</v>
      </c>
      <c r="B1256" s="1" t="s">
        <v>3241</v>
      </c>
      <c r="C1256" s="2" t="s">
        <v>3242</v>
      </c>
      <c r="D1256" s="3" t="s">
        <v>267</v>
      </c>
      <c r="E1256" s="4">
        <v>1</v>
      </c>
      <c r="F1256" s="5">
        <v>0</v>
      </c>
      <c r="G1256" s="6">
        <v>2</v>
      </c>
      <c r="H1256" s="6">
        <f t="shared" si="79"/>
        <v>0</v>
      </c>
      <c r="I1256" s="74"/>
    </row>
    <row r="1257" spans="1:9" ht="38.25" x14ac:dyDescent="0.2">
      <c r="A1257" s="1" t="s">
        <v>3243</v>
      </c>
      <c r="B1257" s="1" t="s">
        <v>3244</v>
      </c>
      <c r="C1257" s="2" t="s">
        <v>3245</v>
      </c>
      <c r="D1257" s="3" t="s">
        <v>267</v>
      </c>
      <c r="E1257" s="4">
        <v>1</v>
      </c>
      <c r="F1257" s="5">
        <v>0</v>
      </c>
      <c r="G1257" s="6">
        <v>2</v>
      </c>
      <c r="H1257" s="6">
        <f t="shared" si="79"/>
        <v>0</v>
      </c>
      <c r="I1257" s="74"/>
    </row>
    <row r="1258" spans="1:9" ht="38.25" x14ac:dyDescent="0.2">
      <c r="A1258" s="1" t="s">
        <v>3246</v>
      </c>
      <c r="B1258" s="1" t="s">
        <v>3247</v>
      </c>
      <c r="C1258" s="2" t="s">
        <v>3248</v>
      </c>
      <c r="D1258" s="3" t="s">
        <v>267</v>
      </c>
      <c r="E1258" s="4">
        <v>1</v>
      </c>
      <c r="F1258" s="5">
        <v>0</v>
      </c>
      <c r="G1258" s="6">
        <v>2</v>
      </c>
      <c r="H1258" s="6">
        <f t="shared" si="79"/>
        <v>0</v>
      </c>
      <c r="I1258" s="74"/>
    </row>
    <row r="1259" spans="1:9" ht="38.25" x14ac:dyDescent="0.2">
      <c r="A1259" s="1" t="s">
        <v>3249</v>
      </c>
      <c r="B1259" s="1" t="s">
        <v>3250</v>
      </c>
      <c r="C1259" s="2" t="s">
        <v>3251</v>
      </c>
      <c r="D1259" s="3" t="s">
        <v>267</v>
      </c>
      <c r="E1259" s="4">
        <v>1</v>
      </c>
      <c r="F1259" s="5">
        <v>0</v>
      </c>
      <c r="G1259" s="6">
        <v>2</v>
      </c>
      <c r="H1259" s="6">
        <f t="shared" si="79"/>
        <v>0</v>
      </c>
      <c r="I1259" s="74"/>
    </row>
    <row r="1260" spans="1:9" ht="38.25" x14ac:dyDescent="0.2">
      <c r="A1260" s="1" t="s">
        <v>3252</v>
      </c>
      <c r="B1260" s="1" t="s">
        <v>3253</v>
      </c>
      <c r="C1260" s="2" t="s">
        <v>3254</v>
      </c>
      <c r="D1260" s="3" t="s">
        <v>267</v>
      </c>
      <c r="E1260" s="4">
        <v>1</v>
      </c>
      <c r="F1260" s="5">
        <v>0</v>
      </c>
      <c r="G1260" s="6">
        <v>2</v>
      </c>
      <c r="H1260" s="6">
        <f t="shared" si="79"/>
        <v>0</v>
      </c>
      <c r="I1260" s="74"/>
    </row>
    <row r="1261" spans="1:9" ht="38.25" x14ac:dyDescent="0.2">
      <c r="A1261" s="1" t="s">
        <v>3255</v>
      </c>
      <c r="B1261" s="1" t="s">
        <v>3256</v>
      </c>
      <c r="C1261" s="2" t="s">
        <v>3257</v>
      </c>
      <c r="D1261" s="3" t="s">
        <v>267</v>
      </c>
      <c r="E1261" s="4">
        <v>1</v>
      </c>
      <c r="F1261" s="5">
        <v>0</v>
      </c>
      <c r="G1261" s="6">
        <v>2</v>
      </c>
      <c r="H1261" s="6">
        <f t="shared" si="79"/>
        <v>0</v>
      </c>
      <c r="I1261" s="74"/>
    </row>
    <row r="1262" spans="1:9" x14ac:dyDescent="0.2">
      <c r="A1262" s="1" t="s">
        <v>3258</v>
      </c>
      <c r="B1262" s="1" t="s">
        <v>558</v>
      </c>
      <c r="C1262" s="2" t="s">
        <v>3259</v>
      </c>
      <c r="E1262" s="4">
        <v>0</v>
      </c>
      <c r="F1262" s="5">
        <v>0</v>
      </c>
      <c r="G1262" s="6">
        <v>1</v>
      </c>
      <c r="H1262" s="6">
        <f>H1263+H1264+H1265+H1266+H1267+H1268+H1269</f>
        <v>0</v>
      </c>
      <c r="I1262" s="74"/>
    </row>
    <row r="1263" spans="1:9" x14ac:dyDescent="0.2">
      <c r="A1263" s="1" t="s">
        <v>3260</v>
      </c>
      <c r="C1263" s="2" t="s">
        <v>3261</v>
      </c>
      <c r="D1263" s="3" t="s">
        <v>30</v>
      </c>
      <c r="E1263" s="4">
        <v>0</v>
      </c>
      <c r="F1263" s="5">
        <v>0</v>
      </c>
      <c r="G1263" s="6">
        <v>2</v>
      </c>
      <c r="H1263" s="6">
        <f t="shared" ref="H1263:H1269" si="80">ROUND(ROUND(F1263,2)*ROUND(E1263,2), 2)</f>
        <v>0</v>
      </c>
      <c r="I1263" s="74"/>
    </row>
    <row r="1264" spans="1:9" ht="89.25" x14ac:dyDescent="0.2">
      <c r="A1264" s="1" t="s">
        <v>3262</v>
      </c>
      <c r="B1264" s="1" t="s">
        <v>570</v>
      </c>
      <c r="C1264" s="2" t="s">
        <v>3263</v>
      </c>
      <c r="D1264" s="3" t="s">
        <v>294</v>
      </c>
      <c r="E1264" s="4">
        <v>55</v>
      </c>
      <c r="F1264" s="5">
        <v>0</v>
      </c>
      <c r="G1264" s="6">
        <v>2</v>
      </c>
      <c r="H1264" s="6">
        <f t="shared" si="80"/>
        <v>0</v>
      </c>
      <c r="I1264" s="74"/>
    </row>
    <row r="1265" spans="1:9" x14ac:dyDescent="0.2">
      <c r="A1265" s="1" t="s">
        <v>3264</v>
      </c>
      <c r="B1265" s="1" t="s">
        <v>1168</v>
      </c>
      <c r="C1265" s="2" t="s">
        <v>3265</v>
      </c>
      <c r="D1265" s="3" t="s">
        <v>294</v>
      </c>
      <c r="E1265" s="4">
        <v>60</v>
      </c>
      <c r="F1265" s="5">
        <v>0</v>
      </c>
      <c r="G1265" s="6">
        <v>2</v>
      </c>
      <c r="H1265" s="6">
        <f t="shared" si="80"/>
        <v>0</v>
      </c>
      <c r="I1265" s="74"/>
    </row>
    <row r="1266" spans="1:9" ht="25.5" x14ac:dyDescent="0.2">
      <c r="A1266" s="1" t="s">
        <v>3266</v>
      </c>
      <c r="B1266" s="1" t="s">
        <v>1171</v>
      </c>
      <c r="C1266" s="2" t="s">
        <v>3267</v>
      </c>
      <c r="D1266" s="3" t="s">
        <v>267</v>
      </c>
      <c r="E1266" s="4">
        <v>1</v>
      </c>
      <c r="F1266" s="5">
        <v>0</v>
      </c>
      <c r="G1266" s="6">
        <v>2</v>
      </c>
      <c r="H1266" s="6">
        <f t="shared" si="80"/>
        <v>0</v>
      </c>
      <c r="I1266" s="74"/>
    </row>
    <row r="1267" spans="1:9" x14ac:dyDescent="0.2">
      <c r="A1267" s="1" t="s">
        <v>3268</v>
      </c>
      <c r="B1267" s="1" t="s">
        <v>3269</v>
      </c>
      <c r="C1267" s="2" t="s">
        <v>3270</v>
      </c>
      <c r="D1267" s="3" t="s">
        <v>267</v>
      </c>
      <c r="E1267" s="4">
        <v>1</v>
      </c>
      <c r="F1267" s="5">
        <v>0</v>
      </c>
      <c r="G1267" s="6">
        <v>2</v>
      </c>
      <c r="H1267" s="6">
        <f t="shared" si="80"/>
        <v>0</v>
      </c>
      <c r="I1267" s="74"/>
    </row>
    <row r="1268" spans="1:9" x14ac:dyDescent="0.2">
      <c r="A1268" s="1" t="s">
        <v>3271</v>
      </c>
      <c r="B1268" s="1" t="s">
        <v>3272</v>
      </c>
      <c r="C1268" s="2" t="s">
        <v>3273</v>
      </c>
      <c r="D1268" s="3" t="s">
        <v>267</v>
      </c>
      <c r="E1268" s="4">
        <v>1</v>
      </c>
      <c r="F1268" s="5">
        <v>0</v>
      </c>
      <c r="G1268" s="6">
        <v>2</v>
      </c>
      <c r="H1268" s="6">
        <f t="shared" si="80"/>
        <v>0</v>
      </c>
      <c r="I1268" s="74"/>
    </row>
    <row r="1269" spans="1:9" ht="76.5" x14ac:dyDescent="0.2">
      <c r="A1269" s="1" t="s">
        <v>3274</v>
      </c>
      <c r="B1269" s="1" t="s">
        <v>573</v>
      </c>
      <c r="C1269" s="2" t="s">
        <v>3275</v>
      </c>
      <c r="D1269" s="3" t="s">
        <v>277</v>
      </c>
      <c r="E1269" s="4">
        <v>1</v>
      </c>
      <c r="F1269" s="5">
        <v>0</v>
      </c>
      <c r="G1269" s="6">
        <v>2</v>
      </c>
      <c r="H1269" s="6">
        <f t="shared" si="80"/>
        <v>0</v>
      </c>
      <c r="I1269" s="74"/>
    </row>
    <row r="1270" spans="1:9" x14ac:dyDescent="0.2">
      <c r="A1270" s="1" t="s">
        <v>3276</v>
      </c>
      <c r="B1270" s="1" t="s">
        <v>604</v>
      </c>
      <c r="C1270" s="2" t="s">
        <v>3277</v>
      </c>
      <c r="E1270" s="4">
        <v>0</v>
      </c>
      <c r="F1270" s="5">
        <v>0</v>
      </c>
      <c r="G1270" s="6">
        <v>1</v>
      </c>
      <c r="H1270" s="6">
        <f>H1271+H1272+H1273+H1274+H1275+H1276+H1277+H1278+H1279+H1280+H1281+H1282+H1283+H1284+H1285+H1286+H1287+H1288+H1289+H1290+H1291+H1292+H1293+H1294+H1295+H1296+H1297+H1298+H1299+H1300+H1301+H1302+H1303</f>
        <v>0</v>
      </c>
      <c r="I1270" s="74"/>
    </row>
    <row r="1271" spans="1:9" x14ac:dyDescent="0.2">
      <c r="A1271" s="1" t="s">
        <v>3278</v>
      </c>
      <c r="C1271" s="2" t="s">
        <v>34</v>
      </c>
      <c r="D1271" s="3" t="s">
        <v>30</v>
      </c>
      <c r="E1271" s="4">
        <v>0</v>
      </c>
      <c r="F1271" s="5">
        <v>0</v>
      </c>
      <c r="G1271" s="6">
        <v>2</v>
      </c>
      <c r="H1271" s="6">
        <f t="shared" ref="H1271:H1303" si="81">ROUND(ROUND(F1271,2)*ROUND(E1271,2), 2)</f>
        <v>0</v>
      </c>
      <c r="I1271" s="74"/>
    </row>
    <row r="1272" spans="1:9" x14ac:dyDescent="0.2">
      <c r="A1272" s="1" t="s">
        <v>3279</v>
      </c>
      <c r="C1272" s="2" t="s">
        <v>3280</v>
      </c>
      <c r="D1272" s="3" t="s">
        <v>30</v>
      </c>
      <c r="E1272" s="4">
        <v>0</v>
      </c>
      <c r="F1272" s="5">
        <v>0</v>
      </c>
      <c r="G1272" s="6">
        <v>2</v>
      </c>
      <c r="H1272" s="6">
        <f t="shared" si="81"/>
        <v>0</v>
      </c>
      <c r="I1272" s="74"/>
    </row>
    <row r="1273" spans="1:9" ht="89.25" x14ac:dyDescent="0.2">
      <c r="A1273" s="1" t="s">
        <v>3281</v>
      </c>
      <c r="C1273" s="2" t="s">
        <v>348</v>
      </c>
      <c r="D1273" s="3" t="s">
        <v>30</v>
      </c>
      <c r="E1273" s="4">
        <v>0</v>
      </c>
      <c r="F1273" s="5">
        <v>0</v>
      </c>
      <c r="G1273" s="6">
        <v>2</v>
      </c>
      <c r="H1273" s="6">
        <f t="shared" si="81"/>
        <v>0</v>
      </c>
      <c r="I1273" s="74"/>
    </row>
    <row r="1274" spans="1:9" ht="51" x14ac:dyDescent="0.2">
      <c r="A1274" s="1" t="s">
        <v>3282</v>
      </c>
      <c r="C1274" s="2" t="s">
        <v>3283</v>
      </c>
      <c r="D1274" s="3" t="s">
        <v>30</v>
      </c>
      <c r="E1274" s="4">
        <v>0</v>
      </c>
      <c r="F1274" s="5">
        <v>0</v>
      </c>
      <c r="G1274" s="6">
        <v>2</v>
      </c>
      <c r="H1274" s="6">
        <f t="shared" si="81"/>
        <v>0</v>
      </c>
      <c r="I1274" s="74"/>
    </row>
    <row r="1275" spans="1:9" ht="51" x14ac:dyDescent="0.2">
      <c r="A1275" s="1" t="s">
        <v>3284</v>
      </c>
      <c r="C1275" s="2" t="s">
        <v>3285</v>
      </c>
      <c r="D1275" s="3" t="s">
        <v>30</v>
      </c>
      <c r="E1275" s="4">
        <v>0</v>
      </c>
      <c r="F1275" s="5">
        <v>0</v>
      </c>
      <c r="G1275" s="6">
        <v>2</v>
      </c>
      <c r="H1275" s="6">
        <f t="shared" si="81"/>
        <v>0</v>
      </c>
      <c r="I1275" s="74"/>
    </row>
    <row r="1276" spans="1:9" ht="51" x14ac:dyDescent="0.2">
      <c r="A1276" s="1" t="s">
        <v>3286</v>
      </c>
      <c r="C1276" s="2" t="s">
        <v>3287</v>
      </c>
      <c r="D1276" s="3" t="s">
        <v>30</v>
      </c>
      <c r="E1276" s="4">
        <v>0</v>
      </c>
      <c r="F1276" s="5">
        <v>0</v>
      </c>
      <c r="G1276" s="6">
        <v>2</v>
      </c>
      <c r="H1276" s="6">
        <f t="shared" si="81"/>
        <v>0</v>
      </c>
      <c r="I1276" s="74"/>
    </row>
    <row r="1277" spans="1:9" x14ac:dyDescent="0.2">
      <c r="A1277" s="1" t="s">
        <v>3288</v>
      </c>
      <c r="C1277" s="2" t="s">
        <v>3289</v>
      </c>
      <c r="D1277" s="3" t="s">
        <v>30</v>
      </c>
      <c r="E1277" s="4">
        <v>0</v>
      </c>
      <c r="F1277" s="5">
        <v>0</v>
      </c>
      <c r="G1277" s="6">
        <v>2</v>
      </c>
      <c r="H1277" s="6">
        <f t="shared" si="81"/>
        <v>0</v>
      </c>
      <c r="I1277" s="74"/>
    </row>
    <row r="1278" spans="1:9" ht="51" x14ac:dyDescent="0.2">
      <c r="A1278" s="1" t="s">
        <v>3290</v>
      </c>
      <c r="C1278" s="2" t="s">
        <v>3291</v>
      </c>
      <c r="D1278" s="3" t="s">
        <v>30</v>
      </c>
      <c r="E1278" s="4">
        <v>0</v>
      </c>
      <c r="F1278" s="5">
        <v>0</v>
      </c>
      <c r="G1278" s="6">
        <v>2</v>
      </c>
      <c r="H1278" s="6">
        <f t="shared" si="81"/>
        <v>0</v>
      </c>
      <c r="I1278" s="74"/>
    </row>
    <row r="1279" spans="1:9" ht="25.5" x14ac:dyDescent="0.2">
      <c r="A1279" s="1" t="s">
        <v>3292</v>
      </c>
      <c r="C1279" s="2" t="s">
        <v>3293</v>
      </c>
      <c r="D1279" s="3" t="s">
        <v>30</v>
      </c>
      <c r="E1279" s="4">
        <v>0</v>
      </c>
      <c r="F1279" s="5">
        <v>0</v>
      </c>
      <c r="G1279" s="6">
        <v>2</v>
      </c>
      <c r="H1279" s="6">
        <f t="shared" si="81"/>
        <v>0</v>
      </c>
      <c r="I1279" s="74"/>
    </row>
    <row r="1280" spans="1:9" ht="51" x14ac:dyDescent="0.2">
      <c r="A1280" s="1" t="s">
        <v>3294</v>
      </c>
      <c r="B1280" s="1" t="s">
        <v>3295</v>
      </c>
      <c r="C1280" s="2" t="s">
        <v>3296</v>
      </c>
      <c r="D1280" s="3" t="s">
        <v>267</v>
      </c>
      <c r="E1280" s="4">
        <v>2</v>
      </c>
      <c r="F1280" s="5">
        <v>0</v>
      </c>
      <c r="G1280" s="6">
        <v>2</v>
      </c>
      <c r="H1280" s="6">
        <f t="shared" si="81"/>
        <v>0</v>
      </c>
      <c r="I1280" s="74"/>
    </row>
    <row r="1281" spans="1:9" ht="38.25" x14ac:dyDescent="0.2">
      <c r="A1281" s="1" t="s">
        <v>3297</v>
      </c>
      <c r="B1281" s="1" t="s">
        <v>3298</v>
      </c>
      <c r="C1281" s="2" t="s">
        <v>3299</v>
      </c>
      <c r="D1281" s="3" t="s">
        <v>267</v>
      </c>
      <c r="E1281" s="4">
        <v>2</v>
      </c>
      <c r="F1281" s="5">
        <v>0</v>
      </c>
      <c r="G1281" s="6">
        <v>2</v>
      </c>
      <c r="H1281" s="6">
        <f t="shared" si="81"/>
        <v>0</v>
      </c>
      <c r="I1281" s="74"/>
    </row>
    <row r="1282" spans="1:9" x14ac:dyDescent="0.2">
      <c r="A1282" s="1" t="s">
        <v>3300</v>
      </c>
      <c r="C1282" s="2" t="s">
        <v>3301</v>
      </c>
      <c r="D1282" s="3" t="s">
        <v>30</v>
      </c>
      <c r="E1282" s="4">
        <v>0</v>
      </c>
      <c r="F1282" s="5">
        <v>0</v>
      </c>
      <c r="G1282" s="6">
        <v>2</v>
      </c>
      <c r="H1282" s="6">
        <f t="shared" si="81"/>
        <v>0</v>
      </c>
      <c r="I1282" s="74"/>
    </row>
    <row r="1283" spans="1:9" ht="76.5" x14ac:dyDescent="0.2">
      <c r="A1283" s="1" t="s">
        <v>3302</v>
      </c>
      <c r="B1283" s="1" t="s">
        <v>3303</v>
      </c>
      <c r="C1283" s="2" t="s">
        <v>3304</v>
      </c>
      <c r="D1283" s="3" t="s">
        <v>267</v>
      </c>
      <c r="E1283" s="4">
        <v>1</v>
      </c>
      <c r="F1283" s="5">
        <v>0</v>
      </c>
      <c r="G1283" s="6">
        <v>2</v>
      </c>
      <c r="H1283" s="6">
        <f t="shared" si="81"/>
        <v>0</v>
      </c>
      <c r="I1283" s="74"/>
    </row>
    <row r="1284" spans="1:9" ht="51" x14ac:dyDescent="0.2">
      <c r="A1284" s="1" t="s">
        <v>3305</v>
      </c>
      <c r="C1284" s="2" t="s">
        <v>3306</v>
      </c>
      <c r="D1284" s="3" t="s">
        <v>325</v>
      </c>
      <c r="E1284" s="4">
        <v>16.5</v>
      </c>
      <c r="F1284" s="5">
        <v>0</v>
      </c>
      <c r="G1284" s="6">
        <v>2</v>
      </c>
      <c r="H1284" s="6">
        <f t="shared" si="81"/>
        <v>0</v>
      </c>
      <c r="I1284" s="74"/>
    </row>
    <row r="1285" spans="1:9" ht="38.25" x14ac:dyDescent="0.2">
      <c r="A1285" s="1" t="s">
        <v>3307</v>
      </c>
      <c r="C1285" s="2" t="s">
        <v>3308</v>
      </c>
      <c r="D1285" s="3" t="s">
        <v>294</v>
      </c>
      <c r="E1285" s="4">
        <v>17</v>
      </c>
      <c r="F1285" s="5">
        <v>0</v>
      </c>
      <c r="G1285" s="6">
        <v>2</v>
      </c>
      <c r="H1285" s="6">
        <f t="shared" si="81"/>
        <v>0</v>
      </c>
      <c r="I1285" s="74"/>
    </row>
    <row r="1286" spans="1:9" ht="51" x14ac:dyDescent="0.2">
      <c r="A1286" s="1" t="s">
        <v>3309</v>
      </c>
      <c r="B1286" s="1" t="s">
        <v>3310</v>
      </c>
      <c r="C1286" s="2" t="s">
        <v>3311</v>
      </c>
      <c r="D1286" s="3" t="s">
        <v>267</v>
      </c>
      <c r="E1286" s="4">
        <v>1</v>
      </c>
      <c r="F1286" s="5">
        <v>0</v>
      </c>
      <c r="G1286" s="6">
        <v>2</v>
      </c>
      <c r="H1286" s="6">
        <f t="shared" si="81"/>
        <v>0</v>
      </c>
      <c r="I1286" s="74"/>
    </row>
    <row r="1287" spans="1:9" ht="51" x14ac:dyDescent="0.2">
      <c r="A1287" s="1" t="s">
        <v>3312</v>
      </c>
      <c r="B1287" s="1" t="s">
        <v>3313</v>
      </c>
      <c r="C1287" s="2" t="s">
        <v>3314</v>
      </c>
      <c r="D1287" s="3" t="s">
        <v>267</v>
      </c>
      <c r="E1287" s="4">
        <v>1</v>
      </c>
      <c r="F1287" s="5">
        <v>0</v>
      </c>
      <c r="G1287" s="6">
        <v>2</v>
      </c>
      <c r="H1287" s="6">
        <f t="shared" si="81"/>
        <v>0</v>
      </c>
      <c r="I1287" s="74"/>
    </row>
    <row r="1288" spans="1:9" ht="63.75" x14ac:dyDescent="0.2">
      <c r="A1288" s="1" t="s">
        <v>3315</v>
      </c>
      <c r="B1288" s="1" t="s">
        <v>3316</v>
      </c>
      <c r="C1288" s="2" t="s">
        <v>3317</v>
      </c>
      <c r="D1288" s="3" t="s">
        <v>267</v>
      </c>
      <c r="E1288" s="4">
        <v>1</v>
      </c>
      <c r="F1288" s="5">
        <v>0</v>
      </c>
      <c r="G1288" s="6">
        <v>2</v>
      </c>
      <c r="H1288" s="6">
        <f t="shared" si="81"/>
        <v>0</v>
      </c>
      <c r="I1288" s="74"/>
    </row>
    <row r="1289" spans="1:9" ht="51" x14ac:dyDescent="0.2">
      <c r="A1289" s="1" t="s">
        <v>3318</v>
      </c>
      <c r="C1289" s="2" t="s">
        <v>3319</v>
      </c>
      <c r="D1289" s="3" t="s">
        <v>325</v>
      </c>
      <c r="E1289" s="4">
        <v>20</v>
      </c>
      <c r="F1289" s="5">
        <v>0</v>
      </c>
      <c r="G1289" s="6">
        <v>2</v>
      </c>
      <c r="H1289" s="6">
        <f t="shared" si="81"/>
        <v>0</v>
      </c>
      <c r="I1289" s="74"/>
    </row>
    <row r="1290" spans="1:9" ht="38.25" x14ac:dyDescent="0.2">
      <c r="A1290" s="1" t="s">
        <v>3320</v>
      </c>
      <c r="C1290" s="2" t="s">
        <v>3308</v>
      </c>
      <c r="D1290" s="3" t="s">
        <v>294</v>
      </c>
      <c r="E1290" s="4">
        <v>16.5</v>
      </c>
      <c r="F1290" s="5">
        <v>0</v>
      </c>
      <c r="G1290" s="6">
        <v>2</v>
      </c>
      <c r="H1290" s="6">
        <f t="shared" si="81"/>
        <v>0</v>
      </c>
      <c r="I1290" s="74"/>
    </row>
    <row r="1291" spans="1:9" ht="51" x14ac:dyDescent="0.2">
      <c r="A1291" s="1" t="s">
        <v>3321</v>
      </c>
      <c r="B1291" s="1" t="s">
        <v>3322</v>
      </c>
      <c r="C1291" s="2" t="s">
        <v>3323</v>
      </c>
      <c r="D1291" s="3" t="s">
        <v>267</v>
      </c>
      <c r="E1291" s="4">
        <v>2</v>
      </c>
      <c r="F1291" s="5">
        <v>0</v>
      </c>
      <c r="G1291" s="6">
        <v>2</v>
      </c>
      <c r="H1291" s="6">
        <f t="shared" si="81"/>
        <v>0</v>
      </c>
      <c r="I1291" s="74"/>
    </row>
    <row r="1292" spans="1:9" ht="51" x14ac:dyDescent="0.2">
      <c r="A1292" s="1" t="s">
        <v>3324</v>
      </c>
      <c r="B1292" s="1" t="s">
        <v>3325</v>
      </c>
      <c r="C1292" s="2" t="s">
        <v>3326</v>
      </c>
      <c r="D1292" s="3" t="s">
        <v>277</v>
      </c>
      <c r="E1292" s="4">
        <v>1</v>
      </c>
      <c r="F1292" s="5">
        <v>0</v>
      </c>
      <c r="G1292" s="6">
        <v>2</v>
      </c>
      <c r="H1292" s="6">
        <f t="shared" si="81"/>
        <v>0</v>
      </c>
      <c r="I1292" s="74"/>
    </row>
    <row r="1293" spans="1:9" x14ac:dyDescent="0.2">
      <c r="A1293" s="1" t="s">
        <v>3327</v>
      </c>
      <c r="C1293" s="2" t="s">
        <v>3328</v>
      </c>
      <c r="D1293" s="3" t="s">
        <v>30</v>
      </c>
      <c r="E1293" s="4">
        <v>0</v>
      </c>
      <c r="F1293" s="5">
        <v>0</v>
      </c>
      <c r="G1293" s="6">
        <v>2</v>
      </c>
      <c r="H1293" s="6">
        <f t="shared" si="81"/>
        <v>0</v>
      </c>
      <c r="I1293" s="74"/>
    </row>
    <row r="1294" spans="1:9" ht="89.25" x14ac:dyDescent="0.2">
      <c r="A1294" s="1" t="s">
        <v>3329</v>
      </c>
      <c r="B1294" s="1" t="s">
        <v>3330</v>
      </c>
      <c r="C1294" s="2" t="s">
        <v>3331</v>
      </c>
      <c r="D1294" s="3" t="s">
        <v>267</v>
      </c>
      <c r="E1294" s="4">
        <v>1</v>
      </c>
      <c r="F1294" s="5">
        <v>0</v>
      </c>
      <c r="G1294" s="6">
        <v>2</v>
      </c>
      <c r="H1294" s="6">
        <f t="shared" si="81"/>
        <v>0</v>
      </c>
      <c r="I1294" s="74"/>
    </row>
    <row r="1295" spans="1:9" ht="51" x14ac:dyDescent="0.2">
      <c r="A1295" s="1" t="s">
        <v>3332</v>
      </c>
      <c r="C1295" s="2" t="s">
        <v>3333</v>
      </c>
      <c r="D1295" s="3" t="s">
        <v>325</v>
      </c>
      <c r="E1295" s="4">
        <v>61.3</v>
      </c>
      <c r="F1295" s="5">
        <v>0</v>
      </c>
      <c r="G1295" s="6">
        <v>2</v>
      </c>
      <c r="H1295" s="6">
        <f t="shared" si="81"/>
        <v>0</v>
      </c>
      <c r="I1295" s="74"/>
    </row>
    <row r="1296" spans="1:9" ht="38.25" x14ac:dyDescent="0.2">
      <c r="A1296" s="1" t="s">
        <v>3334</v>
      </c>
      <c r="C1296" s="2" t="s">
        <v>3308</v>
      </c>
      <c r="D1296" s="3" t="s">
        <v>294</v>
      </c>
      <c r="E1296" s="4">
        <v>25.5</v>
      </c>
      <c r="F1296" s="5">
        <v>0</v>
      </c>
      <c r="G1296" s="6">
        <v>2</v>
      </c>
      <c r="H1296" s="6">
        <f t="shared" si="81"/>
        <v>0</v>
      </c>
      <c r="I1296" s="74"/>
    </row>
    <row r="1297" spans="1:9" ht="63.75" x14ac:dyDescent="0.2">
      <c r="A1297" s="1" t="s">
        <v>3335</v>
      </c>
      <c r="B1297" s="1" t="s">
        <v>3336</v>
      </c>
      <c r="C1297" s="2" t="s">
        <v>3337</v>
      </c>
      <c r="D1297" s="3" t="s">
        <v>267</v>
      </c>
      <c r="E1297" s="4">
        <v>1</v>
      </c>
      <c r="F1297" s="5">
        <v>0</v>
      </c>
      <c r="G1297" s="6">
        <v>2</v>
      </c>
      <c r="H1297" s="6">
        <f t="shared" si="81"/>
        <v>0</v>
      </c>
      <c r="I1297" s="74"/>
    </row>
    <row r="1298" spans="1:9" ht="51" x14ac:dyDescent="0.2">
      <c r="A1298" s="1" t="s">
        <v>3338</v>
      </c>
      <c r="C1298" s="2" t="s">
        <v>3306</v>
      </c>
      <c r="D1298" s="3" t="s">
        <v>325</v>
      </c>
      <c r="E1298" s="4">
        <v>19.5</v>
      </c>
      <c r="F1298" s="5">
        <v>0</v>
      </c>
      <c r="G1298" s="6">
        <v>2</v>
      </c>
      <c r="H1298" s="6">
        <f t="shared" si="81"/>
        <v>0</v>
      </c>
      <c r="I1298" s="74"/>
    </row>
    <row r="1299" spans="1:9" ht="38.25" x14ac:dyDescent="0.2">
      <c r="A1299" s="1" t="s">
        <v>3339</v>
      </c>
      <c r="C1299" s="2" t="s">
        <v>3308</v>
      </c>
      <c r="D1299" s="3" t="s">
        <v>294</v>
      </c>
      <c r="E1299" s="4">
        <v>16.600000000000001</v>
      </c>
      <c r="F1299" s="5">
        <v>0</v>
      </c>
      <c r="G1299" s="6">
        <v>2</v>
      </c>
      <c r="H1299" s="6">
        <f t="shared" si="81"/>
        <v>0</v>
      </c>
      <c r="I1299" s="74"/>
    </row>
    <row r="1300" spans="1:9" ht="76.5" x14ac:dyDescent="0.2">
      <c r="A1300" s="1" t="s">
        <v>3340</v>
      </c>
      <c r="B1300" s="1" t="s">
        <v>3341</v>
      </c>
      <c r="C1300" s="2" t="s">
        <v>3342</v>
      </c>
      <c r="D1300" s="3" t="s">
        <v>267</v>
      </c>
      <c r="E1300" s="4">
        <v>1</v>
      </c>
      <c r="F1300" s="5">
        <v>0</v>
      </c>
      <c r="G1300" s="6">
        <v>2</v>
      </c>
      <c r="H1300" s="6">
        <f t="shared" si="81"/>
        <v>0</v>
      </c>
      <c r="I1300" s="74"/>
    </row>
    <row r="1301" spans="1:9" ht="51" x14ac:dyDescent="0.2">
      <c r="A1301" s="1" t="s">
        <v>3343</v>
      </c>
      <c r="C1301" s="2" t="s">
        <v>3306</v>
      </c>
      <c r="D1301" s="3" t="s">
        <v>325</v>
      </c>
      <c r="E1301" s="4">
        <v>8</v>
      </c>
      <c r="F1301" s="5">
        <v>0</v>
      </c>
      <c r="G1301" s="6">
        <v>2</v>
      </c>
      <c r="H1301" s="6">
        <f t="shared" si="81"/>
        <v>0</v>
      </c>
      <c r="I1301" s="74"/>
    </row>
    <row r="1302" spans="1:9" ht="38.25" x14ac:dyDescent="0.2">
      <c r="A1302" s="1" t="s">
        <v>3344</v>
      </c>
      <c r="C1302" s="2" t="s">
        <v>3308</v>
      </c>
      <c r="D1302" s="3" t="s">
        <v>294</v>
      </c>
      <c r="E1302" s="4">
        <v>15.5</v>
      </c>
      <c r="F1302" s="5">
        <v>0</v>
      </c>
      <c r="G1302" s="6">
        <v>2</v>
      </c>
      <c r="H1302" s="6">
        <f t="shared" si="81"/>
        <v>0</v>
      </c>
      <c r="I1302" s="74"/>
    </row>
    <row r="1303" spans="1:9" ht="63.75" x14ac:dyDescent="0.2">
      <c r="A1303" s="1" t="s">
        <v>3345</v>
      </c>
      <c r="C1303" s="2" t="s">
        <v>3346</v>
      </c>
      <c r="D1303" s="3" t="s">
        <v>267</v>
      </c>
      <c r="E1303" s="4">
        <v>1</v>
      </c>
      <c r="F1303" s="5">
        <v>0</v>
      </c>
      <c r="G1303" s="6">
        <v>2</v>
      </c>
      <c r="H1303" s="6">
        <f t="shared" si="81"/>
        <v>0</v>
      </c>
      <c r="I1303" s="74"/>
    </row>
    <row r="1304" spans="1:9" x14ac:dyDescent="0.2">
      <c r="A1304" s="1" t="s">
        <v>3347</v>
      </c>
      <c r="B1304" s="1" t="s">
        <v>3348</v>
      </c>
      <c r="C1304" s="2" t="s">
        <v>3349</v>
      </c>
      <c r="E1304" s="4">
        <v>0</v>
      </c>
      <c r="F1304" s="5">
        <v>0</v>
      </c>
      <c r="G1304" s="6">
        <v>1</v>
      </c>
      <c r="H1304" s="6">
        <f>H1305+H1315</f>
        <v>0</v>
      </c>
      <c r="I1304" s="74"/>
    </row>
    <row r="1305" spans="1:9" x14ac:dyDescent="0.2">
      <c r="A1305" s="1" t="s">
        <v>3350</v>
      </c>
      <c r="C1305" s="2" t="s">
        <v>3351</v>
      </c>
      <c r="E1305" s="4">
        <v>0</v>
      </c>
      <c r="F1305" s="5">
        <v>0</v>
      </c>
      <c r="G1305" s="6">
        <v>1</v>
      </c>
      <c r="H1305" s="6">
        <f>H1306+H1307+H1308+H1309+H1310+H1311+H1312+H1313+H1314</f>
        <v>0</v>
      </c>
      <c r="I1305" s="74"/>
    </row>
    <row r="1306" spans="1:9" ht="51" x14ac:dyDescent="0.2">
      <c r="A1306" s="1" t="s">
        <v>3352</v>
      </c>
      <c r="C1306" s="2" t="s">
        <v>3353</v>
      </c>
      <c r="D1306" s="3" t="s">
        <v>30</v>
      </c>
      <c r="E1306" s="4">
        <v>0</v>
      </c>
      <c r="F1306" s="5">
        <v>0</v>
      </c>
      <c r="G1306" s="6">
        <v>2</v>
      </c>
      <c r="H1306" s="6">
        <f t="shared" ref="H1306:H1314" si="82">ROUND(ROUND(F1306,2)*ROUND(E1306,2), 2)</f>
        <v>0</v>
      </c>
      <c r="I1306" s="74"/>
    </row>
    <row r="1307" spans="1:9" ht="51" x14ac:dyDescent="0.2">
      <c r="A1307" s="1" t="s">
        <v>3354</v>
      </c>
      <c r="C1307" s="2" t="s">
        <v>3355</v>
      </c>
      <c r="D1307" s="3" t="s">
        <v>30</v>
      </c>
      <c r="E1307" s="4">
        <v>0</v>
      </c>
      <c r="F1307" s="5">
        <v>0</v>
      </c>
      <c r="G1307" s="6">
        <v>2</v>
      </c>
      <c r="H1307" s="6">
        <f t="shared" si="82"/>
        <v>0</v>
      </c>
      <c r="I1307" s="74"/>
    </row>
    <row r="1308" spans="1:9" ht="38.25" x14ac:dyDescent="0.2">
      <c r="A1308" s="1" t="s">
        <v>3356</v>
      </c>
      <c r="C1308" s="2" t="s">
        <v>3357</v>
      </c>
      <c r="D1308" s="3" t="s">
        <v>30</v>
      </c>
      <c r="E1308" s="4">
        <v>0</v>
      </c>
      <c r="F1308" s="5">
        <v>0</v>
      </c>
      <c r="G1308" s="6">
        <v>2</v>
      </c>
      <c r="H1308" s="6">
        <f t="shared" si="82"/>
        <v>0</v>
      </c>
      <c r="I1308" s="74"/>
    </row>
    <row r="1309" spans="1:9" ht="51" x14ac:dyDescent="0.2">
      <c r="A1309" s="1" t="s">
        <v>3358</v>
      </c>
      <c r="C1309" s="2" t="s">
        <v>3359</v>
      </c>
      <c r="D1309" s="3" t="s">
        <v>30</v>
      </c>
      <c r="E1309" s="4">
        <v>0</v>
      </c>
      <c r="F1309" s="5">
        <v>0</v>
      </c>
      <c r="G1309" s="6">
        <v>2</v>
      </c>
      <c r="H1309" s="6">
        <f t="shared" si="82"/>
        <v>0</v>
      </c>
      <c r="I1309" s="74"/>
    </row>
    <row r="1310" spans="1:9" ht="51" x14ac:dyDescent="0.2">
      <c r="A1310" s="1" t="s">
        <v>3360</v>
      </c>
      <c r="C1310" s="2" t="s">
        <v>3361</v>
      </c>
      <c r="D1310" s="3" t="s">
        <v>30</v>
      </c>
      <c r="E1310" s="4">
        <v>0</v>
      </c>
      <c r="F1310" s="5">
        <v>0</v>
      </c>
      <c r="G1310" s="6">
        <v>2</v>
      </c>
      <c r="H1310" s="6">
        <f t="shared" si="82"/>
        <v>0</v>
      </c>
      <c r="I1310" s="74"/>
    </row>
    <row r="1311" spans="1:9" x14ac:dyDescent="0.2">
      <c r="A1311" s="1" t="s">
        <v>3362</v>
      </c>
      <c r="C1311" s="2" t="s">
        <v>3363</v>
      </c>
      <c r="D1311" s="3" t="s">
        <v>30</v>
      </c>
      <c r="E1311" s="4">
        <v>0</v>
      </c>
      <c r="F1311" s="5">
        <v>0</v>
      </c>
      <c r="G1311" s="6">
        <v>2</v>
      </c>
      <c r="H1311" s="6">
        <f t="shared" si="82"/>
        <v>0</v>
      </c>
      <c r="I1311" s="74"/>
    </row>
    <row r="1312" spans="1:9" x14ac:dyDescent="0.2">
      <c r="A1312" s="1" t="s">
        <v>3364</v>
      </c>
      <c r="C1312" s="2" t="s">
        <v>3365</v>
      </c>
      <c r="D1312" s="3" t="s">
        <v>30</v>
      </c>
      <c r="E1312" s="4">
        <v>0</v>
      </c>
      <c r="F1312" s="5">
        <v>0</v>
      </c>
      <c r="G1312" s="6">
        <v>2</v>
      </c>
      <c r="H1312" s="6">
        <f t="shared" si="82"/>
        <v>0</v>
      </c>
      <c r="I1312" s="74"/>
    </row>
    <row r="1313" spans="1:9" ht="25.5" x14ac:dyDescent="0.2">
      <c r="A1313" s="1" t="s">
        <v>3366</v>
      </c>
      <c r="C1313" s="2" t="s">
        <v>3367</v>
      </c>
      <c r="D1313" s="3" t="s">
        <v>30</v>
      </c>
      <c r="E1313" s="4">
        <v>0</v>
      </c>
      <c r="F1313" s="5">
        <v>0</v>
      </c>
      <c r="G1313" s="6">
        <v>2</v>
      </c>
      <c r="H1313" s="6">
        <f t="shared" si="82"/>
        <v>0</v>
      </c>
      <c r="I1313" s="74"/>
    </row>
    <row r="1314" spans="1:9" ht="51" x14ac:dyDescent="0.2">
      <c r="A1314" s="1" t="s">
        <v>3368</v>
      </c>
      <c r="C1314" s="2" t="s">
        <v>3369</v>
      </c>
      <c r="D1314" s="3" t="s">
        <v>30</v>
      </c>
      <c r="E1314" s="4">
        <v>0</v>
      </c>
      <c r="F1314" s="5">
        <v>0</v>
      </c>
      <c r="G1314" s="6">
        <v>2</v>
      </c>
      <c r="H1314" s="6">
        <f t="shared" si="82"/>
        <v>0</v>
      </c>
      <c r="I1314" s="74"/>
    </row>
    <row r="1315" spans="1:9" x14ac:dyDescent="0.2">
      <c r="A1315" s="1" t="s">
        <v>3370</v>
      </c>
      <c r="B1315" s="1" t="s">
        <v>238</v>
      </c>
      <c r="C1315" s="2" t="s">
        <v>3371</v>
      </c>
      <c r="E1315" s="4">
        <v>0</v>
      </c>
      <c r="F1315" s="5">
        <v>0</v>
      </c>
      <c r="G1315" s="6">
        <v>1</v>
      </c>
      <c r="H1315" s="6">
        <f>H1316+H1317+H1318+H1319+H1320+H1321+H1322+H1323+H1324+H1325+H1326+H1327+H1328+H1329+H1330+H1331+H1332+H1333+H1334+H1335+H1336+H1337+H1338+H1339+H1340+H1341+H1342+H1343+H1344+H1345</f>
        <v>0</v>
      </c>
      <c r="I1315" s="74"/>
    </row>
    <row r="1316" spans="1:9" ht="229.5" x14ac:dyDescent="0.2">
      <c r="A1316" s="1" t="s">
        <v>3372</v>
      </c>
      <c r="B1316" s="1" t="s">
        <v>248</v>
      </c>
      <c r="C1316" s="2" t="s">
        <v>3373</v>
      </c>
      <c r="D1316" s="3" t="s">
        <v>267</v>
      </c>
      <c r="E1316" s="4">
        <v>1</v>
      </c>
      <c r="F1316" s="5">
        <v>0</v>
      </c>
      <c r="G1316" s="6">
        <v>2</v>
      </c>
      <c r="H1316" s="6">
        <f t="shared" ref="H1316:H1345" si="83">ROUND(ROUND(F1316,2)*ROUND(E1316,2), 2)</f>
        <v>0</v>
      </c>
      <c r="I1316" s="74"/>
    </row>
    <row r="1317" spans="1:9" ht="229.5" x14ac:dyDescent="0.2">
      <c r="A1317" s="1" t="s">
        <v>3374</v>
      </c>
      <c r="B1317" s="1" t="s">
        <v>254</v>
      </c>
      <c r="C1317" s="2" t="s">
        <v>3375</v>
      </c>
      <c r="D1317" s="3" t="s">
        <v>267</v>
      </c>
      <c r="E1317" s="4">
        <v>1</v>
      </c>
      <c r="F1317" s="5">
        <v>0</v>
      </c>
      <c r="G1317" s="6">
        <v>2</v>
      </c>
      <c r="H1317" s="6">
        <f t="shared" si="83"/>
        <v>0</v>
      </c>
      <c r="I1317" s="74"/>
    </row>
    <row r="1318" spans="1:9" ht="63.75" x14ac:dyDescent="0.2">
      <c r="A1318" s="1" t="s">
        <v>3376</v>
      </c>
      <c r="B1318" s="1" t="s">
        <v>262</v>
      </c>
      <c r="C1318" s="2" t="s">
        <v>3377</v>
      </c>
      <c r="D1318" s="3" t="s">
        <v>267</v>
      </c>
      <c r="E1318" s="4">
        <v>1</v>
      </c>
      <c r="F1318" s="5">
        <v>0</v>
      </c>
      <c r="G1318" s="6">
        <v>2</v>
      </c>
      <c r="H1318" s="6">
        <f t="shared" si="83"/>
        <v>0</v>
      </c>
      <c r="I1318" s="74"/>
    </row>
    <row r="1319" spans="1:9" ht="102" x14ac:dyDescent="0.2">
      <c r="A1319" s="1" t="s">
        <v>3378</v>
      </c>
      <c r="B1319" s="1" t="s">
        <v>275</v>
      </c>
      <c r="C1319" s="2" t="s">
        <v>3379</v>
      </c>
      <c r="D1319" s="3" t="s">
        <v>267</v>
      </c>
      <c r="E1319" s="4">
        <v>1</v>
      </c>
      <c r="F1319" s="5">
        <v>0</v>
      </c>
      <c r="G1319" s="6">
        <v>2</v>
      </c>
      <c r="H1319" s="6">
        <f t="shared" si="83"/>
        <v>0</v>
      </c>
      <c r="I1319" s="74"/>
    </row>
    <row r="1320" spans="1:9" ht="63.75" x14ac:dyDescent="0.2">
      <c r="A1320" s="1" t="s">
        <v>3380</v>
      </c>
      <c r="B1320" s="1" t="s">
        <v>801</v>
      </c>
      <c r="C1320" s="2" t="s">
        <v>3381</v>
      </c>
      <c r="D1320" s="3" t="s">
        <v>267</v>
      </c>
      <c r="E1320" s="4">
        <v>1</v>
      </c>
      <c r="F1320" s="5">
        <v>0</v>
      </c>
      <c r="G1320" s="6">
        <v>2</v>
      </c>
      <c r="H1320" s="6">
        <f t="shared" si="83"/>
        <v>0</v>
      </c>
      <c r="I1320" s="74"/>
    </row>
    <row r="1321" spans="1:9" ht="51" x14ac:dyDescent="0.2">
      <c r="A1321" s="1" t="s">
        <v>3382</v>
      </c>
      <c r="B1321" s="1" t="s">
        <v>808</v>
      </c>
      <c r="C1321" s="2" t="s">
        <v>3383</v>
      </c>
      <c r="D1321" s="3" t="s">
        <v>267</v>
      </c>
      <c r="E1321" s="4">
        <v>1</v>
      </c>
      <c r="F1321" s="5">
        <v>0</v>
      </c>
      <c r="G1321" s="6">
        <v>2</v>
      </c>
      <c r="H1321" s="6">
        <f t="shared" si="83"/>
        <v>0</v>
      </c>
      <c r="I1321" s="74"/>
    </row>
    <row r="1322" spans="1:9" ht="51" x14ac:dyDescent="0.2">
      <c r="A1322" s="1" t="s">
        <v>3384</v>
      </c>
      <c r="B1322" s="1" t="s">
        <v>817</v>
      </c>
      <c r="C1322" s="2" t="s">
        <v>3385</v>
      </c>
      <c r="D1322" s="3" t="s">
        <v>267</v>
      </c>
      <c r="E1322" s="4">
        <v>2</v>
      </c>
      <c r="F1322" s="5">
        <v>0</v>
      </c>
      <c r="G1322" s="6">
        <v>2</v>
      </c>
      <c r="H1322" s="6">
        <f t="shared" si="83"/>
        <v>0</v>
      </c>
      <c r="I1322" s="74"/>
    </row>
    <row r="1323" spans="1:9" ht="51" x14ac:dyDescent="0.2">
      <c r="A1323" s="1" t="s">
        <v>3386</v>
      </c>
      <c r="B1323" s="1" t="s">
        <v>820</v>
      </c>
      <c r="C1323" s="2" t="s">
        <v>3387</v>
      </c>
      <c r="D1323" s="3" t="s">
        <v>267</v>
      </c>
      <c r="E1323" s="4">
        <v>1</v>
      </c>
      <c r="F1323" s="5">
        <v>0</v>
      </c>
      <c r="G1323" s="6">
        <v>2</v>
      </c>
      <c r="H1323" s="6">
        <f t="shared" si="83"/>
        <v>0</v>
      </c>
      <c r="I1323" s="74"/>
    </row>
    <row r="1324" spans="1:9" ht="51" x14ac:dyDescent="0.2">
      <c r="A1324" s="1" t="s">
        <v>3388</v>
      </c>
      <c r="B1324" s="1" t="s">
        <v>823</v>
      </c>
      <c r="C1324" s="2" t="s">
        <v>3389</v>
      </c>
      <c r="D1324" s="3" t="s">
        <v>267</v>
      </c>
      <c r="E1324" s="4">
        <v>1</v>
      </c>
      <c r="F1324" s="5">
        <v>0</v>
      </c>
      <c r="G1324" s="6">
        <v>2</v>
      </c>
      <c r="H1324" s="6">
        <f t="shared" si="83"/>
        <v>0</v>
      </c>
      <c r="I1324" s="74"/>
    </row>
    <row r="1325" spans="1:9" ht="165.75" x14ac:dyDescent="0.2">
      <c r="A1325" s="1" t="s">
        <v>3390</v>
      </c>
      <c r="B1325" s="1" t="s">
        <v>829</v>
      </c>
      <c r="C1325" s="2" t="s">
        <v>3391</v>
      </c>
      <c r="D1325" s="3" t="s">
        <v>267</v>
      </c>
      <c r="E1325" s="4">
        <v>3</v>
      </c>
      <c r="F1325" s="5">
        <v>0</v>
      </c>
      <c r="G1325" s="6">
        <v>2</v>
      </c>
      <c r="H1325" s="6">
        <f t="shared" si="83"/>
        <v>0</v>
      </c>
      <c r="I1325" s="74"/>
    </row>
    <row r="1326" spans="1:9" ht="102" x14ac:dyDescent="0.2">
      <c r="A1326" s="1" t="s">
        <v>3392</v>
      </c>
      <c r="B1326" s="1" t="s">
        <v>3393</v>
      </c>
      <c r="C1326" s="2" t="s">
        <v>3394</v>
      </c>
      <c r="D1326" s="3" t="s">
        <v>267</v>
      </c>
      <c r="E1326" s="4">
        <v>0</v>
      </c>
      <c r="F1326" s="5">
        <v>0</v>
      </c>
      <c r="G1326" s="6">
        <v>2</v>
      </c>
      <c r="H1326" s="6">
        <f t="shared" si="83"/>
        <v>0</v>
      </c>
      <c r="I1326" s="74"/>
    </row>
    <row r="1327" spans="1:9" ht="127.5" x14ac:dyDescent="0.2">
      <c r="A1327" s="1" t="s">
        <v>3395</v>
      </c>
      <c r="B1327" s="1" t="s">
        <v>3396</v>
      </c>
      <c r="C1327" s="2" t="s">
        <v>3397</v>
      </c>
      <c r="D1327" s="3" t="s">
        <v>267</v>
      </c>
      <c r="E1327" s="4">
        <v>1</v>
      </c>
      <c r="F1327" s="5">
        <v>0</v>
      </c>
      <c r="G1327" s="6">
        <v>2</v>
      </c>
      <c r="H1327" s="6">
        <f t="shared" si="83"/>
        <v>0</v>
      </c>
      <c r="I1327" s="74"/>
    </row>
    <row r="1328" spans="1:9" ht="51" x14ac:dyDescent="0.2">
      <c r="A1328" s="1" t="s">
        <v>3398</v>
      </c>
      <c r="B1328" s="1" t="s">
        <v>3399</v>
      </c>
      <c r="C1328" s="2" t="s">
        <v>3400</v>
      </c>
      <c r="D1328" s="3" t="s">
        <v>267</v>
      </c>
      <c r="E1328" s="4">
        <v>1</v>
      </c>
      <c r="F1328" s="5">
        <v>0</v>
      </c>
      <c r="G1328" s="6">
        <v>2</v>
      </c>
      <c r="H1328" s="6">
        <f t="shared" si="83"/>
        <v>0</v>
      </c>
      <c r="I1328" s="74"/>
    </row>
    <row r="1329" spans="1:9" ht="51" x14ac:dyDescent="0.2">
      <c r="A1329" s="1" t="s">
        <v>3401</v>
      </c>
      <c r="B1329" s="1" t="s">
        <v>3402</v>
      </c>
      <c r="C1329" s="2" t="s">
        <v>3383</v>
      </c>
      <c r="D1329" s="3" t="s">
        <v>267</v>
      </c>
      <c r="E1329" s="4">
        <v>1</v>
      </c>
      <c r="F1329" s="5">
        <v>0</v>
      </c>
      <c r="G1329" s="6">
        <v>2</v>
      </c>
      <c r="H1329" s="6">
        <f t="shared" si="83"/>
        <v>0</v>
      </c>
      <c r="I1329" s="74"/>
    </row>
    <row r="1330" spans="1:9" ht="140.25" x14ac:dyDescent="0.2">
      <c r="A1330" s="1" t="s">
        <v>3403</v>
      </c>
      <c r="B1330" s="1" t="s">
        <v>3404</v>
      </c>
      <c r="C1330" s="2" t="s">
        <v>3405</v>
      </c>
      <c r="D1330" s="3" t="s">
        <v>267</v>
      </c>
      <c r="E1330" s="4">
        <v>1</v>
      </c>
      <c r="F1330" s="5">
        <v>0</v>
      </c>
      <c r="G1330" s="6">
        <v>2</v>
      </c>
      <c r="H1330" s="6">
        <f t="shared" si="83"/>
        <v>0</v>
      </c>
      <c r="I1330" s="74"/>
    </row>
    <row r="1331" spans="1:9" ht="89.25" x14ac:dyDescent="0.2">
      <c r="A1331" s="1" t="s">
        <v>3406</v>
      </c>
      <c r="B1331" s="1" t="s">
        <v>3407</v>
      </c>
      <c r="C1331" s="2" t="s">
        <v>3408</v>
      </c>
      <c r="D1331" s="3" t="s">
        <v>267</v>
      </c>
      <c r="E1331" s="4">
        <v>3</v>
      </c>
      <c r="F1331" s="5">
        <v>0</v>
      </c>
      <c r="G1331" s="6">
        <v>2</v>
      </c>
      <c r="H1331" s="6">
        <f t="shared" si="83"/>
        <v>0</v>
      </c>
      <c r="I1331" s="74"/>
    </row>
    <row r="1332" spans="1:9" ht="114.75" x14ac:dyDescent="0.2">
      <c r="A1332" s="1" t="s">
        <v>3409</v>
      </c>
      <c r="B1332" s="1" t="s">
        <v>3410</v>
      </c>
      <c r="C1332" s="2" t="s">
        <v>3411</v>
      </c>
      <c r="D1332" s="3" t="s">
        <v>267</v>
      </c>
      <c r="E1332" s="4">
        <v>1</v>
      </c>
      <c r="F1332" s="5">
        <v>0</v>
      </c>
      <c r="G1332" s="6">
        <v>2</v>
      </c>
      <c r="H1332" s="6">
        <f t="shared" si="83"/>
        <v>0</v>
      </c>
      <c r="I1332" s="74"/>
    </row>
    <row r="1333" spans="1:9" ht="63.75" x14ac:dyDescent="0.2">
      <c r="A1333" s="1" t="s">
        <v>3412</v>
      </c>
      <c r="B1333" s="1" t="s">
        <v>3413</v>
      </c>
      <c r="C1333" s="2" t="s">
        <v>3381</v>
      </c>
      <c r="D1333" s="3" t="s">
        <v>267</v>
      </c>
      <c r="E1333" s="4">
        <v>1</v>
      </c>
      <c r="F1333" s="5">
        <v>0</v>
      </c>
      <c r="G1333" s="6">
        <v>2</v>
      </c>
      <c r="H1333" s="6">
        <f t="shared" si="83"/>
        <v>0</v>
      </c>
      <c r="I1333" s="74"/>
    </row>
    <row r="1334" spans="1:9" ht="89.25" x14ac:dyDescent="0.2">
      <c r="A1334" s="1" t="s">
        <v>3414</v>
      </c>
      <c r="B1334" s="1" t="s">
        <v>3415</v>
      </c>
      <c r="C1334" s="2" t="s">
        <v>3416</v>
      </c>
      <c r="D1334" s="3" t="s">
        <v>267</v>
      </c>
      <c r="E1334" s="4">
        <v>1</v>
      </c>
      <c r="F1334" s="5">
        <v>0</v>
      </c>
      <c r="G1334" s="6">
        <v>2</v>
      </c>
      <c r="H1334" s="6">
        <f t="shared" si="83"/>
        <v>0</v>
      </c>
      <c r="I1334" s="74"/>
    </row>
    <row r="1335" spans="1:9" ht="102" x14ac:dyDescent="0.2">
      <c r="A1335" s="1" t="s">
        <v>3417</v>
      </c>
      <c r="B1335" s="1" t="s">
        <v>3418</v>
      </c>
      <c r="C1335" s="2" t="s">
        <v>3419</v>
      </c>
      <c r="D1335" s="3" t="s">
        <v>267</v>
      </c>
      <c r="E1335" s="4">
        <v>0</v>
      </c>
      <c r="F1335" s="5">
        <v>0</v>
      </c>
      <c r="G1335" s="6">
        <v>2</v>
      </c>
      <c r="H1335" s="6">
        <f t="shared" si="83"/>
        <v>0</v>
      </c>
      <c r="I1335" s="74"/>
    </row>
    <row r="1336" spans="1:9" ht="408" x14ac:dyDescent="0.2">
      <c r="A1336" s="1" t="s">
        <v>3420</v>
      </c>
      <c r="B1336" s="1" t="s">
        <v>3421</v>
      </c>
      <c r="C1336" s="58" t="s">
        <v>3545</v>
      </c>
      <c r="D1336" s="3" t="s">
        <v>267</v>
      </c>
      <c r="E1336" s="4">
        <v>1</v>
      </c>
      <c r="F1336" s="5">
        <v>0</v>
      </c>
      <c r="G1336" s="6">
        <v>2</v>
      </c>
      <c r="H1336" s="6">
        <f t="shared" si="83"/>
        <v>0</v>
      </c>
      <c r="I1336" s="74"/>
    </row>
    <row r="1337" spans="1:9" ht="51" x14ac:dyDescent="0.2">
      <c r="A1337" s="1" t="s">
        <v>3422</v>
      </c>
      <c r="B1337" s="1" t="s">
        <v>3423</v>
      </c>
      <c r="C1337" s="2" t="s">
        <v>3424</v>
      </c>
      <c r="D1337" s="3" t="s">
        <v>267</v>
      </c>
      <c r="E1337" s="4">
        <v>3</v>
      </c>
      <c r="F1337" s="5">
        <v>0</v>
      </c>
      <c r="G1337" s="6">
        <v>2</v>
      </c>
      <c r="H1337" s="6">
        <f t="shared" si="83"/>
        <v>0</v>
      </c>
      <c r="I1337" s="74"/>
    </row>
    <row r="1338" spans="1:9" x14ac:dyDescent="0.2">
      <c r="A1338" s="1" t="s">
        <v>3425</v>
      </c>
      <c r="B1338" s="1" t="s">
        <v>3426</v>
      </c>
      <c r="C1338" s="2" t="s">
        <v>3427</v>
      </c>
      <c r="D1338" s="3" t="s">
        <v>267</v>
      </c>
      <c r="E1338" s="4">
        <v>1</v>
      </c>
      <c r="F1338" s="5">
        <v>0</v>
      </c>
      <c r="G1338" s="6">
        <v>2</v>
      </c>
      <c r="H1338" s="6">
        <f t="shared" si="83"/>
        <v>0</v>
      </c>
      <c r="I1338" s="74"/>
    </row>
    <row r="1339" spans="1:9" ht="25.5" x14ac:dyDescent="0.2">
      <c r="A1339" s="1" t="s">
        <v>3428</v>
      </c>
      <c r="B1339" s="1" t="s">
        <v>3429</v>
      </c>
      <c r="C1339" s="2" t="s">
        <v>3430</v>
      </c>
      <c r="D1339" s="3" t="s">
        <v>267</v>
      </c>
      <c r="E1339" s="4">
        <v>2</v>
      </c>
      <c r="F1339" s="5">
        <v>0</v>
      </c>
      <c r="G1339" s="6">
        <v>2</v>
      </c>
      <c r="H1339" s="6">
        <f t="shared" si="83"/>
        <v>0</v>
      </c>
      <c r="I1339" s="74"/>
    </row>
    <row r="1340" spans="1:9" ht="63.75" x14ac:dyDescent="0.2">
      <c r="A1340" s="1" t="s">
        <v>3431</v>
      </c>
      <c r="B1340" s="1" t="s">
        <v>3432</v>
      </c>
      <c r="C1340" s="2" t="s">
        <v>3433</v>
      </c>
      <c r="D1340" s="3" t="s">
        <v>267</v>
      </c>
      <c r="E1340" s="4">
        <v>1</v>
      </c>
      <c r="F1340" s="5">
        <v>0</v>
      </c>
      <c r="G1340" s="6">
        <v>2</v>
      </c>
      <c r="H1340" s="6">
        <f t="shared" si="83"/>
        <v>0</v>
      </c>
      <c r="I1340" s="74"/>
    </row>
    <row r="1341" spans="1:9" ht="51" x14ac:dyDescent="0.2">
      <c r="A1341" s="1" t="s">
        <v>3434</v>
      </c>
      <c r="B1341" s="1" t="s">
        <v>3435</v>
      </c>
      <c r="C1341" s="2" t="s">
        <v>3436</v>
      </c>
      <c r="D1341" s="3" t="s">
        <v>267</v>
      </c>
      <c r="E1341" s="4">
        <v>1</v>
      </c>
      <c r="F1341" s="5">
        <v>0</v>
      </c>
      <c r="G1341" s="6">
        <v>2</v>
      </c>
      <c r="H1341" s="6">
        <f t="shared" si="83"/>
        <v>0</v>
      </c>
      <c r="I1341" s="74"/>
    </row>
    <row r="1342" spans="1:9" ht="76.5" x14ac:dyDescent="0.2">
      <c r="A1342" s="1" t="s">
        <v>3437</v>
      </c>
      <c r="B1342" s="1" t="s">
        <v>3438</v>
      </c>
      <c r="C1342" s="2" t="s">
        <v>3439</v>
      </c>
      <c r="D1342" s="3" t="s">
        <v>267</v>
      </c>
      <c r="E1342" s="4">
        <v>1</v>
      </c>
      <c r="F1342" s="5">
        <v>0</v>
      </c>
      <c r="G1342" s="6">
        <v>2</v>
      </c>
      <c r="H1342" s="6">
        <f t="shared" si="83"/>
        <v>0</v>
      </c>
      <c r="I1342" s="74"/>
    </row>
    <row r="1343" spans="1:9" ht="140.25" x14ac:dyDescent="0.2">
      <c r="A1343" s="1" t="s">
        <v>3440</v>
      </c>
      <c r="B1343" s="1" t="s">
        <v>3441</v>
      </c>
      <c r="C1343" s="2" t="s">
        <v>3405</v>
      </c>
      <c r="D1343" s="3" t="s">
        <v>267</v>
      </c>
      <c r="E1343" s="4">
        <v>1</v>
      </c>
      <c r="F1343" s="5">
        <v>0</v>
      </c>
      <c r="G1343" s="6">
        <v>2</v>
      </c>
      <c r="H1343" s="6">
        <f t="shared" si="83"/>
        <v>0</v>
      </c>
      <c r="I1343" s="74"/>
    </row>
    <row r="1344" spans="1:9" ht="76.5" x14ac:dyDescent="0.2">
      <c r="A1344" s="1" t="s">
        <v>3442</v>
      </c>
      <c r="B1344" s="1" t="s">
        <v>3443</v>
      </c>
      <c r="C1344" s="2" t="s">
        <v>3444</v>
      </c>
      <c r="D1344" s="3" t="s">
        <v>267</v>
      </c>
      <c r="E1344" s="4">
        <v>1</v>
      </c>
      <c r="F1344" s="5">
        <v>0</v>
      </c>
      <c r="G1344" s="6">
        <v>2</v>
      </c>
      <c r="H1344" s="6">
        <f t="shared" si="83"/>
        <v>0</v>
      </c>
      <c r="I1344" s="74"/>
    </row>
    <row r="1345" spans="1:9" ht="76.5" x14ac:dyDescent="0.2">
      <c r="A1345" s="1" t="s">
        <v>3445</v>
      </c>
      <c r="B1345" s="1" t="s">
        <v>3446</v>
      </c>
      <c r="C1345" s="2" t="s">
        <v>3447</v>
      </c>
      <c r="D1345" s="3" t="s">
        <v>267</v>
      </c>
      <c r="E1345" s="4">
        <v>1</v>
      </c>
      <c r="F1345" s="5">
        <v>0</v>
      </c>
      <c r="G1345" s="6">
        <v>2</v>
      </c>
      <c r="H1345" s="6">
        <f t="shared" si="83"/>
        <v>0</v>
      </c>
      <c r="I1345" s="74"/>
    </row>
    <row r="1346" spans="1:9" x14ac:dyDescent="0.2">
      <c r="A1346" s="1" t="s">
        <v>3448</v>
      </c>
      <c r="B1346" s="1" t="s">
        <v>3449</v>
      </c>
      <c r="C1346" s="2" t="s">
        <v>3450</v>
      </c>
      <c r="E1346" s="4">
        <v>0</v>
      </c>
      <c r="F1346" s="68">
        <v>0</v>
      </c>
      <c r="G1346" s="6">
        <v>1</v>
      </c>
      <c r="H1346" s="6">
        <f>H1347</f>
        <v>0</v>
      </c>
      <c r="I1346" s="74"/>
    </row>
    <row r="1347" spans="1:9" x14ac:dyDescent="0.2">
      <c r="A1347" s="1" t="s">
        <v>3451</v>
      </c>
      <c r="C1347" s="2" t="s">
        <v>3452</v>
      </c>
      <c r="D1347" s="3" t="s">
        <v>3453</v>
      </c>
      <c r="E1347" s="4">
        <v>10</v>
      </c>
      <c r="F1347" s="68">
        <f>H4+H183+H481+H699+H1168+H1304</f>
        <v>0</v>
      </c>
      <c r="G1347" s="6">
        <v>2</v>
      </c>
      <c r="H1347" s="6">
        <f>ROUND(F1347*E1347/100, 2)</f>
        <v>0</v>
      </c>
      <c r="I1347" s="74"/>
    </row>
  </sheetData>
  <sheetProtection algorithmName="SHA-512" hashValue="KpJAVrSAMCJ7CM84+VacJ2yTb1tII7HGSn0QLXeABJX7ZL1oQU8sX0u5QLaJW8ODjHoyh5njBhOJM71YFNF4nw==" saltValue="iZPs7ALW338TJgGUI+5Qrg==" spinCount="100000" sheet="1" formatCells="0" formatColumns="0" formatRows="0"/>
  <conditionalFormatting sqref="I2:IL11 J1:IL1 I13:IL1048576 J12:IL12">
    <cfRule type="expression" dxfId="30" priority="10" stopIfTrue="1">
      <formula>$G:$G=1</formula>
    </cfRule>
  </conditionalFormatting>
  <conditionalFormatting sqref="D3:H65426">
    <cfRule type="expression" dxfId="29" priority="23" stopIfTrue="1">
      <formula>$D3="op"</formula>
    </cfRule>
  </conditionalFormatting>
  <conditionalFormatting sqref="G2:G65426">
    <cfRule type="expression" dxfId="28" priority="43" stopIfTrue="1">
      <formula>#REF!&gt;0</formula>
    </cfRule>
  </conditionalFormatting>
  <conditionalFormatting sqref="D3:F65426">
    <cfRule type="expression" dxfId="27" priority="44" stopIfTrue="1">
      <formula>#REF!&gt;0</formula>
    </cfRule>
    <cfRule type="expression" dxfId="26" priority="45" stopIfTrue="1">
      <formula>$G3=1</formula>
    </cfRule>
  </conditionalFormatting>
  <conditionalFormatting sqref="A3:C65426">
    <cfRule type="expression" dxfId="25" priority="46" stopIfTrue="1">
      <formula>#REF!&gt;0</formula>
    </cfRule>
    <cfRule type="expression" dxfId="24" priority="47" stopIfTrue="1">
      <formula>$G3=1</formula>
    </cfRule>
  </conditionalFormatting>
  <conditionalFormatting sqref="A2:C2">
    <cfRule type="expression" dxfId="23" priority="48" stopIfTrue="1">
      <formula>#REF!&gt;0</formula>
    </cfRule>
    <cfRule type="expression" dxfId="22" priority="49" stopIfTrue="1">
      <formula>$G2=-1</formula>
    </cfRule>
  </conditionalFormatting>
  <conditionalFormatting sqref="D2:F2">
    <cfRule type="expression" dxfId="21" priority="50" stopIfTrue="1">
      <formula>#REF!&gt;0</formula>
    </cfRule>
    <cfRule type="expression" dxfId="20" priority="51" stopIfTrue="1">
      <formula>$G2=-1</formula>
    </cfRule>
  </conditionalFormatting>
  <conditionalFormatting sqref="H3:H65426">
    <cfRule type="expression" dxfId="19" priority="52" stopIfTrue="1">
      <formula>#REF!&gt;0</formula>
    </cfRule>
    <cfRule type="expression" dxfId="18" priority="53" stopIfTrue="1">
      <formula>G3=1</formula>
    </cfRule>
  </conditionalFormatting>
  <conditionalFormatting sqref="H2">
    <cfRule type="expression" dxfId="17" priority="54" stopIfTrue="1">
      <formula>#REF!&gt;0</formula>
    </cfRule>
    <cfRule type="expression" dxfId="16" priority="55" stopIfTrue="1">
      <formula>G2=-1</formula>
    </cfRule>
  </conditionalFormatting>
  <conditionalFormatting sqref="I12">
    <cfRule type="expression" dxfId="15" priority="1" stopIfTrue="1">
      <formula>$D12="op"</formula>
    </cfRule>
  </conditionalFormatting>
  <conditionalFormatting sqref="I12">
    <cfRule type="expression" dxfId="14" priority="2" stopIfTrue="1">
      <formula>#REF!&gt;0</formula>
    </cfRule>
    <cfRule type="expression" dxfId="13" priority="3" stopIfTrue="1">
      <formula>H12=1</formula>
    </cfRule>
  </conditionalFormatting>
  <pageMargins left="0.75" right="0.75" top="1" bottom="1" header="0.5" footer="0.5"/>
  <pageSetup paperSize="9" scale="54" fitToHeight="0" orientation="landscape" cellComments="atEnd" verticalDpi="200" r:id="rId1"/>
  <headerFooter alignWithMargins="0">
    <oddFooter xml:space="preserve">&amp;R&amp;P od &amp; &amp;N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R12"/>
  <sheetViews>
    <sheetView zoomScaleNormal="100" workbookViewId="0">
      <selection activeCell="R15" sqref="R15"/>
    </sheetView>
  </sheetViews>
  <sheetFormatPr defaultRowHeight="12.75" x14ac:dyDescent="0.2"/>
  <cols>
    <col min="2" max="2" width="9.7109375" customWidth="1"/>
    <col min="3" max="3" width="37.42578125" customWidth="1"/>
    <col min="4" max="4" width="17.140625" customWidth="1"/>
    <col min="5" max="7" width="17.5703125" customWidth="1"/>
    <col min="8" max="8" width="22.42578125" customWidth="1"/>
    <col min="9" max="10" width="14.140625" customWidth="1"/>
    <col min="11" max="11" width="15.7109375" customWidth="1"/>
    <col min="12" max="12" width="16.42578125" customWidth="1"/>
    <col min="13" max="14" width="11.7109375" style="18" customWidth="1"/>
    <col min="15" max="15" width="13.140625" style="19" customWidth="1"/>
  </cols>
  <sheetData>
    <row r="1" spans="1:18" x14ac:dyDescent="0.2">
      <c r="B1" s="18" t="s">
        <v>3454</v>
      </c>
      <c r="E1" s="18" t="s">
        <v>0</v>
      </c>
      <c r="M1" s="19"/>
      <c r="N1" s="19"/>
    </row>
    <row r="2" spans="1:18" x14ac:dyDescent="0.2">
      <c r="B2" s="19"/>
      <c r="C2" t="s">
        <v>3455</v>
      </c>
      <c r="E2" s="19"/>
      <c r="M2" s="19"/>
      <c r="N2" s="19"/>
    </row>
    <row r="3" spans="1:18" x14ac:dyDescent="0.2">
      <c r="C3" t="s">
        <v>3456</v>
      </c>
      <c r="E3" t="s">
        <v>3457</v>
      </c>
      <c r="M3" s="19"/>
      <c r="N3" s="19"/>
    </row>
    <row r="4" spans="1:18" x14ac:dyDescent="0.2">
      <c r="C4" t="s">
        <v>8</v>
      </c>
      <c r="M4" s="19"/>
      <c r="N4" s="19"/>
    </row>
    <row r="5" spans="1:18" x14ac:dyDescent="0.2">
      <c r="B5" s="18" t="s">
        <v>3458</v>
      </c>
      <c r="E5" s="18" t="s">
        <v>2</v>
      </c>
      <c r="M5" s="19"/>
      <c r="N5" s="19"/>
    </row>
    <row r="6" spans="1:18" x14ac:dyDescent="0.2">
      <c r="C6" t="s">
        <v>3459</v>
      </c>
      <c r="E6" t="s">
        <v>3460</v>
      </c>
      <c r="M6" s="19"/>
      <c r="N6" s="19"/>
    </row>
    <row r="7" spans="1:18" x14ac:dyDescent="0.2">
      <c r="C7" t="s">
        <v>3461</v>
      </c>
      <c r="M7" s="19"/>
      <c r="N7" s="19"/>
    </row>
    <row r="8" spans="1:18" x14ac:dyDescent="0.2">
      <c r="C8" t="s">
        <v>3456</v>
      </c>
      <c r="M8" s="19"/>
      <c r="N8" s="19"/>
    </row>
    <row r="9" spans="1:18" x14ac:dyDescent="0.2">
      <c r="C9" t="s">
        <v>8</v>
      </c>
      <c r="M9" s="19"/>
      <c r="N9" s="19"/>
    </row>
    <row r="10" spans="1:18" x14ac:dyDescent="0.2">
      <c r="M10" s="19"/>
      <c r="N10" s="19"/>
    </row>
    <row r="11" spans="1:18" ht="14.25" customHeight="1" x14ac:dyDescent="0.2">
      <c r="A11" t="s">
        <v>3462</v>
      </c>
      <c r="B11" t="s">
        <v>3456</v>
      </c>
      <c r="C11" s="20" t="s">
        <v>8</v>
      </c>
      <c r="D11" t="s">
        <v>3463</v>
      </c>
      <c r="E11" s="20" t="s">
        <v>3464</v>
      </c>
      <c r="F11" s="20" t="s">
        <v>11</v>
      </c>
      <c r="G11" s="20" t="s">
        <v>12</v>
      </c>
      <c r="H11" s="21" t="s">
        <v>3465</v>
      </c>
      <c r="I11" t="s">
        <v>14</v>
      </c>
      <c r="J11" t="s">
        <v>15</v>
      </c>
      <c r="K11" s="20" t="s">
        <v>16</v>
      </c>
      <c r="L11" t="s">
        <v>17</v>
      </c>
      <c r="M11" s="22" t="s">
        <v>3466</v>
      </c>
      <c r="N11" s="22" t="s">
        <v>19</v>
      </c>
      <c r="O11" s="23" t="s">
        <v>20</v>
      </c>
      <c r="P11" t="s">
        <v>21</v>
      </c>
      <c r="Q11" t="s">
        <v>22</v>
      </c>
      <c r="R11" t="s">
        <v>23</v>
      </c>
    </row>
    <row r="12" spans="1:18" x14ac:dyDescent="0.2">
      <c r="F12" t="s">
        <v>3467</v>
      </c>
      <c r="G12" t="s">
        <v>3467</v>
      </c>
      <c r="I12" t="s">
        <v>3467</v>
      </c>
      <c r="J12" t="s">
        <v>3467</v>
      </c>
      <c r="K12" t="s">
        <v>3467</v>
      </c>
      <c r="L12" t="s">
        <v>3467</v>
      </c>
      <c r="N12" t="s">
        <v>3467</v>
      </c>
      <c r="Q12" t="s">
        <v>3467</v>
      </c>
      <c r="R12" t="s">
        <v>3467</v>
      </c>
    </row>
  </sheetData>
  <pageMargins left="0.75" right="0.75" top="1" bottom="1" header="0.5" footer="0.5"/>
  <pageSetup paperSize="9" orientation="portrait" verticalDpi="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4:M57"/>
  <sheetViews>
    <sheetView topLeftCell="C1" zoomScaleNormal="100" workbookViewId="0">
      <selection activeCell="M5" sqref="M5"/>
    </sheetView>
  </sheetViews>
  <sheetFormatPr defaultRowHeight="12.75" x14ac:dyDescent="0.2"/>
  <cols>
    <col min="1" max="1" width="15.85546875" style="24" customWidth="1"/>
    <col min="2" max="2" width="62.28515625" style="20" customWidth="1"/>
    <col min="3" max="3" width="17.42578125" style="20" customWidth="1"/>
    <col min="4" max="4" width="13.28515625" style="20" customWidth="1"/>
    <col min="6" max="6" width="14.7109375" style="25" customWidth="1"/>
    <col min="7" max="7" width="34.42578125" style="26" customWidth="1"/>
    <col min="12" max="12" width="6.140625" customWidth="1"/>
    <col min="13" max="13" width="13.7109375" customWidth="1"/>
  </cols>
  <sheetData>
    <row r="4" spans="1:13" x14ac:dyDescent="0.2">
      <c r="A4" s="27" t="s">
        <v>3462</v>
      </c>
      <c r="B4" s="28" t="s">
        <v>8</v>
      </c>
      <c r="C4" s="28" t="s">
        <v>3464</v>
      </c>
      <c r="D4" s="28" t="s">
        <v>3463</v>
      </c>
      <c r="E4" s="29" t="s">
        <v>14</v>
      </c>
      <c r="F4" s="30" t="s">
        <v>3468</v>
      </c>
      <c r="G4" s="31" t="s">
        <v>1</v>
      </c>
      <c r="L4" s="32" t="s">
        <v>3469</v>
      </c>
      <c r="M4" s="32" t="s">
        <v>3470</v>
      </c>
    </row>
    <row r="5" spans="1:13" x14ac:dyDescent="0.2">
      <c r="L5" s="33" t="s">
        <v>325</v>
      </c>
      <c r="M5" s="33" t="s">
        <v>3471</v>
      </c>
    </row>
    <row r="6" spans="1:13" x14ac:dyDescent="0.2">
      <c r="D6" s="20" t="s">
        <v>3472</v>
      </c>
      <c r="L6" s="32" t="s">
        <v>260</v>
      </c>
      <c r="M6" s="32" t="s">
        <v>3473</v>
      </c>
    </row>
    <row r="7" spans="1:13" x14ac:dyDescent="0.2">
      <c r="L7" s="33" t="s">
        <v>445</v>
      </c>
      <c r="M7" s="33" t="s">
        <v>3474</v>
      </c>
    </row>
    <row r="8" spans="1:13" x14ac:dyDescent="0.2">
      <c r="L8" s="32" t="s">
        <v>3475</v>
      </c>
      <c r="M8" s="32" t="s">
        <v>3476</v>
      </c>
    </row>
    <row r="9" spans="1:13" x14ac:dyDescent="0.2">
      <c r="L9" s="33" t="s">
        <v>3477</v>
      </c>
      <c r="M9" s="33" t="s">
        <v>3478</v>
      </c>
    </row>
    <row r="10" spans="1:13" x14ac:dyDescent="0.2">
      <c r="L10" s="32" t="s">
        <v>267</v>
      </c>
      <c r="M10" s="32" t="s">
        <v>3479</v>
      </c>
    </row>
    <row r="11" spans="1:13" x14ac:dyDescent="0.2">
      <c r="L11" s="33" t="s">
        <v>3480</v>
      </c>
      <c r="M11" s="33" t="s">
        <v>3481</v>
      </c>
    </row>
    <row r="12" spans="1:13" x14ac:dyDescent="0.2">
      <c r="L12" s="32" t="s">
        <v>3482</v>
      </c>
      <c r="M12" s="32" t="s">
        <v>3483</v>
      </c>
    </row>
    <row r="13" spans="1:13" x14ac:dyDescent="0.2">
      <c r="L13" s="33" t="s">
        <v>3484</v>
      </c>
      <c r="M13" s="33" t="s">
        <v>3485</v>
      </c>
    </row>
    <row r="14" spans="1:13" x14ac:dyDescent="0.2">
      <c r="L14" s="32" t="s">
        <v>3486</v>
      </c>
      <c r="M14" s="32" t="s">
        <v>3487</v>
      </c>
    </row>
    <row r="15" spans="1:13" x14ac:dyDescent="0.2">
      <c r="L15" s="33" t="s">
        <v>3488</v>
      </c>
      <c r="M15" s="33" t="s">
        <v>3489</v>
      </c>
    </row>
    <row r="16" spans="1:13" x14ac:dyDescent="0.2">
      <c r="L16" s="32" t="s">
        <v>3490</v>
      </c>
      <c r="M16" s="32" t="s">
        <v>3491</v>
      </c>
    </row>
    <row r="17" spans="12:13" x14ac:dyDescent="0.2">
      <c r="L17" s="33" t="s">
        <v>3492</v>
      </c>
      <c r="M17" s="33" t="s">
        <v>3492</v>
      </c>
    </row>
    <row r="18" spans="12:13" x14ac:dyDescent="0.2">
      <c r="L18" s="32" t="s">
        <v>3493</v>
      </c>
      <c r="M18" s="32" t="s">
        <v>3494</v>
      </c>
    </row>
    <row r="19" spans="12:13" x14ac:dyDescent="0.2">
      <c r="L19" s="33" t="s">
        <v>3495</v>
      </c>
      <c r="M19" s="33" t="s">
        <v>3496</v>
      </c>
    </row>
    <row r="20" spans="12:13" x14ac:dyDescent="0.2">
      <c r="L20" s="32" t="s">
        <v>3497</v>
      </c>
      <c r="M20" s="32" t="s">
        <v>3498</v>
      </c>
    </row>
    <row r="21" spans="12:13" x14ac:dyDescent="0.2">
      <c r="L21" s="33" t="s">
        <v>3499</v>
      </c>
      <c r="M21" s="33" t="s">
        <v>3500</v>
      </c>
    </row>
    <row r="22" spans="12:13" x14ac:dyDescent="0.2">
      <c r="L22" s="32" t="s">
        <v>3501</v>
      </c>
      <c r="M22" s="32" t="s">
        <v>3502</v>
      </c>
    </row>
    <row r="23" spans="12:13" x14ac:dyDescent="0.2">
      <c r="L23" s="33" t="s">
        <v>3503</v>
      </c>
      <c r="M23" s="33" t="s">
        <v>3504</v>
      </c>
    </row>
    <row r="24" spans="12:13" x14ac:dyDescent="0.2">
      <c r="L24" s="32" t="s">
        <v>3505</v>
      </c>
      <c r="M24" s="32" t="s">
        <v>3506</v>
      </c>
    </row>
    <row r="25" spans="12:13" x14ac:dyDescent="0.2">
      <c r="L25" s="33" t="s">
        <v>3507</v>
      </c>
      <c r="M25" s="33" t="s">
        <v>3508</v>
      </c>
    </row>
    <row r="26" spans="12:13" x14ac:dyDescent="0.2">
      <c r="L26" s="32" t="s">
        <v>3509</v>
      </c>
      <c r="M26" s="32" t="s">
        <v>3510</v>
      </c>
    </row>
    <row r="27" spans="12:13" x14ac:dyDescent="0.2">
      <c r="L27" s="33" t="s">
        <v>3511</v>
      </c>
      <c r="M27" s="33" t="s">
        <v>3512</v>
      </c>
    </row>
    <row r="28" spans="12:13" x14ac:dyDescent="0.2">
      <c r="L28" s="32" t="s">
        <v>3513</v>
      </c>
      <c r="M28" s="32" t="s">
        <v>3514</v>
      </c>
    </row>
    <row r="29" spans="12:13" x14ac:dyDescent="0.2">
      <c r="L29" s="33" t="s">
        <v>3515</v>
      </c>
      <c r="M29" s="33" t="s">
        <v>3516</v>
      </c>
    </row>
    <row r="30" spans="12:13" x14ac:dyDescent="0.2">
      <c r="L30" s="32" t="s">
        <v>3517</v>
      </c>
      <c r="M30" s="32" t="s">
        <v>3518</v>
      </c>
    </row>
    <row r="31" spans="12:13" x14ac:dyDescent="0.2">
      <c r="L31" s="33" t="s">
        <v>3519</v>
      </c>
      <c r="M31" s="33" t="s">
        <v>3520</v>
      </c>
    </row>
    <row r="32" spans="12:13" x14ac:dyDescent="0.2">
      <c r="L32" s="32" t="s">
        <v>3521</v>
      </c>
      <c r="M32" s="32" t="s">
        <v>3521</v>
      </c>
    </row>
    <row r="33" spans="12:13" x14ac:dyDescent="0.2">
      <c r="L33" s="33" t="s">
        <v>3522</v>
      </c>
      <c r="M33" s="33" t="s">
        <v>3522</v>
      </c>
    </row>
    <row r="34" spans="12:13" x14ac:dyDescent="0.2">
      <c r="L34" s="32" t="s">
        <v>3523</v>
      </c>
      <c r="M34" s="32" t="s">
        <v>3523</v>
      </c>
    </row>
    <row r="35" spans="12:13" x14ac:dyDescent="0.2">
      <c r="L35" s="33" t="s">
        <v>3524</v>
      </c>
      <c r="M35" s="33" t="s">
        <v>3524</v>
      </c>
    </row>
    <row r="36" spans="12:13" x14ac:dyDescent="0.2">
      <c r="L36" s="32" t="s">
        <v>3525</v>
      </c>
      <c r="M36" s="32" t="s">
        <v>3525</v>
      </c>
    </row>
    <row r="37" spans="12:13" x14ac:dyDescent="0.2">
      <c r="L37" s="33" t="s">
        <v>3526</v>
      </c>
      <c r="M37" s="33" t="s">
        <v>3526</v>
      </c>
    </row>
    <row r="38" spans="12:13" x14ac:dyDescent="0.2">
      <c r="L38" s="32" t="s">
        <v>3527</v>
      </c>
      <c r="M38" s="32" t="s">
        <v>3527</v>
      </c>
    </row>
    <row r="39" spans="12:13" x14ac:dyDescent="0.2">
      <c r="L39" s="33" t="s">
        <v>3528</v>
      </c>
      <c r="M39" s="33" t="s">
        <v>3528</v>
      </c>
    </row>
    <row r="40" spans="12:13" x14ac:dyDescent="0.2">
      <c r="L40" s="32" t="s">
        <v>3529</v>
      </c>
      <c r="M40" s="32" t="s">
        <v>3529</v>
      </c>
    </row>
    <row r="41" spans="12:13" x14ac:dyDescent="0.2">
      <c r="L41" s="33" t="s">
        <v>3530</v>
      </c>
      <c r="M41" s="33" t="s">
        <v>3530</v>
      </c>
    </row>
    <row r="42" spans="12:13" x14ac:dyDescent="0.2">
      <c r="L42" s="32" t="s">
        <v>3531</v>
      </c>
      <c r="M42" s="32" t="s">
        <v>3531</v>
      </c>
    </row>
    <row r="43" spans="12:13" x14ac:dyDescent="0.2">
      <c r="L43" s="33" t="s">
        <v>3532</v>
      </c>
      <c r="M43" s="33" t="s">
        <v>3532</v>
      </c>
    </row>
    <row r="44" spans="12:13" x14ac:dyDescent="0.2">
      <c r="L44" s="32" t="s">
        <v>3533</v>
      </c>
      <c r="M44" s="32" t="s">
        <v>3533</v>
      </c>
    </row>
    <row r="45" spans="12:13" x14ac:dyDescent="0.2">
      <c r="L45" s="33" t="s">
        <v>3534</v>
      </c>
      <c r="M45" s="33" t="s">
        <v>3534</v>
      </c>
    </row>
    <row r="46" spans="12:13" x14ac:dyDescent="0.2">
      <c r="L46" s="32" t="s">
        <v>3535</v>
      </c>
      <c r="M46" s="32" t="s">
        <v>3535</v>
      </c>
    </row>
    <row r="47" spans="12:13" x14ac:dyDescent="0.2">
      <c r="L47" s="33" t="s">
        <v>3536</v>
      </c>
      <c r="M47" s="33" t="s">
        <v>3536</v>
      </c>
    </row>
    <row r="48" spans="12:13" x14ac:dyDescent="0.2">
      <c r="L48" s="32" t="s">
        <v>3537</v>
      </c>
      <c r="M48" s="32" t="s">
        <v>3537</v>
      </c>
    </row>
    <row r="49" spans="12:13" x14ac:dyDescent="0.2">
      <c r="L49" s="33" t="s">
        <v>3</v>
      </c>
      <c r="M49" s="33" t="s">
        <v>3</v>
      </c>
    </row>
    <row r="50" spans="12:13" x14ac:dyDescent="0.2">
      <c r="L50" s="32" t="s">
        <v>3538</v>
      </c>
      <c r="M50" s="32" t="s">
        <v>3538</v>
      </c>
    </row>
    <row r="51" spans="12:13" x14ac:dyDescent="0.2">
      <c r="L51" s="33" t="s">
        <v>3539</v>
      </c>
      <c r="M51" s="33" t="s">
        <v>3539</v>
      </c>
    </row>
    <row r="52" spans="12:13" x14ac:dyDescent="0.2">
      <c r="L52" s="32" t="s">
        <v>3540</v>
      </c>
      <c r="M52" s="32" t="s">
        <v>3540</v>
      </c>
    </row>
    <row r="53" spans="12:13" x14ac:dyDescent="0.2">
      <c r="L53" s="33" t="s">
        <v>3541</v>
      </c>
      <c r="M53" s="33" t="s">
        <v>3541</v>
      </c>
    </row>
    <row r="54" spans="12:13" x14ac:dyDescent="0.2">
      <c r="L54" s="32" t="s">
        <v>3472</v>
      </c>
      <c r="M54" s="32" t="s">
        <v>3472</v>
      </c>
    </row>
    <row r="55" spans="12:13" x14ac:dyDescent="0.2">
      <c r="L55" s="33" t="s">
        <v>3542</v>
      </c>
      <c r="M55" s="33" t="s">
        <v>3542</v>
      </c>
    </row>
    <row r="56" spans="12:13" x14ac:dyDescent="0.2">
      <c r="L56" s="32" t="s">
        <v>3543</v>
      </c>
      <c r="M56" s="32" t="s">
        <v>3543</v>
      </c>
    </row>
    <row r="57" spans="12:13" x14ac:dyDescent="0.2">
      <c r="L57" s="33" t="s">
        <v>3544</v>
      </c>
      <c r="M57" s="33" t="s">
        <v>3544</v>
      </c>
    </row>
  </sheetData>
  <conditionalFormatting sqref="B65529:B65536">
    <cfRule type="expression" dxfId="12" priority="1" stopIfTrue="1">
      <formula>#REF!=1</formula>
    </cfRule>
  </conditionalFormatting>
  <conditionalFormatting sqref="B4:B65528">
    <cfRule type="expression" dxfId="11" priority="2" stopIfTrue="1">
      <formula>F5=1</formula>
    </cfRule>
  </conditionalFormatting>
  <dataValidations count="1">
    <dataValidation type="list" allowBlank="1" showInputMessage="1" showErrorMessage="1" sqref="D1:D1048576">
      <formula1>$L$4:$L$57</formula1>
    </dataValidation>
  </dataValidations>
  <pageMargins left="0.75" right="0.75" top="1" bottom="1" header="0.5" footer="0.5"/>
  <pageSetup paperSize="9" orientation="portrait" verticalDpi="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E143"/>
  <sheetViews>
    <sheetView view="pageBreakPreview" zoomScale="70" zoomScaleNormal="115" zoomScaleSheetLayoutView="70" workbookViewId="0"/>
  </sheetViews>
  <sheetFormatPr defaultRowHeight="12.75" x14ac:dyDescent="0.2"/>
  <cols>
    <col min="1" max="1" width="14" style="34" customWidth="1"/>
    <col min="2" max="2" width="17.42578125" style="34" customWidth="1"/>
    <col min="3" max="3" width="73.28515625" style="35" customWidth="1"/>
    <col min="4" max="4" width="28.85546875" style="36" customWidth="1"/>
    <col min="5" max="5" width="23.85546875" style="37" customWidth="1"/>
    <col min="6" max="16384" width="9.140625" style="37"/>
  </cols>
  <sheetData>
    <row r="1" spans="1:5" s="38" customFormat="1" ht="15" x14ac:dyDescent="0.25">
      <c r="A1" s="39" t="s">
        <v>6</v>
      </c>
      <c r="B1" s="39" t="s">
        <v>7</v>
      </c>
      <c r="C1" s="40" t="s">
        <v>8</v>
      </c>
      <c r="D1" s="41" t="s">
        <v>18</v>
      </c>
      <c r="E1" s="41" t="s">
        <v>3560</v>
      </c>
    </row>
    <row r="2" spans="1:5" s="42" customFormat="1" ht="18.75" x14ac:dyDescent="0.3">
      <c r="A2" s="43"/>
      <c r="B2" s="43" t="s">
        <v>4</v>
      </c>
      <c r="C2" s="44" t="s">
        <v>5</v>
      </c>
      <c r="D2" s="45">
        <f>'Popis del'!H2</f>
        <v>0</v>
      </c>
      <c r="E2" s="45">
        <f>ROUND(D2*1.22,2)</f>
        <v>0</v>
      </c>
    </row>
    <row r="3" spans="1:5" s="62" customFormat="1" ht="30" x14ac:dyDescent="0.2">
      <c r="A3" s="59" t="s">
        <v>24</v>
      </c>
      <c r="B3" s="59"/>
      <c r="C3" s="60" t="s">
        <v>25</v>
      </c>
      <c r="D3" s="61">
        <f>'Popis del'!H3</f>
        <v>0</v>
      </c>
    </row>
    <row r="4" spans="1:5" s="66" customFormat="1" x14ac:dyDescent="0.2">
      <c r="A4" s="63" t="s">
        <v>227</v>
      </c>
      <c r="B4" s="63" t="s">
        <v>228</v>
      </c>
      <c r="C4" s="64" t="s">
        <v>229</v>
      </c>
      <c r="D4" s="65">
        <f>'Popis del'!H4</f>
        <v>0</v>
      </c>
    </row>
    <row r="5" spans="1:5" s="54" customFormat="1" x14ac:dyDescent="0.2">
      <c r="A5" s="55" t="s">
        <v>230</v>
      </c>
      <c r="B5" s="55"/>
      <c r="C5" s="56" t="s">
        <v>27</v>
      </c>
      <c r="D5" s="57">
        <f>'Popis del'!H5</f>
        <v>0</v>
      </c>
    </row>
    <row r="6" spans="1:5" s="54" customFormat="1" x14ac:dyDescent="0.2">
      <c r="A6" s="55" t="s">
        <v>237</v>
      </c>
      <c r="B6" s="55" t="s">
        <v>238</v>
      </c>
      <c r="C6" s="56" t="s">
        <v>239</v>
      </c>
      <c r="D6" s="57">
        <f>'Popis del'!H9</f>
        <v>0</v>
      </c>
    </row>
    <row r="7" spans="1:5" s="54" customFormat="1" x14ac:dyDescent="0.2">
      <c r="A7" s="55" t="s">
        <v>278</v>
      </c>
      <c r="B7" s="55" t="s">
        <v>279</v>
      </c>
      <c r="C7" s="56" t="s">
        <v>280</v>
      </c>
      <c r="D7" s="57">
        <f>'Popis del'!H24</f>
        <v>0</v>
      </c>
    </row>
    <row r="8" spans="1:5" s="54" customFormat="1" x14ac:dyDescent="0.2">
      <c r="A8" s="55" t="s">
        <v>341</v>
      </c>
      <c r="B8" s="55" t="s">
        <v>342</v>
      </c>
      <c r="C8" s="56" t="s">
        <v>343</v>
      </c>
      <c r="D8" s="57">
        <f>'Popis del'!H46</f>
        <v>0</v>
      </c>
    </row>
    <row r="9" spans="1:5" s="54" customFormat="1" x14ac:dyDescent="0.2">
      <c r="A9" s="55" t="s">
        <v>390</v>
      </c>
      <c r="B9" s="55" t="s">
        <v>391</v>
      </c>
      <c r="C9" s="56" t="s">
        <v>392</v>
      </c>
      <c r="D9" s="57">
        <f>'Popis del'!H64</f>
        <v>0</v>
      </c>
    </row>
    <row r="10" spans="1:5" s="54" customFormat="1" x14ac:dyDescent="0.2">
      <c r="A10" s="55" t="s">
        <v>464</v>
      </c>
      <c r="B10" s="55" t="s">
        <v>465</v>
      </c>
      <c r="C10" s="56" t="s">
        <v>466</v>
      </c>
      <c r="D10" s="57">
        <f>'Popis del'!H92</f>
        <v>0</v>
      </c>
    </row>
    <row r="11" spans="1:5" s="54" customFormat="1" x14ac:dyDescent="0.2">
      <c r="A11" s="55" t="s">
        <v>557</v>
      </c>
      <c r="B11" s="55" t="s">
        <v>558</v>
      </c>
      <c r="C11" s="56" t="s">
        <v>559</v>
      </c>
      <c r="D11" s="57">
        <f>'Popis del'!H126</f>
        <v>0</v>
      </c>
    </row>
    <row r="12" spans="1:5" s="54" customFormat="1" x14ac:dyDescent="0.2">
      <c r="A12" s="55" t="s">
        <v>603</v>
      </c>
      <c r="B12" s="55" t="s">
        <v>604</v>
      </c>
      <c r="C12" s="56" t="s">
        <v>605</v>
      </c>
      <c r="D12" s="57">
        <f>'Popis del'!H144</f>
        <v>0</v>
      </c>
    </row>
    <row r="13" spans="1:5" s="66" customFormat="1" x14ac:dyDescent="0.2">
      <c r="A13" s="63" t="s">
        <v>710</v>
      </c>
      <c r="B13" s="63" t="s">
        <v>711</v>
      </c>
      <c r="C13" s="64" t="s">
        <v>712</v>
      </c>
      <c r="D13" s="65">
        <f>'Popis del'!H183</f>
        <v>0</v>
      </c>
    </row>
    <row r="14" spans="1:5" s="54" customFormat="1" x14ac:dyDescent="0.2">
      <c r="A14" s="55" t="s">
        <v>713</v>
      </c>
      <c r="B14" s="55" t="s">
        <v>238</v>
      </c>
      <c r="C14" s="56" t="s">
        <v>714</v>
      </c>
      <c r="D14" s="57">
        <f>'Popis del'!H184</f>
        <v>0</v>
      </c>
    </row>
    <row r="15" spans="1:5" s="54" customFormat="1" x14ac:dyDescent="0.2">
      <c r="A15" s="55" t="s">
        <v>847</v>
      </c>
      <c r="B15" s="55" t="s">
        <v>279</v>
      </c>
      <c r="C15" s="56" t="s">
        <v>848</v>
      </c>
      <c r="D15" s="57">
        <f>'Popis del'!H244</f>
        <v>0</v>
      </c>
    </row>
    <row r="16" spans="1:5" s="54" customFormat="1" x14ac:dyDescent="0.2">
      <c r="A16" s="55" t="s">
        <v>884</v>
      </c>
      <c r="B16" s="55" t="s">
        <v>342</v>
      </c>
      <c r="C16" s="56" t="s">
        <v>885</v>
      </c>
      <c r="D16" s="57">
        <f>'Popis del'!H262</f>
        <v>0</v>
      </c>
    </row>
    <row r="17" spans="1:4" s="54" customFormat="1" x14ac:dyDescent="0.2">
      <c r="A17" s="55" t="s">
        <v>936</v>
      </c>
      <c r="B17" s="55" t="s">
        <v>391</v>
      </c>
      <c r="C17" s="56" t="s">
        <v>937</v>
      </c>
      <c r="D17" s="57">
        <f>'Popis del'!H283</f>
        <v>0</v>
      </c>
    </row>
    <row r="18" spans="1:4" s="54" customFormat="1" x14ac:dyDescent="0.2">
      <c r="A18" s="55" t="s">
        <v>1114</v>
      </c>
      <c r="B18" s="55" t="s">
        <v>465</v>
      </c>
      <c r="C18" s="56" t="s">
        <v>3562</v>
      </c>
      <c r="D18" s="57">
        <f>'Popis del'!H357</f>
        <v>0</v>
      </c>
    </row>
    <row r="19" spans="1:4" s="54" customFormat="1" x14ac:dyDescent="0.2">
      <c r="A19" s="55" t="s">
        <v>1156</v>
      </c>
      <c r="B19" s="55" t="s">
        <v>558</v>
      </c>
      <c r="C19" s="56" t="s">
        <v>1157</v>
      </c>
      <c r="D19" s="57">
        <f>'Popis del'!H378</f>
        <v>0</v>
      </c>
    </row>
    <row r="20" spans="1:4" s="54" customFormat="1" x14ac:dyDescent="0.2">
      <c r="A20" s="55" t="s">
        <v>1187</v>
      </c>
      <c r="B20" s="55" t="s">
        <v>604</v>
      </c>
      <c r="C20" s="56" t="s">
        <v>1188</v>
      </c>
      <c r="D20" s="57">
        <f>'Popis del'!H392</f>
        <v>0</v>
      </c>
    </row>
    <row r="21" spans="1:4" s="54" customFormat="1" x14ac:dyDescent="0.2">
      <c r="A21" s="55" t="s">
        <v>1315</v>
      </c>
      <c r="B21" s="55" t="s">
        <v>1316</v>
      </c>
      <c r="C21" s="56" t="s">
        <v>1317</v>
      </c>
      <c r="D21" s="57">
        <f>'Popis del'!H445</f>
        <v>0</v>
      </c>
    </row>
    <row r="22" spans="1:4" s="54" customFormat="1" x14ac:dyDescent="0.2">
      <c r="A22" s="55" t="s">
        <v>1352</v>
      </c>
      <c r="B22" s="55" t="s">
        <v>1353</v>
      </c>
      <c r="C22" s="56" t="s">
        <v>1354</v>
      </c>
      <c r="D22" s="57">
        <f>'Popis del'!H462</f>
        <v>0</v>
      </c>
    </row>
    <row r="23" spans="1:4" s="54" customFormat="1" x14ac:dyDescent="0.2">
      <c r="A23" s="55" t="s">
        <v>1374</v>
      </c>
      <c r="B23" s="55" t="s">
        <v>1375</v>
      </c>
      <c r="C23" s="56" t="s">
        <v>1376</v>
      </c>
      <c r="D23" s="57">
        <f>'Popis del'!H471</f>
        <v>0</v>
      </c>
    </row>
    <row r="24" spans="1:4" s="54" customFormat="1" x14ac:dyDescent="0.2">
      <c r="A24" s="55" t="s">
        <v>1380</v>
      </c>
      <c r="B24" s="55" t="s">
        <v>1381</v>
      </c>
      <c r="C24" s="56" t="s">
        <v>1382</v>
      </c>
      <c r="D24" s="57">
        <f>'Popis del'!H473</f>
        <v>0</v>
      </c>
    </row>
    <row r="25" spans="1:4" s="66" customFormat="1" x14ac:dyDescent="0.2">
      <c r="A25" s="63" t="s">
        <v>1401</v>
      </c>
      <c r="B25" s="63" t="s">
        <v>1402</v>
      </c>
      <c r="C25" s="64" t="s">
        <v>1403</v>
      </c>
      <c r="D25" s="65">
        <f>'Popis del'!H481</f>
        <v>0</v>
      </c>
    </row>
    <row r="26" spans="1:4" s="54" customFormat="1" x14ac:dyDescent="0.2">
      <c r="A26" s="55" t="s">
        <v>1404</v>
      </c>
      <c r="B26" s="55" t="s">
        <v>238</v>
      </c>
      <c r="C26" s="56" t="s">
        <v>1405</v>
      </c>
      <c r="D26" s="57">
        <f>'Popis del'!H482</f>
        <v>0</v>
      </c>
    </row>
    <row r="27" spans="1:4" s="54" customFormat="1" x14ac:dyDescent="0.2">
      <c r="A27" s="55" t="s">
        <v>1423</v>
      </c>
      <c r="B27" s="55" t="s">
        <v>228</v>
      </c>
      <c r="C27" s="56" t="s">
        <v>1424</v>
      </c>
      <c r="D27" s="57">
        <f>'Popis del'!H491</f>
        <v>0</v>
      </c>
    </row>
    <row r="28" spans="1:4" s="54" customFormat="1" x14ac:dyDescent="0.2">
      <c r="A28" s="55" t="s">
        <v>1572</v>
      </c>
      <c r="B28" s="55" t="s">
        <v>711</v>
      </c>
      <c r="C28" s="56" t="s">
        <v>1573</v>
      </c>
      <c r="D28" s="57">
        <f>'Popis del'!H562</f>
        <v>0</v>
      </c>
    </row>
    <row r="29" spans="1:4" s="54" customFormat="1" x14ac:dyDescent="0.2">
      <c r="A29" s="55" t="s">
        <v>1840</v>
      </c>
      <c r="B29" s="55" t="s">
        <v>1316</v>
      </c>
      <c r="C29" s="56" t="s">
        <v>1841</v>
      </c>
      <c r="D29" s="57">
        <f>'Popis del'!H684</f>
        <v>0</v>
      </c>
    </row>
    <row r="30" spans="1:4" s="66" customFormat="1" x14ac:dyDescent="0.2">
      <c r="A30" s="63" t="s">
        <v>1881</v>
      </c>
      <c r="B30" s="63" t="s">
        <v>1882</v>
      </c>
      <c r="C30" s="64" t="s">
        <v>1883</v>
      </c>
      <c r="D30" s="65">
        <f>'Popis del'!H699</f>
        <v>0</v>
      </c>
    </row>
    <row r="31" spans="1:4" s="54" customFormat="1" x14ac:dyDescent="0.2">
      <c r="A31" s="55" t="s">
        <v>1884</v>
      </c>
      <c r="B31" s="55" t="s">
        <v>238</v>
      </c>
      <c r="C31" s="56" t="s">
        <v>1885</v>
      </c>
      <c r="D31" s="57">
        <f>'Popis del'!H700</f>
        <v>0</v>
      </c>
    </row>
    <row r="32" spans="1:4" s="54" customFormat="1" x14ac:dyDescent="0.2">
      <c r="A32" s="55" t="s">
        <v>2381</v>
      </c>
      <c r="B32" s="55" t="s">
        <v>279</v>
      </c>
      <c r="C32" s="56" t="s">
        <v>2382</v>
      </c>
      <c r="D32" s="57">
        <f>'Popis del'!H897</f>
        <v>0</v>
      </c>
    </row>
    <row r="33" spans="1:4" s="54" customFormat="1" x14ac:dyDescent="0.2">
      <c r="A33" s="55" t="s">
        <v>2627</v>
      </c>
      <c r="B33" s="55" t="s">
        <v>342</v>
      </c>
      <c r="C33" s="56" t="s">
        <v>2628</v>
      </c>
      <c r="D33" s="57">
        <f>'Popis del'!H988</f>
        <v>0</v>
      </c>
    </row>
    <row r="34" spans="1:4" s="54" customFormat="1" x14ac:dyDescent="0.2">
      <c r="A34" s="55" t="s">
        <v>2709</v>
      </c>
      <c r="B34" s="55" t="s">
        <v>391</v>
      </c>
      <c r="C34" s="56" t="s">
        <v>2710</v>
      </c>
      <c r="D34" s="57">
        <f>'Popis del'!H1021</f>
        <v>0</v>
      </c>
    </row>
    <row r="35" spans="1:4" s="54" customFormat="1" x14ac:dyDescent="0.2">
      <c r="A35" s="55" t="s">
        <v>2744</v>
      </c>
      <c r="B35" s="55" t="s">
        <v>465</v>
      </c>
      <c r="C35" s="56" t="s">
        <v>2745</v>
      </c>
      <c r="D35" s="57">
        <f>'Popis del'!H1039</f>
        <v>0</v>
      </c>
    </row>
    <row r="36" spans="1:4" s="54" customFormat="1" x14ac:dyDescent="0.2">
      <c r="A36" s="55" t="s">
        <v>3030</v>
      </c>
      <c r="B36" s="55" t="s">
        <v>558</v>
      </c>
      <c r="C36" s="56" t="s">
        <v>3031</v>
      </c>
      <c r="D36" s="57">
        <f>'Popis del'!H1141</f>
        <v>0</v>
      </c>
    </row>
    <row r="37" spans="1:4" s="54" customFormat="1" x14ac:dyDescent="0.2">
      <c r="A37" s="55" t="s">
        <v>3034</v>
      </c>
      <c r="B37" s="55" t="s">
        <v>604</v>
      </c>
      <c r="C37" s="56" t="s">
        <v>3035</v>
      </c>
      <c r="D37" s="57">
        <f>'Popis del'!H1143</f>
        <v>0</v>
      </c>
    </row>
    <row r="38" spans="1:4" s="66" customFormat="1" x14ac:dyDescent="0.2">
      <c r="A38" s="63" t="s">
        <v>3084</v>
      </c>
      <c r="B38" s="63" t="s">
        <v>3085</v>
      </c>
      <c r="C38" s="64" t="s">
        <v>3086</v>
      </c>
      <c r="D38" s="65">
        <f>'Popis del'!H1168</f>
        <v>0</v>
      </c>
    </row>
    <row r="39" spans="1:4" s="54" customFormat="1" x14ac:dyDescent="0.2">
      <c r="A39" s="55" t="s">
        <v>3087</v>
      </c>
      <c r="B39" s="55" t="s">
        <v>238</v>
      </c>
      <c r="C39" s="56" t="s">
        <v>343</v>
      </c>
      <c r="D39" s="57">
        <f>'Popis del'!H1169</f>
        <v>0</v>
      </c>
    </row>
    <row r="40" spans="1:4" s="54" customFormat="1" x14ac:dyDescent="0.2">
      <c r="A40" s="55" t="s">
        <v>3132</v>
      </c>
      <c r="B40" s="55" t="s">
        <v>279</v>
      </c>
      <c r="C40" s="56" t="s">
        <v>392</v>
      </c>
      <c r="D40" s="57">
        <f>'Popis del'!H1192</f>
        <v>0</v>
      </c>
    </row>
    <row r="41" spans="1:4" s="54" customFormat="1" x14ac:dyDescent="0.2">
      <c r="A41" s="55" t="s">
        <v>3152</v>
      </c>
      <c r="B41" s="55" t="s">
        <v>342</v>
      </c>
      <c r="C41" s="56" t="s">
        <v>466</v>
      </c>
      <c r="D41" s="57">
        <f>'Popis del'!H1207</f>
        <v>0</v>
      </c>
    </row>
    <row r="42" spans="1:4" s="54" customFormat="1" x14ac:dyDescent="0.2">
      <c r="A42" s="55" t="s">
        <v>3163</v>
      </c>
      <c r="B42" s="55" t="s">
        <v>391</v>
      </c>
      <c r="C42" s="56" t="s">
        <v>605</v>
      </c>
      <c r="D42" s="57">
        <f>'Popis del'!H1216</f>
        <v>0</v>
      </c>
    </row>
    <row r="43" spans="1:4" s="54" customFormat="1" x14ac:dyDescent="0.2">
      <c r="A43" s="55" t="s">
        <v>3208</v>
      </c>
      <c r="B43" s="55" t="s">
        <v>465</v>
      </c>
      <c r="C43" s="56" t="s">
        <v>3209</v>
      </c>
      <c r="D43" s="57">
        <f>'Popis del'!H1241</f>
        <v>0</v>
      </c>
    </row>
    <row r="44" spans="1:4" s="54" customFormat="1" x14ac:dyDescent="0.2">
      <c r="A44" s="55" t="s">
        <v>3258</v>
      </c>
      <c r="B44" s="55" t="s">
        <v>558</v>
      </c>
      <c r="C44" s="56" t="s">
        <v>3259</v>
      </c>
      <c r="D44" s="57">
        <f>'Popis del'!H1262</f>
        <v>0</v>
      </c>
    </row>
    <row r="45" spans="1:4" s="54" customFormat="1" x14ac:dyDescent="0.2">
      <c r="A45" s="55" t="s">
        <v>3276</v>
      </c>
      <c r="B45" s="55" t="s">
        <v>604</v>
      </c>
      <c r="C45" s="56" t="s">
        <v>3277</v>
      </c>
      <c r="D45" s="57">
        <f>'Popis del'!H1270</f>
        <v>0</v>
      </c>
    </row>
    <row r="46" spans="1:4" s="66" customFormat="1" x14ac:dyDescent="0.2">
      <c r="A46" s="63" t="s">
        <v>3347</v>
      </c>
      <c r="B46" s="63" t="s">
        <v>3348</v>
      </c>
      <c r="C46" s="64" t="s">
        <v>3349</v>
      </c>
      <c r="D46" s="65">
        <f>'Popis del'!H1304</f>
        <v>0</v>
      </c>
    </row>
    <row r="47" spans="1:4" s="54" customFormat="1" x14ac:dyDescent="0.2">
      <c r="A47" s="55" t="s">
        <v>3350</v>
      </c>
      <c r="B47" s="55"/>
      <c r="C47" s="56" t="s">
        <v>3351</v>
      </c>
      <c r="D47" s="57">
        <f>'Popis del'!H1305</f>
        <v>0</v>
      </c>
    </row>
    <row r="48" spans="1:4" s="54" customFormat="1" x14ac:dyDescent="0.2">
      <c r="A48" s="55" t="s">
        <v>3370</v>
      </c>
      <c r="B48" s="55" t="s">
        <v>238</v>
      </c>
      <c r="C48" s="56" t="s">
        <v>3371</v>
      </c>
      <c r="D48" s="57">
        <f>'Popis del'!H1315</f>
        <v>0</v>
      </c>
    </row>
    <row r="49" spans="1:4" s="66" customFormat="1" x14ac:dyDescent="0.2">
      <c r="A49" s="63" t="s">
        <v>3448</v>
      </c>
      <c r="B49" s="63" t="s">
        <v>3449</v>
      </c>
      <c r="C49" s="64" t="s">
        <v>3450</v>
      </c>
      <c r="D49" s="65">
        <f>'Popis del'!H1346</f>
        <v>0</v>
      </c>
    </row>
    <row r="50" spans="1:4" s="50" customFormat="1" x14ac:dyDescent="0.2">
      <c r="A50" s="51"/>
      <c r="B50" s="51"/>
      <c r="C50" s="52"/>
      <c r="D50" s="53"/>
    </row>
    <row r="51" spans="1:4" s="50" customFormat="1" x14ac:dyDescent="0.2">
      <c r="A51" s="51"/>
      <c r="B51" s="51"/>
      <c r="C51" s="52"/>
      <c r="D51" s="53"/>
    </row>
    <row r="52" spans="1:4" s="50" customFormat="1" x14ac:dyDescent="0.2">
      <c r="A52" s="51"/>
      <c r="B52" s="51"/>
      <c r="C52" s="52"/>
      <c r="D52" s="53"/>
    </row>
    <row r="53" spans="1:4" s="50" customFormat="1" x14ac:dyDescent="0.2">
      <c r="A53" s="51"/>
      <c r="B53" s="51"/>
      <c r="C53" s="52"/>
      <c r="D53" s="53"/>
    </row>
    <row r="54" spans="1:4" s="50" customFormat="1" x14ac:dyDescent="0.2">
      <c r="A54" s="51"/>
      <c r="B54" s="51"/>
      <c r="C54" s="52"/>
      <c r="D54" s="53"/>
    </row>
    <row r="55" spans="1:4" s="50" customFormat="1" x14ac:dyDescent="0.2">
      <c r="A55" s="51"/>
      <c r="B55" s="51"/>
      <c r="C55" s="52"/>
      <c r="D55" s="53"/>
    </row>
    <row r="56" spans="1:4" s="50" customFormat="1" x14ac:dyDescent="0.2">
      <c r="A56" s="51"/>
      <c r="B56" s="51"/>
      <c r="C56" s="52"/>
      <c r="D56" s="53"/>
    </row>
    <row r="57" spans="1:4" s="50" customFormat="1" x14ac:dyDescent="0.2">
      <c r="A57" s="51"/>
      <c r="B57" s="51"/>
      <c r="C57" s="52"/>
      <c r="D57" s="53"/>
    </row>
    <row r="58" spans="1:4" s="50" customFormat="1" x14ac:dyDescent="0.2">
      <c r="A58" s="51"/>
      <c r="B58" s="51"/>
      <c r="C58" s="52"/>
      <c r="D58" s="53"/>
    </row>
    <row r="59" spans="1:4" s="50" customFormat="1" x14ac:dyDescent="0.2">
      <c r="A59" s="51"/>
      <c r="B59" s="51"/>
      <c r="C59" s="52"/>
      <c r="D59" s="53"/>
    </row>
    <row r="60" spans="1:4" s="50" customFormat="1" x14ac:dyDescent="0.2">
      <c r="A60" s="51"/>
      <c r="B60" s="51"/>
      <c r="C60" s="52"/>
      <c r="D60" s="53"/>
    </row>
    <row r="61" spans="1:4" s="50" customFormat="1" x14ac:dyDescent="0.2">
      <c r="A61" s="51"/>
      <c r="B61" s="51"/>
      <c r="C61" s="52"/>
      <c r="D61" s="53"/>
    </row>
    <row r="62" spans="1:4" s="50" customFormat="1" x14ac:dyDescent="0.2">
      <c r="A62" s="51"/>
      <c r="B62" s="51"/>
      <c r="C62" s="52"/>
      <c r="D62" s="53"/>
    </row>
    <row r="63" spans="1:4" s="50" customFormat="1" x14ac:dyDescent="0.2">
      <c r="A63" s="51"/>
      <c r="B63" s="51"/>
      <c r="C63" s="52"/>
      <c r="D63" s="53"/>
    </row>
    <row r="64" spans="1:4" s="50" customFormat="1" x14ac:dyDescent="0.2">
      <c r="A64" s="51"/>
      <c r="B64" s="51"/>
      <c r="C64" s="52"/>
      <c r="D64" s="53"/>
    </row>
    <row r="65" spans="1:4" s="50" customFormat="1" x14ac:dyDescent="0.2">
      <c r="A65" s="51"/>
      <c r="B65" s="51"/>
      <c r="C65" s="52"/>
      <c r="D65" s="53"/>
    </row>
    <row r="66" spans="1:4" s="50" customFormat="1" x14ac:dyDescent="0.2">
      <c r="A66" s="51"/>
      <c r="B66" s="51"/>
      <c r="C66" s="52"/>
      <c r="D66" s="53"/>
    </row>
    <row r="67" spans="1:4" s="46" customFormat="1" ht="15" x14ac:dyDescent="0.2">
      <c r="A67" s="47"/>
      <c r="B67" s="47"/>
      <c r="C67" s="48"/>
      <c r="D67" s="49"/>
    </row>
    <row r="68" spans="1:4" s="50" customFormat="1" x14ac:dyDescent="0.2">
      <c r="A68" s="51"/>
      <c r="B68" s="51"/>
      <c r="C68" s="52"/>
      <c r="D68" s="53"/>
    </row>
    <row r="69" spans="1:4" s="54" customFormat="1" x14ac:dyDescent="0.2">
      <c r="A69" s="55"/>
      <c r="B69" s="55"/>
      <c r="C69" s="56"/>
      <c r="D69" s="57"/>
    </row>
    <row r="70" spans="1:4" s="54" customFormat="1" x14ac:dyDescent="0.2">
      <c r="A70" s="55"/>
      <c r="B70" s="55"/>
      <c r="C70" s="56"/>
      <c r="D70" s="57"/>
    </row>
    <row r="71" spans="1:4" s="54" customFormat="1" x14ac:dyDescent="0.2">
      <c r="A71" s="55"/>
      <c r="B71" s="55"/>
      <c r="C71" s="56"/>
      <c r="D71" s="57"/>
    </row>
    <row r="72" spans="1:4" s="54" customFormat="1" x14ac:dyDescent="0.2">
      <c r="A72" s="55"/>
      <c r="B72" s="55"/>
      <c r="C72" s="56"/>
      <c r="D72" s="57"/>
    </row>
    <row r="73" spans="1:4" s="54" customFormat="1" x14ac:dyDescent="0.2">
      <c r="A73" s="55"/>
      <c r="B73" s="55"/>
      <c r="C73" s="56"/>
      <c r="D73" s="57"/>
    </row>
    <row r="74" spans="1:4" s="50" customFormat="1" x14ac:dyDescent="0.2">
      <c r="A74" s="51"/>
      <c r="B74" s="51"/>
      <c r="C74" s="52"/>
      <c r="D74" s="53"/>
    </row>
    <row r="75" spans="1:4" s="50" customFormat="1" x14ac:dyDescent="0.2">
      <c r="A75" s="51"/>
      <c r="B75" s="51"/>
      <c r="C75" s="52"/>
      <c r="D75" s="53"/>
    </row>
    <row r="76" spans="1:4" s="54" customFormat="1" x14ac:dyDescent="0.2">
      <c r="A76" s="55"/>
      <c r="B76" s="55"/>
      <c r="C76" s="56"/>
      <c r="D76" s="57"/>
    </row>
    <row r="77" spans="1:4" s="54" customFormat="1" x14ac:dyDescent="0.2">
      <c r="A77" s="55"/>
      <c r="B77" s="55"/>
      <c r="C77" s="56"/>
      <c r="D77" s="57"/>
    </row>
    <row r="78" spans="1:4" s="54" customFormat="1" x14ac:dyDescent="0.2">
      <c r="A78" s="55"/>
      <c r="B78" s="55"/>
      <c r="C78" s="56"/>
      <c r="D78" s="57"/>
    </row>
    <row r="79" spans="1:4" s="54" customFormat="1" x14ac:dyDescent="0.2">
      <c r="A79" s="55"/>
      <c r="B79" s="55"/>
      <c r="C79" s="56"/>
      <c r="D79" s="57"/>
    </row>
    <row r="80" spans="1:4" s="50" customFormat="1" x14ac:dyDescent="0.2">
      <c r="A80" s="51"/>
      <c r="B80" s="51"/>
      <c r="C80" s="52"/>
      <c r="D80" s="53"/>
    </row>
    <row r="81" spans="1:4" s="54" customFormat="1" x14ac:dyDescent="0.2">
      <c r="A81" s="55"/>
      <c r="B81" s="55"/>
      <c r="C81" s="56"/>
      <c r="D81" s="57"/>
    </row>
    <row r="82" spans="1:4" s="54" customFormat="1" x14ac:dyDescent="0.2">
      <c r="A82" s="55"/>
      <c r="B82" s="55"/>
      <c r="C82" s="56"/>
      <c r="D82" s="57"/>
    </row>
    <row r="83" spans="1:4" s="54" customFormat="1" x14ac:dyDescent="0.2">
      <c r="A83" s="55"/>
      <c r="B83" s="55"/>
      <c r="C83" s="56"/>
      <c r="D83" s="57"/>
    </row>
    <row r="84" spans="1:4" s="50" customFormat="1" x14ac:dyDescent="0.2">
      <c r="A84" s="51"/>
      <c r="B84" s="51"/>
      <c r="C84" s="52"/>
      <c r="D84" s="53"/>
    </row>
    <row r="85" spans="1:4" s="50" customFormat="1" x14ac:dyDescent="0.2">
      <c r="A85" s="51"/>
      <c r="B85" s="51"/>
      <c r="C85" s="52"/>
      <c r="D85" s="53"/>
    </row>
    <row r="86" spans="1:4" s="54" customFormat="1" x14ac:dyDescent="0.2">
      <c r="A86" s="55"/>
      <c r="B86" s="55"/>
      <c r="C86" s="56"/>
      <c r="D86" s="57"/>
    </row>
    <row r="87" spans="1:4" s="54" customFormat="1" x14ac:dyDescent="0.2">
      <c r="A87" s="55"/>
      <c r="B87" s="55"/>
      <c r="C87" s="56"/>
      <c r="D87" s="57"/>
    </row>
    <row r="88" spans="1:4" s="54" customFormat="1" x14ac:dyDescent="0.2">
      <c r="A88" s="55"/>
      <c r="B88" s="55"/>
      <c r="C88" s="56"/>
      <c r="D88" s="57"/>
    </row>
    <row r="89" spans="1:4" s="54" customFormat="1" x14ac:dyDescent="0.2">
      <c r="A89" s="55"/>
      <c r="B89" s="55"/>
      <c r="C89" s="56"/>
      <c r="D89" s="57"/>
    </row>
    <row r="90" spans="1:4" s="54" customFormat="1" x14ac:dyDescent="0.2">
      <c r="A90" s="55"/>
      <c r="B90" s="55"/>
      <c r="C90" s="56"/>
      <c r="D90" s="57"/>
    </row>
    <row r="91" spans="1:4" s="50" customFormat="1" x14ac:dyDescent="0.2">
      <c r="A91" s="51"/>
      <c r="B91" s="51"/>
      <c r="C91" s="52"/>
      <c r="D91" s="53"/>
    </row>
    <row r="92" spans="1:4" s="50" customFormat="1" x14ac:dyDescent="0.2">
      <c r="A92" s="51"/>
      <c r="B92" s="51"/>
      <c r="C92" s="52"/>
      <c r="D92" s="53"/>
    </row>
    <row r="93" spans="1:4" s="46" customFormat="1" ht="15" x14ac:dyDescent="0.2">
      <c r="A93" s="47"/>
      <c r="B93" s="47"/>
      <c r="C93" s="48"/>
      <c r="D93" s="49"/>
    </row>
    <row r="94" spans="1:4" s="50" customFormat="1" x14ac:dyDescent="0.2">
      <c r="A94" s="51"/>
      <c r="B94" s="51"/>
      <c r="C94" s="52"/>
      <c r="D94" s="53"/>
    </row>
    <row r="95" spans="1:4" s="50" customFormat="1" x14ac:dyDescent="0.2">
      <c r="A95" s="51"/>
      <c r="B95" s="51"/>
      <c r="C95" s="52"/>
      <c r="D95" s="53"/>
    </row>
    <row r="96" spans="1:4" s="50" customFormat="1" x14ac:dyDescent="0.2">
      <c r="A96" s="51"/>
      <c r="B96" s="51"/>
      <c r="C96" s="52"/>
      <c r="D96" s="53"/>
    </row>
    <row r="97" spans="1:4" s="54" customFormat="1" x14ac:dyDescent="0.2">
      <c r="A97" s="55"/>
      <c r="B97" s="55"/>
      <c r="C97" s="56"/>
      <c r="D97" s="57"/>
    </row>
    <row r="98" spans="1:4" s="54" customFormat="1" x14ac:dyDescent="0.2">
      <c r="A98" s="55"/>
      <c r="B98" s="55"/>
      <c r="C98" s="56"/>
      <c r="D98" s="57"/>
    </row>
    <row r="99" spans="1:4" s="54" customFormat="1" x14ac:dyDescent="0.2">
      <c r="A99" s="55"/>
      <c r="B99" s="55"/>
      <c r="C99" s="56"/>
      <c r="D99" s="57"/>
    </row>
    <row r="100" spans="1:4" s="54" customFormat="1" x14ac:dyDescent="0.2">
      <c r="A100" s="55"/>
      <c r="B100" s="55"/>
      <c r="C100" s="56"/>
      <c r="D100" s="57"/>
    </row>
    <row r="101" spans="1:4" s="54" customFormat="1" x14ac:dyDescent="0.2">
      <c r="A101" s="55"/>
      <c r="B101" s="55"/>
      <c r="C101" s="56"/>
      <c r="D101" s="57"/>
    </row>
    <row r="102" spans="1:4" s="54" customFormat="1" x14ac:dyDescent="0.2">
      <c r="A102" s="55"/>
      <c r="B102" s="55"/>
      <c r="C102" s="56"/>
      <c r="D102" s="57"/>
    </row>
    <row r="103" spans="1:4" s="50" customFormat="1" x14ac:dyDescent="0.2">
      <c r="A103" s="51"/>
      <c r="B103" s="51"/>
      <c r="C103" s="52"/>
      <c r="D103" s="53"/>
    </row>
    <row r="104" spans="1:4" s="50" customFormat="1" x14ac:dyDescent="0.2">
      <c r="A104" s="51"/>
      <c r="B104" s="51"/>
      <c r="C104" s="52"/>
      <c r="D104" s="53"/>
    </row>
    <row r="105" spans="1:4" s="50" customFormat="1" x14ac:dyDescent="0.2">
      <c r="A105" s="51"/>
      <c r="B105" s="51"/>
      <c r="C105" s="52"/>
      <c r="D105" s="53"/>
    </row>
    <row r="106" spans="1:4" s="50" customFormat="1" x14ac:dyDescent="0.2">
      <c r="A106" s="51"/>
      <c r="B106" s="51"/>
      <c r="C106" s="52"/>
      <c r="D106" s="53"/>
    </row>
    <row r="107" spans="1:4" s="50" customFormat="1" x14ac:dyDescent="0.2">
      <c r="A107" s="51"/>
      <c r="B107" s="51"/>
      <c r="C107" s="52"/>
      <c r="D107" s="53"/>
    </row>
    <row r="108" spans="1:4" s="50" customFormat="1" x14ac:dyDescent="0.2">
      <c r="A108" s="51"/>
      <c r="B108" s="51"/>
      <c r="C108" s="52"/>
      <c r="D108" s="53"/>
    </row>
    <row r="109" spans="1:4" s="50" customFormat="1" x14ac:dyDescent="0.2">
      <c r="A109" s="51"/>
      <c r="B109" s="51"/>
      <c r="C109" s="52"/>
      <c r="D109" s="53"/>
    </row>
    <row r="110" spans="1:4" s="50" customFormat="1" x14ac:dyDescent="0.2">
      <c r="A110" s="51"/>
      <c r="B110" s="51"/>
      <c r="C110" s="52"/>
      <c r="D110" s="53"/>
    </row>
    <row r="111" spans="1:4" s="50" customFormat="1" x14ac:dyDescent="0.2">
      <c r="A111" s="51"/>
      <c r="B111" s="51"/>
      <c r="C111" s="52"/>
      <c r="D111" s="53"/>
    </row>
    <row r="112" spans="1:4" s="50" customFormat="1" x14ac:dyDescent="0.2">
      <c r="A112" s="51"/>
      <c r="B112" s="51"/>
      <c r="C112" s="52"/>
      <c r="D112" s="53"/>
    </row>
    <row r="113" spans="1:4" s="50" customFormat="1" x14ac:dyDescent="0.2">
      <c r="A113" s="51"/>
      <c r="B113" s="51"/>
      <c r="C113" s="52"/>
      <c r="D113" s="53"/>
    </row>
    <row r="114" spans="1:4" s="50" customFormat="1" x14ac:dyDescent="0.2">
      <c r="A114" s="51"/>
      <c r="B114" s="51"/>
      <c r="C114" s="52"/>
      <c r="D114" s="53"/>
    </row>
    <row r="115" spans="1:4" s="50" customFormat="1" x14ac:dyDescent="0.2">
      <c r="A115" s="51"/>
      <c r="B115" s="51"/>
      <c r="C115" s="52"/>
      <c r="D115" s="53"/>
    </row>
    <row r="116" spans="1:4" s="50" customFormat="1" x14ac:dyDescent="0.2">
      <c r="A116" s="51"/>
      <c r="B116" s="51"/>
      <c r="C116" s="52"/>
      <c r="D116" s="53"/>
    </row>
    <row r="117" spans="1:4" s="50" customFormat="1" x14ac:dyDescent="0.2">
      <c r="A117" s="51"/>
      <c r="B117" s="51"/>
      <c r="C117" s="52"/>
      <c r="D117" s="53"/>
    </row>
    <row r="118" spans="1:4" s="54" customFormat="1" x14ac:dyDescent="0.2">
      <c r="A118" s="55"/>
      <c r="B118" s="55"/>
      <c r="C118" s="56"/>
      <c r="D118" s="57"/>
    </row>
    <row r="119" spans="1:4" s="54" customFormat="1" x14ac:dyDescent="0.2">
      <c r="A119" s="55"/>
      <c r="B119" s="55"/>
      <c r="C119" s="56"/>
      <c r="D119" s="57"/>
    </row>
    <row r="120" spans="1:4" s="54" customFormat="1" x14ac:dyDescent="0.2">
      <c r="A120" s="55"/>
      <c r="B120" s="55"/>
      <c r="C120" s="56"/>
      <c r="D120" s="57"/>
    </row>
    <row r="121" spans="1:4" s="54" customFormat="1" x14ac:dyDescent="0.2">
      <c r="A121" s="55"/>
      <c r="B121" s="55"/>
      <c r="C121" s="56"/>
      <c r="D121" s="57"/>
    </row>
    <row r="122" spans="1:4" s="54" customFormat="1" x14ac:dyDescent="0.2">
      <c r="A122" s="55"/>
      <c r="B122" s="55"/>
      <c r="C122" s="56"/>
      <c r="D122" s="57"/>
    </row>
    <row r="123" spans="1:4" s="50" customFormat="1" x14ac:dyDescent="0.2">
      <c r="A123" s="51"/>
      <c r="B123" s="51"/>
      <c r="C123" s="52"/>
      <c r="D123" s="53"/>
    </row>
    <row r="124" spans="1:4" s="50" customFormat="1" x14ac:dyDescent="0.2">
      <c r="A124" s="51"/>
      <c r="B124" s="51"/>
      <c r="C124" s="52"/>
      <c r="D124" s="53"/>
    </row>
    <row r="125" spans="1:4" s="50" customFormat="1" x14ac:dyDescent="0.2">
      <c r="A125" s="51"/>
      <c r="B125" s="51"/>
      <c r="C125" s="52"/>
      <c r="D125" s="53"/>
    </row>
    <row r="126" spans="1:4" s="50" customFormat="1" x14ac:dyDescent="0.2">
      <c r="A126" s="51"/>
      <c r="B126" s="51"/>
      <c r="C126" s="52"/>
      <c r="D126" s="53"/>
    </row>
    <row r="127" spans="1:4" s="50" customFormat="1" x14ac:dyDescent="0.2">
      <c r="A127" s="51"/>
      <c r="B127" s="51"/>
      <c r="C127" s="52"/>
      <c r="D127" s="53"/>
    </row>
    <row r="128" spans="1:4" s="46" customFormat="1" ht="15" x14ac:dyDescent="0.2">
      <c r="A128" s="47"/>
      <c r="B128" s="47"/>
      <c r="C128" s="48"/>
      <c r="D128" s="49"/>
    </row>
    <row r="129" spans="1:4" s="46" customFormat="1" ht="15" x14ac:dyDescent="0.2">
      <c r="A129" s="47"/>
      <c r="B129" s="47"/>
      <c r="C129" s="48"/>
      <c r="D129" s="49"/>
    </row>
    <row r="130" spans="1:4" s="46" customFormat="1" ht="15" x14ac:dyDescent="0.2">
      <c r="A130" s="47"/>
      <c r="B130" s="47"/>
      <c r="C130" s="48"/>
      <c r="D130" s="49"/>
    </row>
    <row r="131" spans="1:4" s="50" customFormat="1" x14ac:dyDescent="0.2">
      <c r="A131" s="51"/>
      <c r="B131" s="51"/>
      <c r="C131" s="52"/>
      <c r="D131" s="53"/>
    </row>
    <row r="132" spans="1:4" s="54" customFormat="1" x14ac:dyDescent="0.2">
      <c r="A132" s="55"/>
      <c r="B132" s="55"/>
      <c r="C132" s="56"/>
      <c r="D132" s="57"/>
    </row>
    <row r="133" spans="1:4" s="54" customFormat="1" x14ac:dyDescent="0.2">
      <c r="A133" s="55"/>
      <c r="B133" s="55"/>
      <c r="C133" s="56"/>
      <c r="D133" s="57"/>
    </row>
    <row r="134" spans="1:4" s="54" customFormat="1" x14ac:dyDescent="0.2">
      <c r="A134" s="55"/>
      <c r="B134" s="55"/>
      <c r="C134" s="56"/>
      <c r="D134" s="57"/>
    </row>
    <row r="135" spans="1:4" s="54" customFormat="1" x14ac:dyDescent="0.2">
      <c r="A135" s="55"/>
      <c r="B135" s="55"/>
      <c r="C135" s="56"/>
      <c r="D135" s="57"/>
    </row>
    <row r="136" spans="1:4" s="54" customFormat="1" x14ac:dyDescent="0.2">
      <c r="A136" s="55"/>
      <c r="B136" s="55"/>
      <c r="C136" s="56"/>
      <c r="D136" s="57"/>
    </row>
    <row r="137" spans="1:4" s="50" customFormat="1" x14ac:dyDescent="0.2">
      <c r="A137" s="51"/>
      <c r="B137" s="51"/>
      <c r="C137" s="52"/>
      <c r="D137" s="53"/>
    </row>
    <row r="138" spans="1:4" s="46" customFormat="1" ht="15" x14ac:dyDescent="0.2">
      <c r="A138" s="47"/>
      <c r="B138" s="47"/>
      <c r="C138" s="48"/>
      <c r="D138" s="49"/>
    </row>
    <row r="139" spans="1:4" s="46" customFormat="1" ht="15" x14ac:dyDescent="0.2">
      <c r="A139" s="47"/>
      <c r="B139" s="47"/>
      <c r="C139" s="48"/>
      <c r="D139" s="49"/>
    </row>
    <row r="140" spans="1:4" s="46" customFormat="1" ht="15" x14ac:dyDescent="0.2">
      <c r="A140" s="47"/>
      <c r="B140" s="47"/>
      <c r="C140" s="48"/>
      <c r="D140" s="49"/>
    </row>
    <row r="141" spans="1:4" s="46" customFormat="1" ht="15" x14ac:dyDescent="0.2">
      <c r="A141" s="47"/>
      <c r="B141" s="47"/>
      <c r="C141" s="48"/>
      <c r="D141" s="49"/>
    </row>
    <row r="142" spans="1:4" s="46" customFormat="1" ht="15" x14ac:dyDescent="0.2">
      <c r="A142" s="47"/>
      <c r="B142" s="47"/>
      <c r="C142" s="48"/>
      <c r="D142" s="49"/>
    </row>
    <row r="143" spans="1:4" s="46" customFormat="1" ht="15" x14ac:dyDescent="0.2">
      <c r="A143" s="47"/>
      <c r="B143" s="47"/>
      <c r="C143" s="48"/>
      <c r="D143" s="49"/>
    </row>
  </sheetData>
  <sheetProtection algorithmName="SHA-512" hashValue="0cXyXGv1E5UzF5hXdqAHQh+OYZmfWM4uUoaKdyeGpKDITLS6ZrhAuUeLO/df1WKLVIi66yG5BVG6fUrUyzpDpA==" saltValue="XTPvJpLkOykTgH5IdElZPA==" spinCount="100000" sheet="1" objects="1" scenarios="1" formatCells="0" formatColumns="0" formatRows="0"/>
  <conditionalFormatting sqref="E1:HY1 E3:HY1048576 F2:HY2">
    <cfRule type="expression" dxfId="10" priority="3" stopIfTrue="1">
      <formula>#REF!=1</formula>
    </cfRule>
  </conditionalFormatting>
  <conditionalFormatting sqref="D2">
    <cfRule type="expression" dxfId="9" priority="65" stopIfTrue="1">
      <formula>#REF!&gt;0</formula>
    </cfRule>
    <cfRule type="expression" dxfId="8" priority="66" stopIfTrue="1">
      <formula>#REF!=-1</formula>
    </cfRule>
  </conditionalFormatting>
  <conditionalFormatting sqref="D3:D65525">
    <cfRule type="expression" dxfId="7" priority="67" stopIfTrue="1">
      <formula>#REF!&gt;0</formula>
    </cfRule>
    <cfRule type="expression" dxfId="6" priority="68" stopIfTrue="1">
      <formula>#REF!=1</formula>
    </cfRule>
  </conditionalFormatting>
  <conditionalFormatting sqref="A2:C2">
    <cfRule type="expression" dxfId="5" priority="69" stopIfTrue="1">
      <formula>#REF!&gt;0</formula>
    </cfRule>
    <cfRule type="expression" dxfId="4" priority="70" stopIfTrue="1">
      <formula>#REF!=-1</formula>
    </cfRule>
  </conditionalFormatting>
  <conditionalFormatting sqref="A3:C65525">
    <cfRule type="expression" dxfId="3" priority="71" stopIfTrue="1">
      <formula>#REF!&gt;0</formula>
    </cfRule>
    <cfRule type="expression" dxfId="2" priority="72" stopIfTrue="1">
      <formula>#REF!=1</formula>
    </cfRule>
  </conditionalFormatting>
  <conditionalFormatting sqref="E2">
    <cfRule type="expression" dxfId="1" priority="1" stopIfTrue="1">
      <formula>#REF!&gt;0</formula>
    </cfRule>
    <cfRule type="expression" dxfId="0" priority="2" stopIfTrue="1">
      <formula>#REF!=-1</formula>
    </cfRule>
  </conditionalFormatting>
  <pageMargins left="0.75" right="0.75" top="1" bottom="1" header="0.5" footer="0.5"/>
  <pageSetup paperSize="9" scale="55" fitToHeight="0" orientation="portrait" cellComments="atEnd" r:id="rId1"/>
  <headerFooter alignWithMargins="0"/>
  <rowBreaks count="1" manualBreakCount="1">
    <brk id="7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279c20c3caf3300dae6b438536eb8c56">
  <xsd:schema xmlns:xsd="http://www.w3.org/2001/XMLSchema" xmlns:p="http://schemas.microsoft.com/office/2006/metadata/properties" targetNamespace="http://schemas.microsoft.com/office/2006/metadata/properties" ma:root="true" ma:fieldsID="0d2e1ca116041f9e11471c52c4c9d60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8F7B0C-2F0F-4ED2-B4AA-95369618B5F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BF0A1127-EF82-488D-9BA3-D70FE99A8A28}">
  <ds:schemaRefs>
    <ds:schemaRef ds:uri="http://schemas.microsoft.com/office/2006/documentManagement/types"/>
    <ds:schemaRef ds:uri="http://purl.org/dc/dcmitype/"/>
    <ds:schemaRef ds:uri="http://purl.org/dc/elements/1.1/"/>
    <ds:schemaRef ds:uri="http://purl.org/dc/terms/"/>
    <ds:schemaRef ds:uri="http://www.w3.org/XML/1998/namespac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7FE80E57-49EC-47F8-9C09-C7440715C01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4</vt:i4>
      </vt:variant>
    </vt:vector>
  </HeadingPairs>
  <TitlesOfParts>
    <vt:vector size="10" baseType="lpstr">
      <vt:lpstr>Prva stran</vt:lpstr>
      <vt:lpstr>Splošni pogoji</vt:lpstr>
      <vt:lpstr>Popis del</vt:lpstr>
      <vt:lpstr>Definicija</vt:lpstr>
      <vt:lpstr>Sheet1</vt:lpstr>
      <vt:lpstr>Rekapitulacija</vt:lpstr>
      <vt:lpstr>'Popis del'!Področje_tiskanja</vt:lpstr>
      <vt:lpstr>'Prva stran'!Področje_tiskanja</vt:lpstr>
      <vt:lpstr>Rekapitulacija!Področje_tiskanja</vt:lpstr>
      <vt:lpstr>'Popis del'!Tiskanje_naslovov</vt:lpstr>
    </vt:vector>
  </TitlesOfParts>
  <Company>Mojdenar d.o.o.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template_NivoCenaBrezPop.xlsm</dc:title>
  <dc:creator>Powered by XPERT, www.x-pert.si</dc:creator>
  <cp:lastModifiedBy>Dejan Dragas</cp:lastModifiedBy>
  <cp:lastPrinted>2020-06-26T10:35:54Z</cp:lastPrinted>
  <dcterms:created xsi:type="dcterms:W3CDTF">2006-09-18T09:38:05Z</dcterms:created>
  <dcterms:modified xsi:type="dcterms:W3CDTF">2020-06-26T11:07:30Z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zija">
    <vt:lpwstr>1</vt:lpwstr>
  </property>
  <property fmtid="{D5CDD505-2E9C-101B-9397-08002B2CF9AE}" pid="3" name="Kratki opis">
    <vt:lpwstr>Nova definicija Izvoza/uvoza Cen</vt:lpwstr>
  </property>
</Properties>
</file>