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24226"/>
  <mc:AlternateContent xmlns:mc="http://schemas.openxmlformats.org/markup-compatibility/2006">
    <mc:Choice Requires="x15">
      <x15ac:absPath xmlns:x15ac="http://schemas.microsoft.com/office/spreadsheetml/2010/11/ac" url="\\nas\dragasd\JN 2020\nmv 20\kolesarska povezava 10\popis kolesarska povezava 10\"/>
    </mc:Choice>
  </mc:AlternateContent>
  <bookViews>
    <workbookView xWindow="0" yWindow="0" windowWidth="28800" windowHeight="12330" activeTab="1"/>
  </bookViews>
  <sheets>
    <sheet name="Prva stran" sheetId="5" r:id="rId1"/>
    <sheet name="Popis del" sheetId="3" r:id="rId2"/>
    <sheet name="Definicija" sheetId="2" state="hidden" r:id="rId3"/>
    <sheet name="Sheet1" sheetId="1" state="hidden" r:id="rId4"/>
    <sheet name="Rekapitulacija" sheetId="4" r:id="rId5"/>
  </sheets>
  <definedNames>
    <definedName name="_xlnm._FilterDatabase" localSheetId="1" hidden="1">'Popis del'!$A$1:$I$183</definedName>
    <definedName name="_xlnm._FilterDatabase" localSheetId="3" hidden="1">Sheet1!#REF!</definedName>
    <definedName name="_xlnm.Print_Area" localSheetId="1">'Popis del'!$A$1:$I$183</definedName>
    <definedName name="_xlnm.Print_Area" localSheetId="0">'Prva stran'!$A$1:$C$16</definedName>
    <definedName name="_xlnm.Print_Area" localSheetId="4">Rekapitulacija!$A$1:$E$22</definedName>
    <definedName name="_xlnm.Print_Titles" localSheetId="1">'Popis del'!$1:$1</definedName>
  </definedNames>
  <calcPr calcId="162913"/>
</workbook>
</file>

<file path=xl/calcChain.xml><?xml version="1.0" encoding="utf-8"?>
<calcChain xmlns="http://schemas.openxmlformats.org/spreadsheetml/2006/main">
  <c r="H181" i="3" l="1"/>
  <c r="H180" i="3"/>
  <c r="H178" i="3"/>
  <c r="H177" i="3"/>
  <c r="H175" i="3"/>
  <c r="H169" i="3"/>
  <c r="H168" i="3"/>
  <c r="H167" i="3"/>
  <c r="H165" i="3"/>
  <c r="H164" i="3"/>
  <c r="H163" i="3"/>
  <c r="H162" i="3"/>
  <c r="H161" i="3"/>
  <c r="H160" i="3"/>
  <c r="H157" i="3"/>
  <c r="H156" i="3"/>
  <c r="H155" i="3"/>
  <c r="H154" i="3"/>
  <c r="H153" i="3"/>
  <c r="H152" i="3"/>
  <c r="H151" i="3"/>
  <c r="H150" i="3"/>
  <c r="H149" i="3"/>
  <c r="H148" i="3"/>
  <c r="H147" i="3"/>
  <c r="H146" i="3"/>
  <c r="H145" i="3"/>
  <c r="H144" i="3"/>
  <c r="H143" i="3"/>
  <c r="H142" i="3"/>
  <c r="H141" i="3"/>
  <c r="H140" i="3"/>
  <c r="H139" i="3"/>
  <c r="H138" i="3"/>
  <c r="H137" i="3"/>
  <c r="H136" i="3"/>
  <c r="H134" i="3"/>
  <c r="H133" i="3"/>
  <c r="H132" i="3"/>
  <c r="H131" i="3"/>
  <c r="H130" i="3"/>
  <c r="H129" i="3"/>
  <c r="H128" i="3"/>
  <c r="H126" i="3"/>
  <c r="H125" i="3"/>
  <c r="H124" i="3"/>
  <c r="H123" i="3"/>
  <c r="H122" i="3"/>
  <c r="H121" i="3"/>
  <c r="H120" i="3"/>
  <c r="H119" i="3"/>
  <c r="H118" i="3"/>
  <c r="H116" i="3"/>
  <c r="H115" i="3"/>
  <c r="H114" i="3"/>
  <c r="H113" i="3"/>
  <c r="H112" i="3"/>
  <c r="H111" i="3"/>
  <c r="H110" i="3"/>
  <c r="H109" i="3"/>
  <c r="H107" i="3"/>
  <c r="H106" i="3"/>
  <c r="H105" i="3"/>
  <c r="H104" i="3"/>
  <c r="H103" i="3"/>
  <c r="H102" i="3"/>
  <c r="H101" i="3"/>
  <c r="H100" i="3"/>
  <c r="H99" i="3"/>
  <c r="H98" i="3"/>
  <c r="H97" i="3"/>
  <c r="H96" i="3"/>
  <c r="H94" i="3"/>
  <c r="H90" i="3"/>
  <c r="H89" i="3"/>
  <c r="H88" i="3"/>
  <c r="H87" i="3"/>
  <c r="H86" i="3"/>
  <c r="H85" i="3"/>
  <c r="H84" i="3"/>
  <c r="H83" i="3"/>
  <c r="H82" i="3"/>
  <c r="H81" i="3"/>
  <c r="H80" i="3"/>
  <c r="H79" i="3"/>
  <c r="H78" i="3"/>
  <c r="H77" i="3"/>
  <c r="H76" i="3"/>
  <c r="H75" i="3"/>
  <c r="H74" i="3"/>
  <c r="H73" i="3"/>
  <c r="H72" i="3"/>
  <c r="H71" i="3"/>
  <c r="H70" i="3"/>
  <c r="H69" i="3"/>
  <c r="H68" i="3"/>
  <c r="H67" i="3"/>
  <c r="H66" i="3"/>
  <c r="H65" i="3"/>
  <c r="H64" i="3"/>
  <c r="H63" i="3"/>
  <c r="H62" i="3"/>
  <c r="H61" i="3"/>
  <c r="H60" i="3"/>
  <c r="H59" i="3"/>
  <c r="H58" i="3"/>
  <c r="H57" i="3"/>
  <c r="H56" i="3"/>
  <c r="H55" i="3"/>
  <c r="H54" i="3"/>
  <c r="H53" i="3"/>
  <c r="H52" i="3"/>
  <c r="H51" i="3"/>
  <c r="H50" i="3"/>
  <c r="H49" i="3"/>
  <c r="H48" i="3"/>
  <c r="H47" i="3"/>
  <c r="H46" i="3"/>
  <c r="H45" i="3"/>
  <c r="H44" i="3"/>
  <c r="H43" i="3"/>
  <c r="H42" i="3"/>
  <c r="H41" i="3"/>
  <c r="H40" i="3"/>
  <c r="H39" i="3"/>
  <c r="H38" i="3"/>
  <c r="H37" i="3"/>
  <c r="H36" i="3"/>
  <c r="H35" i="3"/>
  <c r="H34" i="3"/>
  <c r="H33" i="3"/>
  <c r="H32" i="3"/>
  <c r="H31" i="3"/>
  <c r="H30" i="3"/>
  <c r="H29" i="3"/>
  <c r="H28" i="3"/>
  <c r="H27" i="3"/>
  <c r="H26" i="3"/>
  <c r="H25" i="3"/>
  <c r="H24" i="3"/>
  <c r="H23" i="3"/>
  <c r="H22" i="3"/>
  <c r="H21" i="3"/>
  <c r="H20" i="3"/>
  <c r="H19" i="3"/>
  <c r="H18" i="3"/>
  <c r="H17" i="3"/>
  <c r="H16" i="3"/>
  <c r="H15" i="3"/>
  <c r="H14" i="3"/>
  <c r="H13" i="3"/>
  <c r="H12" i="3"/>
  <c r="H11" i="3"/>
  <c r="H10" i="3"/>
  <c r="H9" i="3"/>
  <c r="H8" i="3"/>
  <c r="H7" i="3"/>
  <c r="H6" i="3"/>
  <c r="H5" i="3"/>
  <c r="H174" i="3" l="1"/>
  <c r="H93" i="3"/>
  <c r="D7" i="4" s="1"/>
  <c r="H159" i="3" l="1"/>
  <c r="D14" i="4" s="1"/>
  <c r="H166" i="3"/>
  <c r="D15" i="4" s="1"/>
  <c r="H127" i="3"/>
  <c r="D11" i="4" s="1"/>
  <c r="H135" i="3"/>
  <c r="D12" i="4" s="1"/>
  <c r="H176" i="3"/>
  <c r="D20" i="4" s="1"/>
  <c r="H117" i="3"/>
  <c r="D10" i="4" s="1"/>
  <c r="H179" i="3"/>
  <c r="D19" i="4"/>
  <c r="H108" i="3"/>
  <c r="D9" i="4" s="1"/>
  <c r="H95" i="3"/>
  <c r="H4" i="3"/>
  <c r="D4" i="4" s="1"/>
  <c r="D21" i="4" l="1"/>
  <c r="F183" i="3"/>
  <c r="H183" i="3" s="1"/>
  <c r="D8" i="4"/>
  <c r="H158" i="3"/>
  <c r="D13" i="4" s="1"/>
  <c r="F171" i="3" l="1"/>
  <c r="H171" i="3" s="1"/>
  <c r="H170" i="3" s="1"/>
  <c r="D16" i="4" s="1"/>
  <c r="H92" i="3" l="1"/>
  <c r="H91" i="3" s="1"/>
  <c r="D5" i="4" s="1"/>
  <c r="H182" i="3"/>
  <c r="D6" i="4" l="1"/>
  <c r="D22" i="4"/>
  <c r="H173" i="3"/>
  <c r="D18" i="4" l="1"/>
  <c r="H172" i="3"/>
  <c r="D17" i="4" l="1"/>
  <c r="H3" i="3"/>
  <c r="H2" i="3" l="1"/>
  <c r="D2" i="4" s="1"/>
  <c r="E2" i="4" s="1"/>
  <c r="D3" i="4"/>
</calcChain>
</file>

<file path=xl/sharedStrings.xml><?xml version="1.0" encoding="utf-8"?>
<sst xmlns="http://schemas.openxmlformats.org/spreadsheetml/2006/main" count="930" uniqueCount="645">
  <si>
    <t>Datum:</t>
  </si>
  <si>
    <t>Cena</t>
  </si>
  <si>
    <t>Uporabnik:</t>
  </si>
  <si>
    <t>EUR</t>
  </si>
  <si>
    <t>KO 7 - 12</t>
  </si>
  <si>
    <t>Kolesarske povezave v Kranju 7 - 12</t>
  </si>
  <si>
    <t>WBS</t>
  </si>
  <si>
    <t>Oznaka</t>
  </si>
  <si>
    <t>Opis</t>
  </si>
  <si>
    <t>EM</t>
  </si>
  <si>
    <t>Količina</t>
  </si>
  <si>
    <t>DDV</t>
  </si>
  <si>
    <t>LastDDV</t>
  </si>
  <si>
    <t>Cena / EM</t>
  </si>
  <si>
    <t>IDNivo</t>
  </si>
  <si>
    <t>IDNivoPrej</t>
  </si>
  <si>
    <t>IDNivoTip</t>
  </si>
  <si>
    <t>Globina</t>
  </si>
  <si>
    <t>Znesek</t>
  </si>
  <si>
    <t>ZnesekBrut</t>
  </si>
  <si>
    <t>Opomba</t>
  </si>
  <si>
    <t>OrgOpis</t>
  </si>
  <si>
    <t>IDTipPost</t>
  </si>
  <si>
    <t>IDS_Jez_2</t>
  </si>
  <si>
    <t>1</t>
  </si>
  <si>
    <t>I.</t>
  </si>
  <si>
    <t>SPLOŠNO</t>
  </si>
  <si>
    <t>ENOTNA CENA</t>
  </si>
  <si>
    <t>op</t>
  </si>
  <si>
    <t>ENOTNA CENA MORA VSEBOVATI:</t>
  </si>
  <si>
    <t>Pri pripravi ponudbe je potrebno upoštevati spodnje točke 1 - 58 splošnih zahtev za izdelavo ponudbe, ki se ne zaračunavajo posebej in morajo biti upoštevane (so vključene) v ponudbenih cenah postavk iz popisa del!</t>
  </si>
  <si>
    <t>V kolikor je že katerakoli od spodaj navedenih del navedena tudi v popisih, veljajo splošne zahteve za izdelavo ponudbe navedane spodaj v točkah 1-58!</t>
  </si>
  <si>
    <t>Cena na enoto mora tako vsebovati tudi:</t>
  </si>
  <si>
    <t>Cena na enoto za več in manj dela se ne spreminja.</t>
  </si>
  <si>
    <t>2</t>
  </si>
  <si>
    <t>Dobavo in montažo vse navedene opreme/materiala/proizvodov in elementov razen če je drugače opisano</t>
  </si>
  <si>
    <t>3</t>
  </si>
  <si>
    <t>Vse manipulativne stroške.</t>
  </si>
  <si>
    <t>4</t>
  </si>
  <si>
    <t>Pri zemeljskih delih se vsa izkopna dela in transporti izkopnih materialov obračunajo po prostornini zemljine v raščenem stanju. Vsa razsipna dela se obračunajo po prostornini zemljine v vgrajenem stanju. Izračun količin na podlagi profilov, posnetih pred in po izkopih. V ceno je vključen tudi višek količin zaradi faktorja razrahljivosti.</t>
  </si>
  <si>
    <t>5</t>
  </si>
  <si>
    <t>Meritve posameznih slojev nasipov.</t>
  </si>
  <si>
    <t>6</t>
  </si>
  <si>
    <t>Vsa potrebna pomožna sredstva za vgrajevanje na objektu kot so lestve, odri in podobno</t>
  </si>
  <si>
    <t>7</t>
  </si>
  <si>
    <t>Pregled celotne PZI dokumentacije in takšno pravočasno opozarjanje na morebitne nejasnosti, da v izvajanju del ne bo prišlo do zamud</t>
  </si>
  <si>
    <t>8</t>
  </si>
  <si>
    <t>Usklajevanje z osnovnim načrtom in posvetovanje s projektantom, nadzornikom, investitorjem, naročnikom</t>
  </si>
  <si>
    <t>9</t>
  </si>
  <si>
    <t>Vse postavke rušitvenih del zajemajo vsa potrebna dela, vključno s potrebno zaščito, podpiranjem konstrukcij, iznosom na gradbiščno deponijo ter čiščenjem po izvedenih delih.</t>
  </si>
  <si>
    <t>10</t>
  </si>
  <si>
    <t>Ob izvajanju rušitvenih del je potrebno upoštevati Elaborat o varstvu pri delu oz. navodila strokovnjaka za varnost in zdravje pri delu oz dela izvajati pod njegovim nadzorom.</t>
  </si>
  <si>
    <t>11</t>
  </si>
  <si>
    <t>Izvajalec mora rušitvena dela opravljati skladno z opisi tehnologije rušitev ter ravnanju in predelavo gradbenih odpadkov, kot je to opisano v tehničnem poročilu.</t>
  </si>
  <si>
    <t>12</t>
  </si>
  <si>
    <t>Vse količine odkopa/izkopa vključujejo nalaganje in transport znotraj gradbišča do začasne deponije.</t>
  </si>
  <si>
    <t>13</t>
  </si>
  <si>
    <t>Vse količine zasipa vključujejo nalaganje na začasni deponiji in transport do mesta vgradnje.</t>
  </si>
  <si>
    <t>14</t>
  </si>
  <si>
    <t>Vse količine materiala z dobavo vključuje transport od mesta nabave do mesta vgradnje</t>
  </si>
  <si>
    <t>15</t>
  </si>
  <si>
    <t>Zaščita dreves in grmičevja v primeru del v njihovi neposredni bližini.</t>
  </si>
  <si>
    <t>Organizacija in oprema gradbišča:</t>
  </si>
  <si>
    <t>16</t>
  </si>
  <si>
    <t>Izdelati je potrebno projekt ureditve gradbišča ter vkalkulirati stroške organizacije, ureditve deponij, priprave in opreme gradbišča.</t>
  </si>
  <si>
    <t>17</t>
  </si>
  <si>
    <t>Priprava in organizacija gradbišča, postavitev gradbiščne ograje, vključno z vsemi potrebnimi deli na celotni dolžini izgradnje. Izvajalec si mora ogledati predvideno traso in v to postavko vključiti vsa potrebna dela pri organizaciji, pripravi in zavarovanju gradbišča.</t>
  </si>
  <si>
    <t>18</t>
  </si>
  <si>
    <t>Ureditev gradbišča skladno z veljavno zakonodajo, obsega vsaj naslednja dela: - priprava gradbišča v skladu z varnostnim načrtom - postavitev gradbiščne ograje - postavitev gradbiščnega kontejnerja, - omarica prve pomoči - gasilnik - gradbiščni el. priključek, skupaj z ozemljitvijo in meritvami - postavitev gradbene table skladno s Pravilnikom o gradbiščih - postavite kemičnega WCja na gradbišču - dobava in namestitev varnostnih znakov in opozorilnih tabel po zahtevah varnostnega načrta in koordinatorja, - odstranitev objektov za ureditev gradbišča, vključno z ureditvijo zemljišča po končani gradnji (vzpostavitvijo v prvotno stanje).</t>
  </si>
  <si>
    <t>19</t>
  </si>
  <si>
    <t>Stroške vseh potrebnih ukrepov, ki so predpisana in določena z veljavnimi predpisi o varstvu pri delu in varstvom pred požarom, ki jih mora izvajalec obvezno upoštevati.</t>
  </si>
  <si>
    <t>Predhodno urejanje gradbišča in okolice:</t>
  </si>
  <si>
    <t>20</t>
  </si>
  <si>
    <t xml:space="preserve">Predhodno urejanje in čiščenje delovišča, zavarovanje delovišča in gradbene jame proti okolici in tretjim osebam. Izvajalec si mora razmere ogledati in obseg podati skladno s svojo tehnologijo, v ceno pa je potrebno všteti najmanj: </t>
  </si>
  <si>
    <t>20.1</t>
  </si>
  <si>
    <t>- Pridobitev lokacije za začasne gradbiščne objekte in za priročno skladiščenje materiala, uporaba za ves čas gradnje, vzpostavitev prvotnega stanja po zaključku del, morebitna prestavitev objektov in najemnina zemljišča.</t>
  </si>
  <si>
    <t>20.2</t>
  </si>
  <si>
    <t>- Čiščenje vegetacije, posek grmovja ustrezne površine in sekanje potrebnega števila dreves na trasi oz. na gradbišču</t>
  </si>
  <si>
    <t>20.3</t>
  </si>
  <si>
    <t>- Ureditev vseh ostalih ovir na trasi brez stroška za naročnika</t>
  </si>
  <si>
    <t>20.4</t>
  </si>
  <si>
    <t>- Trasna in višinska zakoličba obstoječih komunalnih vodov in oznake križanj, vključno s stroški dodatnega nadzora upravljavcev komunalnih vodov (Vodovod, Elektro, Telekom in drugi telekomunikacijski vodi, plinovod, javna razsvetljava).</t>
  </si>
  <si>
    <t>20.5</t>
  </si>
  <si>
    <t>- Eventualno zabijanje zagatnic ali drugačna zaščita gradbene jame</t>
  </si>
  <si>
    <t>20.6</t>
  </si>
  <si>
    <t xml:space="preserve">- Črpanje vode za osuševanje gradbene jame in ostale ukrepe za odvodnjavanje padavinske, izvorne in podtalne vode med gradnjo (kanali, jarki, mulde, drenaže, prepusti, cevi za začasni pretok vode, nasipi za preusmeritev vode,... vse z vzdrževanjem v času uporabe), tako da se zagotovi stalno in kontrolirano odvajanje ter prepreči zamakanje in zadrževanje vode. V ceno zajeti tudi dodatki za otežkočeno delo v mokrem ali vodi. </t>
  </si>
  <si>
    <t>20.7</t>
  </si>
  <si>
    <t>- Odpravo poškodb zaradi plazenja ali posipanje brežin izkopa - na objektih investitorja ali tretjih oseb - brez stroškov za investitorja.</t>
  </si>
  <si>
    <t>20.8</t>
  </si>
  <si>
    <t>- Vsa delna ali polna razpiranja izkopa, na mestih kjer tehnologija izvajalca to zahteva oz. zaradi karakteristik materiala v omejenem prostoru ni mogoče drugače varno izvesti potrebnih del in kjer predpisani izkopni kot zaradi drsnega kota zemljine ne zadošča. V ceno všteti tudi povečanje širine dna izkopa zaradi tehnologije razpiranja, vključno z postavitvijo in odstranitvijo opaža ter razpirali in dodatno zamudo časa za izkop med razporami ter povečanje deleža ročnega izkopa. Všteto tudi postopno odstranjevanje in hkratno zasipanje in utrjevanje vključno z vsemi časovnimi zamudami.</t>
  </si>
  <si>
    <t>20.9</t>
  </si>
  <si>
    <t>- Zaščita zelenice s plohi, ali PVC folijo. Vkolikor se na zelenice oz. na zaščito odlaga zemeljski material, ga je potrebno po končani gradnji odstraniti in zelenico vzpostaviti v prvotno stanje.</t>
  </si>
  <si>
    <t>20.10</t>
  </si>
  <si>
    <t>- Odstranitev in ponovna postavitev v prvotno stanje - premičnih stvari ali objektov  investitorja ali tretjih oseb - brez stroškov za investitorja.</t>
  </si>
  <si>
    <t>20.11</t>
  </si>
  <si>
    <t>- Dobavo in postavitev gradbiščne table skladno s trenutno veljavnimi predpisi. Podatke za eventualne dodatne zahteve za opremo table in dodatne napise in oznake si mora izvajalec pridobiti pri naročniku ali investitorju.</t>
  </si>
  <si>
    <t>20.12</t>
  </si>
  <si>
    <t>- Stroške električne energije, vode, TK priključkov, razsvetljave za nočno delo, stroške osvetljevanja in označevanja gradbišča in morebitne ostale stroške v času gradnje.</t>
  </si>
  <si>
    <t>20.13</t>
  </si>
  <si>
    <t>- Vsa sprotna in zaključna čiščenja so všteta v ceno.</t>
  </si>
  <si>
    <t>20.14</t>
  </si>
  <si>
    <t>- Stroške rednega obveščanja javnosti o morebitnih motnjah ter posledic nastalih zaradi motenj v času gradnje. Predaja podatkov naročniku za objave v medijih, ki so dostopni samo naročniku.</t>
  </si>
  <si>
    <t>20.15</t>
  </si>
  <si>
    <t>- Kakršnakoli dodatna dela se lahko obračunajo le po predhodni potrditvi nadzora in vpisu v gradbeni dnevnik. Za obračun je potrebno izdelati analizo cene.</t>
  </si>
  <si>
    <t>21</t>
  </si>
  <si>
    <t>Pred začetkom izgradnje je izvajalec dolžan zapisniško ugotoviti in dokumentirati obstoječe stanje vseh sosednjih objektov (predvsem zaščitenih), drugih površin in dostopnih poti. Po končanih delih je dolžan povrniti uporabljeno lokacijo v prvotno stanje in odpraviti vse poškodbe nastale zaradi gradnje na drugih objektih, napravah, površinah ter na dostopnih poteh (cestišču). Dokumentiranje stanja pomeni fotografiranje stanja ali snemanje stanja s kamero pred pričetkom del, in sicer območje bodočega gradbišča in njegove okolice (objekti ter površine, ki jih bo uporabljal v času gradnje). V primeru pomanjkanja foto-dokazov o stanju pred gradnjo stroške uveljavljanja odškodnin nosi izvajalec. V tej točki zahtevano dokumentacijo mora izvajalec hraniti najmanj do konca garancijskega obdobja, ter dokumentacijo ob njenem nastanku dostaviti naročniku. V ceni zajeti eventualna mnejnje izvedenca, vkolikor izvajalec smatra, da je potrebno.</t>
  </si>
  <si>
    <t>22</t>
  </si>
  <si>
    <t>Mejnike, ki jih izvajalec odstrani za potrebe gradnje, jih je po končani gradnji potrebno vzpostaviti po pravilih geodetske stroke.</t>
  </si>
  <si>
    <t>Promet in transporti, deponije:</t>
  </si>
  <si>
    <t>23</t>
  </si>
  <si>
    <t>Zagotavljanje 24-urne prevoznosti ceste ter 24-urni dostop predvsem pravnim osebam ter tudi stanovalcem. Izjeme so dovoljene le s predhodnim dogovorom in pisnim potrdilom posameznega pravnega subjekta.</t>
  </si>
  <si>
    <t>24</t>
  </si>
  <si>
    <t xml:space="preserve">Pridobitev dovoljenj za cestno zaporo z ureditvijo prometnega režima v času gradnje, z obvestili,  obveščanje prebivalcev in pravnih oseb v obliki pisnih obvestil, zavarovanje gradbene jame in gradbišča ter postavitev prometne signalizacije. Po končanih delih je prometno signalizacijo odstraniti in prometni režim vzpostaviti v prvotno stanje.  V ceno všteta delna ali popolna zapora prometa, predhodno obveščanje in usmerjanje stanovalcev, vključno s stroški najema, postavitve in odstranitve ter stroški za pridobitev soglasij. V času eventualne popolne zapore je potrebno zagotoviti parkirna mesta za stanovalce. </t>
  </si>
  <si>
    <t>25</t>
  </si>
  <si>
    <t>Predvideti in izvesti prometno ureditev v času gradnje - z ureditvijo prometnega režima v času gradnje, z obvestili, zavarovanje gradbene jame in gradbišča ter postavitev prometne signalizacije. Po končanih delih je prometno signalizacijo odstraniti in prometni režim vzpostaviti v prvotno stanje.</t>
  </si>
  <si>
    <t>26</t>
  </si>
  <si>
    <t>Vse stroške pridobitve potrebnih soglasij in dovoljenj v zvezi s prevozi, organizacijo in opremo gradbišča (eventualno tudi za prečkanja inštalacij - vezana na prevoze in organizacijo gradbišča), zagotavljanju vseh potrebnih zavarovanj in označb gradbišča s predpisano signalizacijo ( ograja, vrvice, označbe, svetlobna telesa,…) - postavitev in odstranitev po končanih delih, kot tudi stroške pri pripravi gradbišča z odstranitvijo morebitnih ovir na trasi, zagotovitev delovnih platojev na in/ali izven gradbišča ter s tem povezanih stroškov.</t>
  </si>
  <si>
    <t>27</t>
  </si>
  <si>
    <t>Stroške priprave in izvedbe začasnih dostopov do in na gradbišču (izdelava vseh potrebnih začasnih prehodov, dovozov, dostopov) in stroški vsakodnevnega zagotavljanja dostopa oz. dovoza stanovalcem do objektov. V kolikor to ne bo mogoče, je potrebno stanovalcem in poslovnim subjektom pravočasno posredovati obvestilo - vsaj en teden pred začetkom del. Enako velja za stroške izvedbe začasnega obhoda (prehoda) mimo ograjenega gradbišča za pešce in sprehajalce (ves čas gradnje). Navesti je treba tudi predviden čas, ko dostop do objektov ne bo možen. V ceni je zajeta tudi prestavitev prehodov na nove lokacije.</t>
  </si>
  <si>
    <t>28</t>
  </si>
  <si>
    <t>Postavitev fiksnih začasnih prehodov za pešce preko jarkov do posameznih objektov ob gradbišču z varovalno ograjo, sprotnim čiščenjem in vzdrževanjem prehodov tekom gradnje in stalnim vzdrževanjem dostopov nanje. V ceni je zajeta tudi prestavitev prehodov na nove lokacije. Izvajalec mora vsakodnevno zagotavljati dostop do objektov.</t>
  </si>
  <si>
    <t>29</t>
  </si>
  <si>
    <t>Postavitev linijskih pomičnih zaščitnih ograj pri gradnji z vso potrebno opremo za zavarovanje gradbene jame in postavitvijo signalizacije in svetlobnih teles za nočno osvetlitev ovire. Zavarovanje je fiksno in stabilno za ves čas trajanja gradnje odseka. V ceni je zajeta tudi večkratna prestavitev ograje skladno z napredovanjem del.</t>
  </si>
  <si>
    <t>30</t>
  </si>
  <si>
    <t>Sprotno čiščenje vozil in čiščenje gradbišča po končanih delih (vključno z zaključnim čiščenjem) in odvoz odvečnega materiala, ter vzpostavitev terena v prvotno stanje.</t>
  </si>
  <si>
    <t>31</t>
  </si>
  <si>
    <t>Vse stroške zunanjega in notranjega transporta, raztovarjanja, skladiščenja materiala na gradbišču, takse, zavarovanja, manipulativne stroške ter vsa pomožna dela.</t>
  </si>
  <si>
    <t>32</t>
  </si>
  <si>
    <t>Sanacija oz. povrnitev v prvotno stanje vseh dostopnih poti, ki jih bo izvajalec uporabljal za vso gradbiščno logistiko.</t>
  </si>
  <si>
    <t>33</t>
  </si>
  <si>
    <t>Vse stroške stalnih in začasnih deponij všteti v ceno (takse, odškodnine, cena razplaniranja…)</t>
  </si>
  <si>
    <t>Materiali za vgradnjo:</t>
  </si>
  <si>
    <t>34</t>
  </si>
  <si>
    <t>Za gradnjo je dovoljeno uporabljati samo proizvode, ki imajo pridobljene ustrezne listine o skladnosti in so skladni s slovenskimi tehničnimi predpisi in slovenskimi standardi. Vsi vgrajeni gradbeni materiali (cevi, revizijski jaški, pokrovi itd.) in ostali polizdelki, ki se vgrajujejo v objekt morajo vsebovati vtisnjene ali na drug način razvidne podatke iz katerih je mogoče razbrati in slediti poreklo materiala (serijska številka, tip, št. šarže itd.), najmanj pa izjave o lastnostih, pri čemer morajo biti dokumenti obvezno prevedeni v slovenščino in nostrificirani od pooblaščene institucije v RS</t>
  </si>
  <si>
    <t>35</t>
  </si>
  <si>
    <t xml:space="preserve">Skladno s prejšnjo točko je potrebno zbrati vso, po predpisih zahtevano, dokumentacijo o kvaliteti materialov in tehnološkemu postopku gradnje, jo pripraviti in predložiti na primopredaji. V ceno všteti stroške sprotnega dokumentiranja in posredovanja nadzorniku in projektantu vseh dokazil o zanesljivosti objektov, atestov, certifikatov,.... ter sprememb za izdelavo projekta izvedenih del, tako da bo PID projektna dokumentacija izdelana pred tehničnim pregledom objekta. </t>
  </si>
  <si>
    <t>36</t>
  </si>
  <si>
    <t>Vezano na prejšnji dve točki - Stroški vseh meritev (kot npr. vgrajenih naprav ter regulacija in nastavitve vključno s poročilom in merilnimi listi ter protokolom nastavljenih vrednosti, meritve posameznih slojev nasipov,...) prevozov, drobnega materiala, transportnih stroškov, pridobivanja certifikatov, izdelovanja poročil in pregledov za izdelavo dokazil o zanesljivosti objektov (vodotesnost, zbitost, ustreznost vgrajene opreme,...) in podobno oz. stroški za vso dokumentacijo, ki je potrebna za uspešno opravljen tehnični pregled oz. primopredajo.</t>
  </si>
  <si>
    <t>37</t>
  </si>
  <si>
    <t>Za vse vgrajene materiale velja, da jih izvajalec lahko predlaga, vendar je pred vgradnjo potrebna potrditev investitorja, nadzora in projektanta. Že pred vgradnjo je obvezno priložiti dokazila o ustreznosti. Za vse cevne elemente (jaški, cevi) je obvezna uporaba cevi iz umetnih mas, ki ustrezajo standardom in imajo togost SN8. Izvajalec material lahko predlaga, vendar ga morajo pred vgrajevanjem potrditi investitor, nadzor in projektant. Pri padcu kanala nad 5% obvezna uporaba abrazijsko odpornih materialov). Že pred vgradnjo je obvezno priložiti dokazila o ustreznosti.</t>
  </si>
  <si>
    <t>38</t>
  </si>
  <si>
    <t>V ceni je zajeto tudi: droben potrošen material, spojni material, preizkus tesnosti, spiranje in dezinfekcija, tlačni preizkusi instalacij in cevovodov in vse potrebne meritve za uspešno opravljen teh. pregled, pridobitev pozitivnih izvedeniških mnenj. Čiščenje cevovodov in pregled cevovodov s kamero po končanih delih (kontrola sploščenosti in poškodb cevi), zapis posnetka na DVD nosilec, stroškom komisije za pregled in spremljanje, izdelava poročila.</t>
  </si>
  <si>
    <t>39</t>
  </si>
  <si>
    <t>Preizkus tesnosti cevovodnega sistema - po metodi z zrakom, za sisteme s prosto gladino DN 220 do 315, po Evropskem standardu EN 1610, odsek 13.2, postopek "L". Spremljanje preizkusa, stroški komisije, izdelava poročila.</t>
  </si>
  <si>
    <t>40</t>
  </si>
  <si>
    <t>Preizkus tesnosti cevovodnega sistema - po metodi z zrakom, za tlačne vode DN 75 do 150, po Evropskem standardu EN 1610. Spremljanje preizkusa, stroški komisije, izdelava poročila.</t>
  </si>
  <si>
    <t>41</t>
  </si>
  <si>
    <t>Za vsako spremembo je potrebno pridobiti soglasje projektanta in jo zajeti v projekt izvršenih del.</t>
  </si>
  <si>
    <t>Gradbeni odpadki:</t>
  </si>
  <si>
    <t>42</t>
  </si>
  <si>
    <t>Za vse gradbene odpadke je potrebno voditi evidenčne liste, odpadke pa oddati v pooblaščeno zbiralnico; kot dokaz je h gradbeni knjigi potrebno priložiti račun iz zbiralnice. Stroške odvoza, deponiranje in stroške deponije je potrebno všteti v ceno.</t>
  </si>
  <si>
    <t>43</t>
  </si>
  <si>
    <t>Stroške deponije odvečnega gradbenega materiala na pooblaščene deponije ali na lokacije za predelavo gradbenih materialov. Dokazila o primernem deponiranju (lokacija in količina materiala) je potrebno redno dostavljati naročniku oziroma nadzornemu organu naročnika.</t>
  </si>
  <si>
    <t>44</t>
  </si>
  <si>
    <t xml:space="preserve"> Vse deponije izbere izvajalec, vsi gradbeni odpadki in odvečni materiali postanejo last ponudnika.</t>
  </si>
  <si>
    <t>Ostala in dodatna dela:</t>
  </si>
  <si>
    <t>45</t>
  </si>
  <si>
    <t>Vkolikor ni samostojne postavke, mora biti v ceno všteta vzpostavitev obstoječega stanja, sanacija poškodb na elementih obstoječih objektov nastalih zaradi izgradnje zaradi del po tem projektu (popravki raznih AB in kamnitih zidov, odstranitev in ponovna vzpostavitev ali sanacija ograj, popravki na fasadah objektov, ureditev linijskih požiralnikov, hortikulturna ureditev...), nalaganje in odvoz ruševin na stalno deponijo z vključenimi vsemi stroški deponiranja.</t>
  </si>
  <si>
    <t>46</t>
  </si>
  <si>
    <t>Vse morebitne stroške glede posegov na obstoječih cevovodih, pri čemer se izvajalec z upravljalcem uskladi glede organizacije obnove.</t>
  </si>
  <si>
    <t>47</t>
  </si>
  <si>
    <t>Vse stroške zavarovanja opreme v času izvedbe del in delavcev ter materiala na gradbišču v času izvajanja del, od začetka do  uporabnega dovolj.</t>
  </si>
  <si>
    <t>48</t>
  </si>
  <si>
    <t>Vse stroške pridobitve potrebnih soglasij in dovoljenj v zvezi s prečkanji cevovodov, stroške zaščite vseh komunalnih naprav in stroške upravljavcev ali njihovih predstavnikov, stroške raznih pristojbin s tem v zvezi.</t>
  </si>
  <si>
    <t>49</t>
  </si>
  <si>
    <t xml:space="preserve">Strošek ogrevanja v času izvajanja del, če so zunanje temp. neustrezne za normalno napredovanje del. </t>
  </si>
  <si>
    <t>50</t>
  </si>
  <si>
    <t>Eventuelne meritve električnih instalacij in izdelava zapisnika o meritvah</t>
  </si>
  <si>
    <t>51</t>
  </si>
  <si>
    <t>Eventuelni drobni elektro nespecificiran material (žice, tulci, označbe)</t>
  </si>
  <si>
    <t>Zunanji izvajalci:</t>
  </si>
  <si>
    <t>52</t>
  </si>
  <si>
    <t>Izvajalec gradnje mora izvajalcu gospodarske javne službe pravočasno sporočiti datume izvajanja preizkusov vodotesnosti in snemanja kanalov oz. vodovodov, da bo upravljavec lahko zagotovil prisotnost nadzora. Za strošek izvajalca javne službe je potrebno pridobiti ponudbo, stroške pa   všteti v ceno. V ceno všteti tudi zapiranja in odpiranja vode, sodelovanje upravljavca pri prevezavah vodovodnega omrežja.</t>
  </si>
  <si>
    <t>53</t>
  </si>
  <si>
    <t>Preskus hidrantov po Pravilniku o preizkušanju hidrantnih omrežij, s strani organizacije (s pooblastilom RS uprave za zaščito in reševanje), vključno z izdelavo potrdila o brezhibnem delovanju hidrantnega omrežja.</t>
  </si>
  <si>
    <t>54</t>
  </si>
  <si>
    <t>Spiranje in dezinfekcija cevovoda po končani gradnji, z odvzemom vzorcev vode, analizami ter strokovnim mnenjem; skladno s standardom SIST EN 805:2000</t>
  </si>
  <si>
    <t>55</t>
  </si>
  <si>
    <t>Meritve nosilnosti podlage, izdelava poročil, nadzor geomehanika z vpisom v gradbeni dnevnik in izdelavo končnega poročila, geodetska spremljava v skladu z navodili geomehanika. Ob izvedbi vseh izkopov mora geomehanik prevzeti planum, preveriti njegovo ustreznost in s tem potrditi projektiran sestav ustroja/zasipa, kar MORA TUDI VPISATI V GRADBENI DNEVNIK ZA VSAK IZKOP POSEBEJ (drugače se dela ne priznajo)</t>
  </si>
  <si>
    <t>Končna dokumentacija:</t>
  </si>
  <si>
    <t>56</t>
  </si>
  <si>
    <t>Geodetski posnetek pri odprti trasi (pred zasutjem), predložitev posnetka k dokazilu o zanesljivosti.</t>
  </si>
  <si>
    <t>57</t>
  </si>
  <si>
    <t>Izdelava PID projekta v papirni (4 izvodih tiskane obliki) in elektronski obliki skladno s pravilnikom in navodili upravljavca komunalne infrastrukture vključno z vodilno mapo in dokazilom o zanesljivosti, dokumentacija za tehnični/komisijski pregled.</t>
  </si>
  <si>
    <t>58</t>
  </si>
  <si>
    <t>V ceni je zajeta tudi vsa potrebna dokumentacija, ki je potrebna za tehnični/komisijski pregled, pridobitev uporabnega dovoljenja in vris v kataster GJI (PVE) – Projekt za vpis v uradne evidence.</t>
  </si>
  <si>
    <t>A</t>
  </si>
  <si>
    <t>UPRAVIČEN DEL</t>
  </si>
  <si>
    <t>II.</t>
  </si>
  <si>
    <t>II.1</t>
  </si>
  <si>
    <t>m</t>
  </si>
  <si>
    <t>kos</t>
  </si>
  <si>
    <t>III.</t>
  </si>
  <si>
    <t>III.1</t>
  </si>
  <si>
    <t>III.2</t>
  </si>
  <si>
    <t>m2</t>
  </si>
  <si>
    <t>III.3</t>
  </si>
  <si>
    <t>ZEMELJSKA DELA</t>
  </si>
  <si>
    <t>m3</t>
  </si>
  <si>
    <t>III.4</t>
  </si>
  <si>
    <t>VOZIŠČNE KONSTRUKCIJE</t>
  </si>
  <si>
    <t>III.5</t>
  </si>
  <si>
    <t>III.6</t>
  </si>
  <si>
    <t>ODVODNJAVANJE</t>
  </si>
  <si>
    <t>III.7</t>
  </si>
  <si>
    <t>III.8</t>
  </si>
  <si>
    <t>DODATNA IN NEPREDVIDENA DELA</t>
  </si>
  <si>
    <t>Razna dodatna in nepredvidena dela. Ocena v %.</t>
  </si>
  <si>
    <t>%</t>
  </si>
  <si>
    <t>Načrt s področja gradbeništva - Načrt kolesarskih povezav</t>
  </si>
  <si>
    <t>Opombe:</t>
  </si>
  <si>
    <t>Cena zavarovanja izkopa je zajeta v ceni postavke za izkop.</t>
  </si>
  <si>
    <t>PREDDELA</t>
  </si>
  <si>
    <t>I.1</t>
  </si>
  <si>
    <t>Zakoličba mejnih točk</t>
  </si>
  <si>
    <t>I.2</t>
  </si>
  <si>
    <t>Demontaža prometnega znaka in stebriča, vključno z nakladanjem in prevozom na stalno deponijo oddaljeno do 10 km in plačilom potrebnih taks skladno z zakonodajo na področju ravnanja z odpadki</t>
  </si>
  <si>
    <t>I.3</t>
  </si>
  <si>
    <t>Demontaža prometnega znaka in stebriča z  deponiranjem na gradbišču (en podstavek)</t>
  </si>
  <si>
    <t>I.4</t>
  </si>
  <si>
    <t>I.5</t>
  </si>
  <si>
    <t>I.6</t>
  </si>
  <si>
    <t>I.7</t>
  </si>
  <si>
    <t>I.8</t>
  </si>
  <si>
    <t>Rezanje asfaltne plasti v debelini do 10 cm</t>
  </si>
  <si>
    <t>I.9</t>
  </si>
  <si>
    <t>I.10</t>
  </si>
  <si>
    <t>I.11</t>
  </si>
  <si>
    <t>I.12</t>
  </si>
  <si>
    <t>II.2</t>
  </si>
  <si>
    <t>II.3</t>
  </si>
  <si>
    <t>Doplačilo za ročni izkop zrnate kamnine 3.kategorije</t>
  </si>
  <si>
    <t>II.4</t>
  </si>
  <si>
    <t>Ureditev planuma temeljnih tal zrnate kamnine - 3.kategorije</t>
  </si>
  <si>
    <t>II.5</t>
  </si>
  <si>
    <t>II.6</t>
  </si>
  <si>
    <t>Prevoz materiala na razdaljo do 10 km  z razprostiranjem na deponiji, vključno z nakladanjem. Oddaja na stalno deponijo oddaljeno do 10 km in plačilom potrebnih taks skladno z zakonodajo na področju ravnanja z odpadki</t>
  </si>
  <si>
    <t xml:space="preserve">Izdelava nevezane nosilne plasti enakomerno zrnatega drobljenca D22 iz kamnine v debelini plasti 20 cm </t>
  </si>
  <si>
    <t>Izdelava zgornje nosilne plasti bituminiziranega drobljenca AC 22 base, B50/70, A3 v debelini 7 cm</t>
  </si>
  <si>
    <t>Izdelava obrabnozaporne plasti bitumenskega betona AC 8 surf B50/70, A3 v debelini 4 cm</t>
  </si>
  <si>
    <t>Izdelava obrabne in zaporne plasti bitumenskega betona AC8 surf B50/70, A5 v debelini 4 cm - polaganje v dveh slojih</t>
  </si>
  <si>
    <t>Dobava in vgraditev kamnitih poglobljenih robnikov s prerezom 10/20 cm na betonsko posteljico C12/15</t>
  </si>
  <si>
    <t>III.9</t>
  </si>
  <si>
    <t>IV.</t>
  </si>
  <si>
    <t>IV.1</t>
  </si>
  <si>
    <t>IV.2</t>
  </si>
  <si>
    <t>V.</t>
  </si>
  <si>
    <t xml:space="preserve">PROMETNA OPREMA </t>
  </si>
  <si>
    <t>V.1</t>
  </si>
  <si>
    <t xml:space="preserve">Izdelava temelja iz cementnega betona C12/15, globine 80 cm, premera 30 cm </t>
  </si>
  <si>
    <t>V.2</t>
  </si>
  <si>
    <t>Vgraditev stebrica za prometni znak iz vročecinkane jeklene cevi preseka 64 mm, obstoječi iz deponije</t>
  </si>
  <si>
    <t>V.3</t>
  </si>
  <si>
    <t>Dobava in vgraditev stebrica za prometni znak iz vročecinkane jeklene cevi preseka 64 mm, dolžina cevi 3500 mm</t>
  </si>
  <si>
    <t>V.4</t>
  </si>
  <si>
    <t>Dobava in vgraditev stebrica za prometni znak iz vročecinkane jeklene cevi preseka 64 mm, dolžina cevi 4000 mm</t>
  </si>
  <si>
    <t>V.5</t>
  </si>
  <si>
    <t>V.6</t>
  </si>
  <si>
    <t>V.7</t>
  </si>
  <si>
    <t>Dobava in pritrditev okroglega prometnega znaka iz aluminijaste plocevine premera 300 mm, z odsevno folijo RA1 - 2309</t>
  </si>
  <si>
    <t>V.8</t>
  </si>
  <si>
    <t>V.9</t>
  </si>
  <si>
    <t>V.10</t>
  </si>
  <si>
    <t>V.11</t>
  </si>
  <si>
    <t>V.12</t>
  </si>
  <si>
    <t>V.13</t>
  </si>
  <si>
    <t>V.14</t>
  </si>
  <si>
    <t>V.15</t>
  </si>
  <si>
    <t>Dobava in izdelava debeloslojne označbe v izvedbi ropotne črte, strojno, debelina plasti 2-3 mm, širina črte, širine 12 cm 
- prekinjena 1/1/1 in 0,5/0,5/0,5 m</t>
  </si>
  <si>
    <t>V.16</t>
  </si>
  <si>
    <t xml:space="preserve">Izdelava tankoslojne označbe z enokomponentno rumeno barvo, vključno 250 g/m2 posipa s kroglicami stekla, deb. plasti suhe snovi 250 mikrometrov, širine 10 cm </t>
  </si>
  <si>
    <t>V.17</t>
  </si>
  <si>
    <t>Izdelava tankoslojne označbe z enokomponentno belo barvo, strojno deb. plasti suhe snovi 250 mikrometrov, perle 250 g/m2 na barvni podlagi rdeče barve (puščice za kolesarje, piktogram kolesa)</t>
  </si>
  <si>
    <t>V.18</t>
  </si>
  <si>
    <t>V.19</t>
  </si>
  <si>
    <t>V.20</t>
  </si>
  <si>
    <t xml:space="preserve">Izdelava hrapave rdeče epoksidne prevleke debeline 3-5 mm iz pigmentiranega epoksidnega veziva in posipom iz rdečega kremenčevega peska </t>
  </si>
  <si>
    <t>V.21</t>
  </si>
  <si>
    <t>V.22</t>
  </si>
  <si>
    <t xml:space="preserve">Doplačilo za izdelavo prekinjenih označb na vozišču, širina črte 10 cm </t>
  </si>
  <si>
    <t>Doplačilo za izdelavo prekinjenih označb na vozišču, širina črte 12 cm</t>
  </si>
  <si>
    <t>VI.</t>
  </si>
  <si>
    <t>OSTALA DELA</t>
  </si>
  <si>
    <t>VI.1</t>
  </si>
  <si>
    <t>HORTIKULTURA</t>
  </si>
  <si>
    <t>VI.1.1</t>
  </si>
  <si>
    <t>Dobava in polaganje GEOTEKSTILA, vgrajenega v skladu z navodili za vgrajevanje, gostote cca 180 g/m2, natezne trdnosti cca 13,5 kN/m (TENCATE POLYFELT TS40 ali enakovredno). Navedena površina je brez preklopov.</t>
  </si>
  <si>
    <t>VI.1.2</t>
  </si>
  <si>
    <t>Humusiranje  zelenic v debelini do 15 cm</t>
  </si>
  <si>
    <t>VI.1.3</t>
  </si>
  <si>
    <t>Doplačilo za zatravitev s travnim semenom</t>
  </si>
  <si>
    <t>VI.1.4</t>
  </si>
  <si>
    <t>Dobava  humusne zemljine</t>
  </si>
  <si>
    <t>VI.2</t>
  </si>
  <si>
    <t>URBANA OPREMA - TAKTIL</t>
  </si>
  <si>
    <t>VI.2.1</t>
  </si>
  <si>
    <t xml:space="preserve">Dobava in polaganje obrabne plasti iz  betonskih plošč - vodilne taktilne plošče, rebraste  (npr.IGM, dimenzij 30/30/8 cm), na peščeno podložno plast debeline 3 cm, komplet z izvedbo fugiranja </t>
  </si>
  <si>
    <t>VI.2.2</t>
  </si>
  <si>
    <t xml:space="preserve">Dobava in polaganje obrabne plasti iz  betonskih plošč - opozorilne taktilne plošče s čepki (npr.IGM, dimenzij 30/30/8 cm), na peščeno podložno plast debeline 3 cm, komplet z izvedbo fugiranja </t>
  </si>
  <si>
    <t>VI.2.3</t>
  </si>
  <si>
    <t>Izdelava dvokomponentne hladne plastike certificirane v soglasju z EN standardi (kot npr. Helios Signodur Structure) za nanos 4 x 3 cm vodilnih linij  - taktilne označbe preko vozišča</t>
  </si>
  <si>
    <t>P10 - K33</t>
  </si>
  <si>
    <t>Športni park Kranj – Avtobusna postaja Kranj</t>
  </si>
  <si>
    <t>3.1</t>
  </si>
  <si>
    <t>3.1.1</t>
  </si>
  <si>
    <t>3.1.2</t>
  </si>
  <si>
    <t>3.1.3</t>
  </si>
  <si>
    <t>3.1.4</t>
  </si>
  <si>
    <t>3.1.5</t>
  </si>
  <si>
    <t>3.1.6</t>
  </si>
  <si>
    <t>3.1.7</t>
  </si>
  <si>
    <t>3.1.8</t>
  </si>
  <si>
    <t>3.1.9</t>
  </si>
  <si>
    <t>3.1.10</t>
  </si>
  <si>
    <t>3.1.11</t>
  </si>
  <si>
    <t>3.1.12</t>
  </si>
  <si>
    <t>3.1.13</t>
  </si>
  <si>
    <t>3.1.14</t>
  </si>
  <si>
    <t>3.1.15</t>
  </si>
  <si>
    <t>3.1.16</t>
  </si>
  <si>
    <t>3.1.17</t>
  </si>
  <si>
    <t>3.1.18</t>
  </si>
  <si>
    <t>3.1.19</t>
  </si>
  <si>
    <t>3.1.20</t>
  </si>
  <si>
    <t>3.1.21</t>
  </si>
  <si>
    <t>3.1.22</t>
  </si>
  <si>
    <t>3.1.23</t>
  </si>
  <si>
    <t>3.1.24</t>
  </si>
  <si>
    <t>3.1.25</t>
  </si>
  <si>
    <t>3.1.26</t>
  </si>
  <si>
    <t>3.1.27</t>
  </si>
  <si>
    <t>3.1.28</t>
  </si>
  <si>
    <t>3.1.29</t>
  </si>
  <si>
    <t>3.1.30</t>
  </si>
  <si>
    <t>3.1.31</t>
  </si>
  <si>
    <t>3.1.32</t>
  </si>
  <si>
    <t>3.1.33</t>
  </si>
  <si>
    <t>3.1.34</t>
  </si>
  <si>
    <t>3.1.35</t>
  </si>
  <si>
    <t>3.1.36</t>
  </si>
  <si>
    <t>3.1.37</t>
  </si>
  <si>
    <t>3.1.38</t>
  </si>
  <si>
    <t>3.1.39</t>
  </si>
  <si>
    <t>3.1.40</t>
  </si>
  <si>
    <t>3.1.41</t>
  </si>
  <si>
    <t>3.1.42</t>
  </si>
  <si>
    <t>3.1.43</t>
  </si>
  <si>
    <t>3.1.44</t>
  </si>
  <si>
    <t>3.1.45</t>
  </si>
  <si>
    <t>3.1.46</t>
  </si>
  <si>
    <t>3.1.47</t>
  </si>
  <si>
    <t>3.1.48</t>
  </si>
  <si>
    <t>3.1.49</t>
  </si>
  <si>
    <t>3.1.50</t>
  </si>
  <si>
    <t>3.1.51</t>
  </si>
  <si>
    <t>3.1.52</t>
  </si>
  <si>
    <t>3.1.53</t>
  </si>
  <si>
    <t>3.1.54</t>
  </si>
  <si>
    <t>3.1.55</t>
  </si>
  <si>
    <t>3.1.56</t>
  </si>
  <si>
    <t>3.1.57</t>
  </si>
  <si>
    <t>3.1.58</t>
  </si>
  <si>
    <t>3.1.59</t>
  </si>
  <si>
    <t>3.1.60</t>
  </si>
  <si>
    <t>3.1.61</t>
  </si>
  <si>
    <t>3.1.62</t>
  </si>
  <si>
    <t>3.1.63</t>
  </si>
  <si>
    <t>3.1.64</t>
  </si>
  <si>
    <t>3.1.65</t>
  </si>
  <si>
    <t>3.1.66</t>
  </si>
  <si>
    <t>3.1.67</t>
  </si>
  <si>
    <t>3.1.68</t>
  </si>
  <si>
    <t>3.1.69</t>
  </si>
  <si>
    <t>3.1.70</t>
  </si>
  <si>
    <t>3.1.71</t>
  </si>
  <si>
    <t>3.1.72</t>
  </si>
  <si>
    <t>3.1.73</t>
  </si>
  <si>
    <t>3.1.74</t>
  </si>
  <si>
    <t>3.1.75</t>
  </si>
  <si>
    <t>3.1.76</t>
  </si>
  <si>
    <t>3.1.77</t>
  </si>
  <si>
    <t>3.1.78</t>
  </si>
  <si>
    <t>3.1.79</t>
  </si>
  <si>
    <t>3.1.80</t>
  </si>
  <si>
    <t>3.1.81</t>
  </si>
  <si>
    <t>3.1.82</t>
  </si>
  <si>
    <t>3.1.83</t>
  </si>
  <si>
    <t>3.1.84</t>
  </si>
  <si>
    <t>3.1.85</t>
  </si>
  <si>
    <t>3.1.86</t>
  </si>
  <si>
    <t>3.2</t>
  </si>
  <si>
    <t>3.2.1</t>
  </si>
  <si>
    <t>3.2.1.1</t>
  </si>
  <si>
    <t>3.2.1.1.1</t>
  </si>
  <si>
    <t>3.2.1.2</t>
  </si>
  <si>
    <t>3.2.1.2.1</t>
  </si>
  <si>
    <t>3.2.1.2.2</t>
  </si>
  <si>
    <t>3.2.1.2.3</t>
  </si>
  <si>
    <t>3.2.1.2.4</t>
  </si>
  <si>
    <t>Rezkanje asfaltnih plasti do 4 cm z odvozom na trajno deponijo - obrabna plast</t>
  </si>
  <si>
    <t>3.2.1.2.5</t>
  </si>
  <si>
    <t>Rezkanje asfaltnih plasti do 10 cm z odvozom na trajno deponijo - nosilna plast</t>
  </si>
  <si>
    <t>3.2.1.2.6</t>
  </si>
  <si>
    <t>Porušitev in odstranitev asfaltnih plasti z odvozom na deponijo</t>
  </si>
  <si>
    <t>3.2.1.2.7</t>
  </si>
  <si>
    <t>Porušitev in odstranitev tlakovanih površin - odvoz na trajno deponijo</t>
  </si>
  <si>
    <t>3.2.1.2.8</t>
  </si>
  <si>
    <t>3.2.1.2.9</t>
  </si>
  <si>
    <t>Porušitev in odstranitev betonskega robnika  z odvozom na deponijo</t>
  </si>
  <si>
    <t>3.2.1.2.10</t>
  </si>
  <si>
    <t>Porušitev in odstranitev robnika iz naravnega kamna , odvoz na začasno deponijo in priprava za ponovno vgradnjo - 40%</t>
  </si>
  <si>
    <t>3.2.1.2.11</t>
  </si>
  <si>
    <t>I.13</t>
  </si>
  <si>
    <t>Porušitev in odstranitev robnika iz naravnega kamna z odvozom na deponijo</t>
  </si>
  <si>
    <t>3.2.1.2.12</t>
  </si>
  <si>
    <t>I.14</t>
  </si>
  <si>
    <t>Čiščenje-odstranjevanje obstoječih talnih označb na asfaltnih površinah z rezkanjem</t>
  </si>
  <si>
    <t>3.2.1.3</t>
  </si>
  <si>
    <t>3.2.1.3.1</t>
  </si>
  <si>
    <t xml:space="preserve">Površinski izkop plodne zemljine 15 cm - 1.kategorije strojno z nakladanjem </t>
  </si>
  <si>
    <t>3.2.1.3.2</t>
  </si>
  <si>
    <t xml:space="preserve">Široki izkop zemljine/zrnate kamnine - 3.kategorije z nakladanjem </t>
  </si>
  <si>
    <t>3.2.1.3.3</t>
  </si>
  <si>
    <t>3.2.1.3.4</t>
  </si>
  <si>
    <t>3.2.1.3.5</t>
  </si>
  <si>
    <t>Ureditev planuma tampona - 3.kategorije</t>
  </si>
  <si>
    <t>3.2.1.3.6</t>
  </si>
  <si>
    <t>Vgraditev zasipa iz zemljine III. ktg iz izkopanega materiala (Vključno z nakladanjem, dovozom in vgrajevanjem. Dovoz iz lokalne deponije za kasnejšo vgradnjo.)</t>
  </si>
  <si>
    <t>3.2.1.3.7</t>
  </si>
  <si>
    <t>II.7</t>
  </si>
  <si>
    <t>3.2.1.3.8</t>
  </si>
  <si>
    <t>II.8</t>
  </si>
  <si>
    <t>3.2.1.4</t>
  </si>
  <si>
    <t>3.2.1.4.1</t>
  </si>
  <si>
    <t>3.2.1.4.2</t>
  </si>
  <si>
    <t>3.2.1.4.3</t>
  </si>
  <si>
    <t>3.2.1.4.4</t>
  </si>
  <si>
    <t>3.2.1.4.5</t>
  </si>
  <si>
    <t xml:space="preserve">Dobava in polaganje obrabne plasti iz granitnih kock dimenzij 10/10/10 cm, na podložno plast iz cementnega betona C 16/20 deb. 5 cm, komplet s cementno malto in izvedbo fugiranja </t>
  </si>
  <si>
    <t>3.2.1.4.6</t>
  </si>
  <si>
    <t>Dobava in vgraditev kamnitih dvignjenih robnikov s prerezom 15/25 cm na betonsko posteljico C12/15</t>
  </si>
  <si>
    <t>3.2.1.4.7</t>
  </si>
  <si>
    <t>Dobava in vgraditev kamnitih poglobljenih robnikov s prerezom 15/25 cm na betonsko posteljico C12/15</t>
  </si>
  <si>
    <t>3.2.1.4.8</t>
  </si>
  <si>
    <t>III.10</t>
  </si>
  <si>
    <t>3.2.1.4.9</t>
  </si>
  <si>
    <t>III.11</t>
  </si>
  <si>
    <t>3.2.1.5</t>
  </si>
  <si>
    <t>3.2.1.5.1</t>
  </si>
  <si>
    <t>Dobava in vgraditev ravne kanalske rešetke iz duktilne litine dimenzije 400x400 mm, z zaklepom, nosilnosti D 400 kN, komplet z AB vencem C25/30
(kot npr. Livar Art. 701 B ali podobno)
- vgradnja prečno na vozišče na obstoječ požiralnik</t>
  </si>
  <si>
    <t>3.2.1.5.2</t>
  </si>
  <si>
    <t>Dobava in vgraditev jaškov iz umetnih mas (požiralniki) notranjega premera Φ 400 mm, LTŽ ventiliran pokrov nosilnosti B125, preseka Φ 450 (kot npr. Livar Art. 610 ali podobno), AB temelj C16/20, AB venec 25/30, povprečne globine s peskolovom 1,5 m, kompletno z dodatnim izkopom, podlogo in utrjenim gramoznim zasutjem ob jašku</t>
  </si>
  <si>
    <t>3.2.1.5.3</t>
  </si>
  <si>
    <t>IV.3</t>
  </si>
  <si>
    <t>Izvedba vodotesnih kanalizacijskih priključkov požiralnikov iz PVC cevi preseka DN200mm (SN8), komplet z izkopom, zasipom, priključitvijo na kanal/jašek</t>
  </si>
  <si>
    <t>3.2.1.5.4</t>
  </si>
  <si>
    <t>IV.4</t>
  </si>
  <si>
    <t>Prilagoditev višin obstoječih revizijskih jaškov z izvedbo novega AB robnega venca C25/30, komplet z vsemi potrebnimi deli</t>
  </si>
  <si>
    <t>3.2.1.5.5</t>
  </si>
  <si>
    <t>IV.5</t>
  </si>
  <si>
    <t>Prilagoditev višin obstoječih revizijskih jaškov z izvedbo novega AB robnega venca C25/30 ter dobava in montaža pokrova nosilnosti D400 kN, komplet z vsemi potrebnimi deli</t>
  </si>
  <si>
    <t>3.2.1.5.6</t>
  </si>
  <si>
    <t>IV.6</t>
  </si>
  <si>
    <t>Odstranitev obstoječih LTŽ pokrovov/rešetk, vključno z nakladanjem in prevozom na stalno deponijo oddaljeno do 10 km in plačilom potrebnih taks skladno z zakonodajo na področju ravnanja z odpadki</t>
  </si>
  <si>
    <t>3.2.1.5.7</t>
  </si>
  <si>
    <t>IV.7</t>
  </si>
  <si>
    <t>Odstranitev obstoječih požiralnikov z LTŽ pokrovi/rešetkami in kanalizacijskih cevi (do 3m1 /kos), vključno z nakladanjem in prevozom na stalno deponijo oddaljeno do 10 km in plačilom potrebnih taks skladno z zakonodajo na področju ravnanja z odpadki</t>
  </si>
  <si>
    <t>3.2.1.6</t>
  </si>
  <si>
    <t>3.2.1.6.1</t>
  </si>
  <si>
    <t>3.2.1.6.2</t>
  </si>
  <si>
    <t>3.2.1.6.3</t>
  </si>
  <si>
    <t>3.2.1.6.4</t>
  </si>
  <si>
    <t>3.2.1.6.5</t>
  </si>
  <si>
    <t>Dobava in pritrditev okroglega prometnega znaka iz aluminijaste plocevine premera 300 mm, z odsevno folijo RA1 - 2315</t>
  </si>
  <si>
    <t>3.2.1.6.6</t>
  </si>
  <si>
    <t>Dobava in pritrditev okroglega prometnega znaka iz aluminijaste plocevine premera 300 mm, z odsevno folijo RA1 - 2313</t>
  </si>
  <si>
    <t>3.2.1.6.7</t>
  </si>
  <si>
    <t>3.2.1.6.8</t>
  </si>
  <si>
    <t>Dobava in pritrditev okroglega prometnega znaka iz aluminijaste plocevine premera 600 mm, z odsevno folijo RA1 - 2201</t>
  </si>
  <si>
    <t>3.2.1.6.9</t>
  </si>
  <si>
    <t>Dobava in pritrditev prometnega znaka, podloga iz aluminijaste pločevine, znak s folijo 1.vrste, velikost do 0,10m2 (4601)</t>
  </si>
  <si>
    <t>3.2.1.6.10</t>
  </si>
  <si>
    <t>Dobava in pritrditev  prometnega znaka iz aluminijaste plocevine dimenzij 400x400 mm, odsevno folijo RA1  - 2426-1</t>
  </si>
  <si>
    <t>3.2.1.6.11</t>
  </si>
  <si>
    <t>Izdelava tankoslojne označbe z enokomponentno belo barvo,  vključno 250 g/m2 posipa z kroglicami stekla, deb. plasti suhe snovi 250 mikrometrov, širine 10 cm 
- neprekinjena in prekinjena 1/1/1m in 0,5/0,5/0,5 m</t>
  </si>
  <si>
    <t>3.2.1.6.12</t>
  </si>
  <si>
    <t>Izdelava tankoslojne označbe z enokomponentno belo barvo, vključno 250 g/m2 posipa s kroglicami stekla, deb. plasti suhe snovi 250 mikrometrov, širine 12 cm 
- neprekinjena in prekinjena 1/1/1m</t>
  </si>
  <si>
    <t>3.2.1.6.13</t>
  </si>
  <si>
    <t>3.2.1.6.14</t>
  </si>
  <si>
    <t xml:space="preserve">Izdelava tankoslojne označbe z enokomponentno rdečo barvo, vključno 250 g/m2 posipa s kroglicami stekla, deb. plasti suhe snovi 250 mikrometrov, širine 20 cm </t>
  </si>
  <si>
    <t>3.2.1.6.15</t>
  </si>
  <si>
    <t>3.2.1.6.16</t>
  </si>
  <si>
    <t>3.2.1.6.17</t>
  </si>
  <si>
    <t>Izdelava tankoslojne prečne in ostalih označb z enokomponentno belo barvo, strojno deb. plasti suhe snovi 250 mikrometrov, perle 250 g/m2  (puščice za kolesarje, trikotnik,sharrow,...)</t>
  </si>
  <si>
    <t>3.2.1.6.18</t>
  </si>
  <si>
    <t>3.2.1.6.19</t>
  </si>
  <si>
    <t>Izdelava tankoslojne prečne in ostalih označb na vozišču z enokomponentno belo barvo, vključno 250 g/m2posipa z kroglicami stekla, deb. plasti suhe snovi 250 mikrometrov , širina črte 50 cm  (prehod za pešce, prehod za kolesarje,STOP črta...)</t>
  </si>
  <si>
    <t>3.2.1.6.20</t>
  </si>
  <si>
    <t>Izdelava tankoslojne označbe z enokomponentno belo barvo, strojno deb. plasti suhe snovi 250 mikrometrov, perle 250 g/m2 (polje za userjanje prometa 5314-2)</t>
  </si>
  <si>
    <t>3.2.1.6.21</t>
  </si>
  <si>
    <t>3.2.1.6.22</t>
  </si>
  <si>
    <t>3.2.1.7</t>
  </si>
  <si>
    <t>3.2.1.7.1</t>
  </si>
  <si>
    <t>3.2.1.7.1.1</t>
  </si>
  <si>
    <t>3.2.1.7.1.2</t>
  </si>
  <si>
    <t>3.2.1.7.1.3</t>
  </si>
  <si>
    <t>3.2.1.7.1.4</t>
  </si>
  <si>
    <t>3.2.1.7.1.5</t>
  </si>
  <si>
    <t>VI.1.5</t>
  </si>
  <si>
    <t>3.2.1.7.1.6</t>
  </si>
  <si>
    <t>VI.1.6</t>
  </si>
  <si>
    <t>3.2.1.7.2</t>
  </si>
  <si>
    <t>3.2.1.7.2.1</t>
  </si>
  <si>
    <t>3.2.1.7.2.2</t>
  </si>
  <si>
    <t>3.2.1.7.2.3</t>
  </si>
  <si>
    <t>3.2.1.8</t>
  </si>
  <si>
    <t>VII.</t>
  </si>
  <si>
    <t>3.2.1.8.1</t>
  </si>
  <si>
    <t>VII.1</t>
  </si>
  <si>
    <t>3.3</t>
  </si>
  <si>
    <t>B</t>
  </si>
  <si>
    <t>NEUPRAVIČEN DEL</t>
  </si>
  <si>
    <t>3.3.1</t>
  </si>
  <si>
    <t>3.3.1.1</t>
  </si>
  <si>
    <t>3.3.1.1.1</t>
  </si>
  <si>
    <t>3.3.1.2</t>
  </si>
  <si>
    <t>3.3.1.2.1</t>
  </si>
  <si>
    <t>Rezkanje asfaltnih plasti do 4 cm z odvozom na trajno deponijo - obrabna plast (parkirišče)</t>
  </si>
  <si>
    <t>3.3.1.2.2</t>
  </si>
  <si>
    <t>Rezkanje asfaltnih plasti do 10 cm z odvozom na trajno deponijo - nosilna plast (parkirišče)</t>
  </si>
  <si>
    <t>3.3.1.3</t>
  </si>
  <si>
    <t>3.3.1.3.1</t>
  </si>
  <si>
    <t>Izdelava zgornje nosilne plasti bituminiziranega drobljenca AC 22 base, B50/70, A3 v debelini 7 cm (parkirišča)</t>
  </si>
  <si>
    <t>3.3.1.3.2</t>
  </si>
  <si>
    <t>Izdelava obrabnozaporne plasti bitumenskega betona AC 8 surf B50/70, A3 v debelini 4 cm (parkirišča)</t>
  </si>
  <si>
    <t>3.3.1.4</t>
  </si>
  <si>
    <t>3.3.1.4.1</t>
  </si>
  <si>
    <t>km</t>
  </si>
  <si>
    <t>Projekt</t>
  </si>
  <si>
    <t>StPro</t>
  </si>
  <si>
    <t>KrOpis</t>
  </si>
  <si>
    <t>Date()</t>
  </si>
  <si>
    <t>Dokument</t>
  </si>
  <si>
    <t>Tip.KrOpis</t>
  </si>
  <si>
    <t>Ime in Priimek</t>
  </si>
  <si>
    <t>St</t>
  </si>
  <si>
    <t>Šifra</t>
  </si>
  <si>
    <t>Merska enota</t>
  </si>
  <si>
    <t>Kol</t>
  </si>
  <si>
    <t>CenaPonBrezPop</t>
  </si>
  <si>
    <t>ZnesekNet</t>
  </si>
  <si>
    <t>visible = false</t>
  </si>
  <si>
    <t>TipNivoja</t>
  </si>
  <si>
    <t>m1</t>
  </si>
  <si>
    <t>tekočih metrov</t>
  </si>
  <si>
    <t>kvadratnih metrov</t>
  </si>
  <si>
    <t>CZK</t>
  </si>
  <si>
    <t>kubičnih metrov</t>
  </si>
  <si>
    <t>kg</t>
  </si>
  <si>
    <t>kilogramov</t>
  </si>
  <si>
    <t>kilometrov</t>
  </si>
  <si>
    <t>l</t>
  </si>
  <si>
    <t>litrov</t>
  </si>
  <si>
    <t>kosov</t>
  </si>
  <si>
    <t>ar</t>
  </si>
  <si>
    <t>arov</t>
  </si>
  <si>
    <t>t</t>
  </si>
  <si>
    <t>ton</t>
  </si>
  <si>
    <t>ha</t>
  </si>
  <si>
    <t>hektar</t>
  </si>
  <si>
    <t>zvr</t>
  </si>
  <si>
    <t>zvar</t>
  </si>
  <si>
    <t>kam</t>
  </si>
  <si>
    <t>kamionov</t>
  </si>
  <si>
    <t>kwh</t>
  </si>
  <si>
    <t>kilowatnih ur</t>
  </si>
  <si>
    <t>x</t>
  </si>
  <si>
    <t>kw</t>
  </si>
  <si>
    <t>kilowatov</t>
  </si>
  <si>
    <t>wat</t>
  </si>
  <si>
    <t>watov</t>
  </si>
  <si>
    <t>s</t>
  </si>
  <si>
    <t>Sekunda</t>
  </si>
  <si>
    <t>min</t>
  </si>
  <si>
    <t>Minuta</t>
  </si>
  <si>
    <t>ura</t>
  </si>
  <si>
    <t>ur</t>
  </si>
  <si>
    <t>dd</t>
  </si>
  <si>
    <t>Delovni dan</t>
  </si>
  <si>
    <t>dan</t>
  </si>
  <si>
    <t>dni</t>
  </si>
  <si>
    <t>ted</t>
  </si>
  <si>
    <t>Teden</t>
  </si>
  <si>
    <t>mes</t>
  </si>
  <si>
    <t>mesec</t>
  </si>
  <si>
    <t>clet</t>
  </si>
  <si>
    <t>Četrtletje</t>
  </si>
  <si>
    <t>let</t>
  </si>
  <si>
    <t>Leto</t>
  </si>
  <si>
    <t>dlet</t>
  </si>
  <si>
    <t>Desetletje</t>
  </si>
  <si>
    <t>slet</t>
  </si>
  <si>
    <t>Stoletje</t>
  </si>
  <si>
    <t>tlet</t>
  </si>
  <si>
    <t>Tisočletje</t>
  </si>
  <si>
    <t>lit/s</t>
  </si>
  <si>
    <t>m3/s</t>
  </si>
  <si>
    <t>m3/min</t>
  </si>
  <si>
    <t>m3/dan</t>
  </si>
  <si>
    <t>tm</t>
  </si>
  <si>
    <t>lit/min</t>
  </si>
  <si>
    <t>lit/h</t>
  </si>
  <si>
    <t>lit/dan</t>
  </si>
  <si>
    <t>t/h</t>
  </si>
  <si>
    <t>t/dan</t>
  </si>
  <si>
    <t>t/let</t>
  </si>
  <si>
    <t>m/s</t>
  </si>
  <si>
    <t>m/min</t>
  </si>
  <si>
    <t>m/h</t>
  </si>
  <si>
    <t>m/dan</t>
  </si>
  <si>
    <t>m3/h</t>
  </si>
  <si>
    <t>SIT</t>
  </si>
  <si>
    <t>GBP</t>
  </si>
  <si>
    <t>CHF</t>
  </si>
  <si>
    <t>SKK</t>
  </si>
  <si>
    <t>JPY</t>
  </si>
  <si>
    <t>HRK</t>
  </si>
  <si>
    <t>CAD</t>
  </si>
  <si>
    <t>USD</t>
  </si>
  <si>
    <t>PROJEKTANTSKI  PREDRAČUN</t>
  </si>
  <si>
    <t>Javno naročilo:</t>
  </si>
  <si>
    <t>projekt:</t>
  </si>
  <si>
    <t>št. projekta:</t>
  </si>
  <si>
    <t>faza:</t>
  </si>
  <si>
    <t>»Izgradnja kolesarske povezave 10: Športni park Kranj – Avtobusna postaja Kranj«</t>
  </si>
  <si>
    <t xml:space="preserve">Kolesarsko omrežje Mestne občine Kranj – ukrep K33 – Cesta Staneta Žagarja </t>
  </si>
  <si>
    <t>14519-2</t>
  </si>
  <si>
    <t>IzN - izvedbeni načrt za izvedbo</t>
  </si>
  <si>
    <t>načrt:</t>
  </si>
  <si>
    <t>NAČRT KOLESARSKIH POVEZAV</t>
  </si>
  <si>
    <t>Znesek brez DDV</t>
  </si>
  <si>
    <t>Znesek z DDV</t>
  </si>
  <si>
    <t>Izdelava posteljice iz drobljenih kamnitih zrn v debelini plasti 45 cm. Material mora skladno uredbo ZeJN vsebovati tudi delež recikliranega asfaltnega granulata (rezkanca), ki je nastal ob obnovi te ceste ali je iz drugega vira in sicer v deležu najmanj 5%.</t>
  </si>
  <si>
    <t xml:space="preserve">Nabava, dostava in saditev drevesa velikosti 200-250 cm v sadilne jame 1,5x večje od koreninske grude, zaščita in pričvrstitev z opornim količkom, z zalivanjem in dodajanjem gnojila 10 l/sadiko, komplet z zemeljskimi deli in humusiranjem. 
- drevo po navodilu investitorja; izbere naj se vrsto nižje rasti in manjšega obsega
Delež okrasnih rastlin, ki so prilagojene lokalnim razmeram gojenja, znaša najmanj 70 %, pri čemer ni dopustno naročati invazivnih tujerodnih vrst okrasnih rastlin in delež okrasnih medonosnih rastlin znaša najmanj 25 %; </t>
  </si>
  <si>
    <t xml:space="preserve">Nabava, dostava in saditev grmovnice nižje rasti, velikosti min. 40 cm, z zalivanjem in dodajanjem gnojila 3 l/sadiko, komplet z zemeljskimi deli in humusiranjem, količina je ocenjena (3kd/m1)
- grmovnice po navodilu investitorja; izbere naj se vrsto nižje rasti
Delež okrasnih rastlin, ki so prilagojene lokalnim razmeram gojenja, znaša najmanj 70 %, pri čemer ni dopustno naročati invazivnih tujerodnih vrst okrasnih rastlin in delež okrasnih medonosnih rastlin znaša najmanj 25 %;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</si>
</sst>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 _€"/>
    <numFmt numFmtId="165" formatCode="#,##0.00\ &quot;EUR&quot;"/>
    <numFmt numFmtId="166" formatCode="#,##0.00\ _S_I_T;[Red]#,##0.00\ _S_I_T"/>
  </numFmts>
  <fonts count="21">
    <font>
      <sz val="10"/>
      <name val="Arial"/>
    </font>
    <font>
      <sz val="10"/>
      <name val="Arial CE"/>
    </font>
    <font>
      <sz val="10"/>
      <color indexed="10"/>
      <name val="Arial"/>
      <family val="2"/>
      <charset val="238"/>
    </font>
    <font>
      <b/>
      <u/>
      <sz val="11"/>
      <name val="Arial"/>
      <family val="2"/>
      <charset val="238"/>
    </font>
    <font>
      <b/>
      <u/>
      <sz val="11"/>
      <color indexed="10"/>
      <name val="Arial"/>
      <family val="2"/>
      <charset val="238"/>
    </font>
    <font>
      <b/>
      <sz val="10"/>
      <color indexed="10"/>
      <name val="Arial"/>
      <family val="2"/>
      <charset val="238"/>
    </font>
    <font>
      <b/>
      <sz val="10"/>
      <name val="Arial"/>
      <family val="2"/>
      <charset val="238"/>
    </font>
    <font>
      <sz val="8"/>
      <name val="Tahoma"/>
      <family val="2"/>
      <charset val="238"/>
    </font>
    <font>
      <b/>
      <i/>
      <u/>
      <sz val="12"/>
      <name val="Arial"/>
      <family val="2"/>
      <charset val="238"/>
    </font>
    <font>
      <sz val="10"/>
      <color indexed="23"/>
      <name val="Arial"/>
      <family val="2"/>
      <charset val="238"/>
    </font>
    <font>
      <sz val="10"/>
      <name val="Arial"/>
      <family val="2"/>
      <charset val="238"/>
    </font>
    <font>
      <b/>
      <i/>
      <u/>
      <sz val="14"/>
      <name val="Arial"/>
      <family val="2"/>
      <charset val="238"/>
    </font>
    <font>
      <b/>
      <i/>
      <u/>
      <sz val="12"/>
      <name val="Arial"/>
      <family val="2"/>
      <charset val="238"/>
    </font>
    <font>
      <sz val="10"/>
      <name val="Arial"/>
      <family val="2"/>
      <charset val="238"/>
    </font>
    <font>
      <sz val="10"/>
      <color indexed="23"/>
      <name val="Arial"/>
      <family val="2"/>
      <charset val="238"/>
    </font>
    <font>
      <b/>
      <sz val="14"/>
      <name val="EurostileT"/>
      <family val="2"/>
      <charset val="238"/>
    </font>
    <font>
      <sz val="10"/>
      <name val="EurostileT"/>
      <family val="2"/>
      <charset val="238"/>
    </font>
    <font>
      <b/>
      <sz val="12"/>
      <name val="EurostileT"/>
      <family val="2"/>
      <charset val="238"/>
    </font>
    <font>
      <b/>
      <sz val="11"/>
      <name val="EurostileT"/>
      <family val="2"/>
      <charset val="238"/>
    </font>
    <font>
      <sz val="11"/>
      <name val="EurostileT"/>
      <family val="2"/>
      <charset val="238"/>
    </font>
    <font>
      <b/>
      <sz val="10"/>
      <name val="EurostileT"/>
      <family val="2"/>
      <charset val="238"/>
    </font>
  </fonts>
  <fills count="5">
    <fill>
      <patternFill patternType="none"/>
    </fill>
    <fill>
      <patternFill patternType="gray125"/>
    </fill>
    <fill>
      <patternFill patternType="solid">
        <fgColor indexed="41"/>
        <bgColor indexed="64"/>
      </patternFill>
    </fill>
    <fill>
      <patternFill patternType="solid">
        <fgColor indexed="60"/>
      </patternFill>
    </fill>
    <fill>
      <patternFill patternType="solid">
        <fgColor indexed="22"/>
        <bgColor indexed="64"/>
      </patternFill>
    </fill>
  </fills>
  <borders count="9">
    <border>
      <left/>
      <right/>
      <top/>
      <bottom/>
      <diagonal/>
    </border>
    <border>
      <left/>
      <right/>
      <top style="hair">
        <color theme="0" tint="-0.34998626667073579"/>
      </top>
      <bottom style="hair">
        <color theme="0" tint="-0.34998626667073579"/>
      </bottom>
      <diagonal/>
    </border>
    <border>
      <left style="thin">
        <color indexed="64"/>
      </left>
      <right style="thin">
        <color indexed="64"/>
      </right>
      <top style="thin">
        <color indexed="64"/>
      </top>
      <bottom style="thin">
        <color indexed="64"/>
      </bottom>
      <diagonal/>
    </border>
    <border>
      <left/>
      <right/>
      <top style="thin">
        <color indexed="64"/>
      </top>
      <bottom style="hair">
        <color theme="0" tint="-0.34998626667073579"/>
      </bottom>
      <diagonal/>
    </border>
    <border>
      <left/>
      <right/>
      <top/>
      <bottom style="medium">
        <color indexed="64"/>
      </bottom>
      <diagonal/>
    </border>
    <border>
      <left style="thin">
        <color indexed="61"/>
      </left>
      <right style="thin">
        <color indexed="61"/>
      </right>
      <top style="thin">
        <color indexed="61"/>
      </top>
      <bottom style="thin">
        <color indexed="61"/>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s>
  <cellStyleXfs count="5">
    <xf numFmtId="0" fontId="0" fillId="0" borderId="0"/>
    <xf numFmtId="9" fontId="10" fillId="0" borderId="0" applyFont="0" applyFill="0" applyBorder="0" applyAlignment="0" applyProtection="0"/>
    <xf numFmtId="0" fontId="1" fillId="0" borderId="0"/>
    <xf numFmtId="0" fontId="1" fillId="0" borderId="0"/>
    <xf numFmtId="0" fontId="1" fillId="0" borderId="0"/>
  </cellStyleXfs>
  <cellXfs count="100">
    <xf numFmtId="0" fontId="0" fillId="0" borderId="0" xfId="0"/>
    <xf numFmtId="49" fontId="0" fillId="0" borderId="1" xfId="0" applyNumberFormat="1" applyBorder="1" applyAlignment="1" applyProtection="1">
      <alignment horizontal="left"/>
    </xf>
    <xf numFmtId="0" fontId="0" fillId="0" borderId="1" xfId="0" applyNumberFormat="1" applyBorder="1" applyAlignment="1" applyProtection="1">
      <alignment horizontal="left" wrapText="1"/>
    </xf>
    <xf numFmtId="0" fontId="0" fillId="0" borderId="1" xfId="0" applyBorder="1" applyAlignment="1" applyProtection="1">
      <alignment horizontal="left"/>
    </xf>
    <xf numFmtId="4" fontId="0" fillId="0" borderId="1" xfId="0" applyNumberFormat="1" applyBorder="1" applyProtection="1"/>
    <xf numFmtId="164" fontId="2" fillId="0" borderId="1" xfId="0" applyNumberFormat="1" applyFont="1" applyBorder="1" applyProtection="1">
      <protection locked="0"/>
    </xf>
    <xf numFmtId="164" fontId="0" fillId="0" borderId="1" xfId="0" applyNumberFormat="1" applyBorder="1" applyProtection="1"/>
    <xf numFmtId="0" fontId="0" fillId="0" borderId="1" xfId="0" applyNumberFormat="1" applyBorder="1" applyAlignment="1" applyProtection="1">
      <alignment horizontal="left" wrapText="1"/>
      <protection locked="0"/>
    </xf>
    <xf numFmtId="0" fontId="0" fillId="0" borderId="0" xfId="0" applyProtection="1"/>
    <xf numFmtId="49" fontId="3" fillId="0" borderId="2" xfId="0" applyNumberFormat="1" applyFont="1" applyBorder="1" applyAlignment="1" applyProtection="1">
      <alignment horizontal="left"/>
    </xf>
    <xf numFmtId="0" fontId="3" fillId="0" borderId="2" xfId="0" applyNumberFormat="1" applyFont="1" applyBorder="1" applyAlignment="1" applyProtection="1">
      <alignment horizontal="left" wrapText="1"/>
    </xf>
    <xf numFmtId="164" fontId="4" fillId="0" borderId="2" xfId="0" applyNumberFormat="1" applyFont="1" applyBorder="1" applyProtection="1"/>
    <xf numFmtId="164" fontId="3" fillId="0" borderId="2" xfId="0" applyNumberFormat="1" applyFont="1" applyBorder="1" applyAlignment="1" applyProtection="1">
      <alignment wrapText="1"/>
    </xf>
    <xf numFmtId="164" fontId="3" fillId="0" borderId="2" xfId="0" applyNumberFormat="1" applyFont="1" applyBorder="1" applyAlignment="1" applyProtection="1">
      <alignment horizontal="left" wrapText="1"/>
    </xf>
    <xf numFmtId="4" fontId="4" fillId="0" borderId="2" xfId="0" applyNumberFormat="1" applyFont="1" applyBorder="1" applyProtection="1"/>
    <xf numFmtId="49" fontId="0" fillId="0" borderId="3" xfId="0" applyNumberFormat="1" applyBorder="1" applyAlignment="1" applyProtection="1">
      <alignment horizontal="left"/>
    </xf>
    <xf numFmtId="0" fontId="0" fillId="0" borderId="3" xfId="0" applyNumberFormat="1" applyBorder="1" applyAlignment="1" applyProtection="1">
      <alignment horizontal="left" wrapText="1"/>
    </xf>
    <xf numFmtId="0" fontId="0" fillId="0" borderId="3" xfId="0" applyBorder="1" applyAlignment="1" applyProtection="1">
      <alignment horizontal="left"/>
    </xf>
    <xf numFmtId="4" fontId="0" fillId="0" borderId="3" xfId="0" applyNumberFormat="1" applyBorder="1" applyProtection="1"/>
    <xf numFmtId="164" fontId="0" fillId="0" borderId="3" xfId="0" applyNumberFormat="1" applyBorder="1" applyProtection="1"/>
    <xf numFmtId="0" fontId="0" fillId="0" borderId="3" xfId="0" applyNumberFormat="1" applyBorder="1" applyAlignment="1" applyProtection="1">
      <alignment horizontal="left" wrapText="1"/>
      <protection locked="0"/>
    </xf>
    <xf numFmtId="0" fontId="0" fillId="2" borderId="0" xfId="0" applyFill="1"/>
    <xf numFmtId="0" fontId="0" fillId="0" borderId="0" xfId="0" applyFill="1"/>
    <xf numFmtId="0" fontId="0" fillId="0" borderId="0" xfId="0" applyAlignment="1">
      <alignment wrapText="1"/>
    </xf>
    <xf numFmtId="0" fontId="5" fillId="0" borderId="0" xfId="0" applyFont="1" applyAlignment="1">
      <alignment wrapText="1"/>
    </xf>
    <xf numFmtId="0" fontId="0" fillId="2" borderId="0" xfId="0" applyFill="1" applyAlignment="1">
      <alignment wrapText="1"/>
    </xf>
    <xf numFmtId="0" fontId="5" fillId="0" borderId="0" xfId="0" applyFont="1" applyFill="1" applyAlignment="1">
      <alignment wrapText="1"/>
    </xf>
    <xf numFmtId="49" fontId="0" fillId="0" borderId="0" xfId="0" applyNumberFormat="1"/>
    <xf numFmtId="0" fontId="6" fillId="0" borderId="0" xfId="0" applyNumberFormat="1" applyFont="1"/>
    <xf numFmtId="166" fontId="0" fillId="0" borderId="0" xfId="0" applyNumberFormat="1" applyAlignment="1">
      <alignment horizontal="right"/>
    </xf>
    <xf numFmtId="49" fontId="6" fillId="0" borderId="4" xfId="0" applyNumberFormat="1" applyFont="1" applyBorder="1"/>
    <xf numFmtId="0" fontId="6" fillId="0" borderId="4" xfId="0" applyFont="1" applyBorder="1" applyAlignment="1">
      <alignment wrapText="1"/>
    </xf>
    <xf numFmtId="0" fontId="6" fillId="0" borderId="4" xfId="0" applyFont="1" applyBorder="1"/>
    <xf numFmtId="0" fontId="6" fillId="0" borderId="4" xfId="0" applyNumberFormat="1" applyFont="1" applyBorder="1" applyAlignment="1">
      <alignment wrapText="1"/>
    </xf>
    <xf numFmtId="166" fontId="6" fillId="0" borderId="4" xfId="0" applyNumberFormat="1" applyFont="1" applyBorder="1" applyAlignment="1">
      <alignment horizontal="left" wrapText="1"/>
    </xf>
    <xf numFmtId="0" fontId="7" fillId="0" borderId="5" xfId="0" applyNumberFormat="1" applyFont="1" applyFill="1" applyBorder="1" applyAlignment="1" applyProtection="1">
      <alignment horizontal="left" vertical="top" wrapText="1"/>
    </xf>
    <xf numFmtId="0" fontId="7" fillId="3" borderId="5" xfId="0" applyNumberFormat="1" applyFont="1" applyFill="1" applyBorder="1" applyAlignment="1" applyProtection="1">
      <alignment horizontal="left" vertical="top" wrapText="1"/>
    </xf>
    <xf numFmtId="49" fontId="0" fillId="0" borderId="0" xfId="0" applyNumberFormat="1" applyFill="1" applyAlignment="1" applyProtection="1">
      <alignment horizontal="left"/>
    </xf>
    <xf numFmtId="0" fontId="0" fillId="0" borderId="0" xfId="0" applyNumberFormat="1" applyFill="1" applyAlignment="1" applyProtection="1">
      <alignment horizontal="left" wrapText="1"/>
    </xf>
    <xf numFmtId="164" fontId="0" fillId="0" borderId="0" xfId="0" applyNumberFormat="1" applyFill="1" applyProtection="1"/>
    <xf numFmtId="165" fontId="0" fillId="0" borderId="0" xfId="0" applyNumberFormat="1" applyFill="1" applyProtection="1"/>
    <xf numFmtId="0" fontId="0" fillId="0" borderId="0" xfId="0" applyFill="1" applyProtection="1"/>
    <xf numFmtId="0" fontId="0" fillId="0" borderId="6" xfId="0" applyFill="1" applyBorder="1" applyProtection="1"/>
    <xf numFmtId="49" fontId="3" fillId="0" borderId="6" xfId="0" applyNumberFormat="1" applyFont="1" applyFill="1" applyBorder="1" applyAlignment="1" applyProtection="1">
      <alignment horizontal="left"/>
    </xf>
    <xf numFmtId="0" fontId="3" fillId="0" borderId="6" xfId="0" applyNumberFormat="1" applyFont="1" applyFill="1" applyBorder="1" applyAlignment="1" applyProtection="1">
      <alignment horizontal="left" wrapText="1"/>
    </xf>
    <xf numFmtId="164" fontId="3" fillId="0" borderId="6" xfId="0" applyNumberFormat="1" applyFont="1" applyFill="1" applyBorder="1" applyAlignment="1" applyProtection="1">
      <alignment horizontal="right" wrapText="1"/>
    </xf>
    <xf numFmtId="0" fontId="8" fillId="0" borderId="0" xfId="0" applyFont="1" applyFill="1" applyProtection="1"/>
    <xf numFmtId="49" fontId="8" fillId="0" borderId="0" xfId="0" applyNumberFormat="1" applyFont="1" applyFill="1" applyAlignment="1" applyProtection="1">
      <alignment horizontal="left"/>
    </xf>
    <xf numFmtId="0" fontId="8" fillId="0" borderId="0" xfId="0" applyNumberFormat="1" applyFont="1" applyFill="1" applyAlignment="1" applyProtection="1">
      <alignment horizontal="left" wrapText="1"/>
    </xf>
    <xf numFmtId="164" fontId="8" fillId="0" borderId="0" xfId="0" applyNumberFormat="1" applyFont="1" applyFill="1" applyProtection="1"/>
    <xf numFmtId="165" fontId="8" fillId="0" borderId="0" xfId="0" applyNumberFormat="1" applyFont="1" applyFill="1" applyProtection="1"/>
    <xf numFmtId="0" fontId="0" fillId="0" borderId="0" xfId="0" applyFont="1" applyFill="1" applyProtection="1"/>
    <xf numFmtId="49" fontId="0" fillId="0" borderId="0" xfId="0" applyNumberFormat="1" applyFont="1" applyFill="1" applyAlignment="1" applyProtection="1">
      <alignment horizontal="left"/>
    </xf>
    <xf numFmtId="0" fontId="0" fillId="0" borderId="0" xfId="0" applyNumberFormat="1" applyFont="1" applyFill="1" applyAlignment="1" applyProtection="1">
      <alignment horizontal="left" wrapText="1"/>
    </xf>
    <xf numFmtId="164" fontId="0" fillId="0" borderId="0" xfId="0" applyNumberFormat="1" applyFont="1" applyFill="1" applyProtection="1"/>
    <xf numFmtId="165" fontId="0" fillId="0" borderId="0" xfId="0" applyNumberFormat="1" applyFont="1" applyFill="1" applyProtection="1"/>
    <xf numFmtId="0" fontId="9" fillId="0" borderId="0" xfId="0" applyFont="1" applyFill="1" applyProtection="1"/>
    <xf numFmtId="49" fontId="9" fillId="0" borderId="0" xfId="0" applyNumberFormat="1" applyFont="1" applyFill="1" applyAlignment="1" applyProtection="1">
      <alignment horizontal="left"/>
    </xf>
    <xf numFmtId="0" fontId="9" fillId="0" borderId="0" xfId="0" applyNumberFormat="1" applyFont="1" applyFill="1" applyAlignment="1" applyProtection="1">
      <alignment horizontal="left" wrapText="1"/>
    </xf>
    <xf numFmtId="164" fontId="9" fillId="0" borderId="0" xfId="0" applyNumberFormat="1" applyFont="1" applyFill="1" applyProtection="1"/>
    <xf numFmtId="165" fontId="9" fillId="0" borderId="0" xfId="0" applyNumberFormat="1" applyFont="1" applyFill="1" applyProtection="1"/>
    <xf numFmtId="49" fontId="11" fillId="0" borderId="0" xfId="0" applyNumberFormat="1" applyFont="1" applyFill="1" applyAlignment="1" applyProtection="1">
      <alignment horizontal="left"/>
    </xf>
    <xf numFmtId="0" fontId="11" fillId="0" borderId="0" xfId="0" applyNumberFormat="1" applyFont="1" applyFill="1" applyAlignment="1" applyProtection="1">
      <alignment horizontal="left" wrapText="1"/>
    </xf>
    <xf numFmtId="164" fontId="11" fillId="0" borderId="0" xfId="0" applyNumberFormat="1" applyFont="1" applyFill="1" applyProtection="1"/>
    <xf numFmtId="165" fontId="11" fillId="0" borderId="0" xfId="0" applyNumberFormat="1" applyFont="1" applyFill="1" applyProtection="1"/>
    <xf numFmtId="0" fontId="11" fillId="0" borderId="0" xfId="0" applyFont="1" applyFill="1" applyProtection="1"/>
    <xf numFmtId="49" fontId="12" fillId="4" borderId="0" xfId="0" applyNumberFormat="1" applyFont="1" applyFill="1" applyAlignment="1" applyProtection="1">
      <alignment horizontal="left"/>
    </xf>
    <xf numFmtId="0" fontId="12" fillId="4" borderId="0" xfId="0" applyNumberFormat="1" applyFont="1" applyFill="1" applyAlignment="1" applyProtection="1">
      <alignment horizontal="left" wrapText="1"/>
    </xf>
    <xf numFmtId="164" fontId="12" fillId="4" borderId="0" xfId="0" applyNumberFormat="1" applyFont="1" applyFill="1" applyProtection="1"/>
    <xf numFmtId="165" fontId="12" fillId="4" borderId="0" xfId="0" applyNumberFormat="1" applyFont="1" applyFill="1" applyProtection="1"/>
    <xf numFmtId="0" fontId="12" fillId="4" borderId="0" xfId="0" applyFont="1" applyFill="1" applyProtection="1"/>
    <xf numFmtId="49" fontId="13" fillId="0" borderId="0" xfId="0" applyNumberFormat="1" applyFont="1" applyFill="1" applyAlignment="1" applyProtection="1">
      <alignment horizontal="left"/>
    </xf>
    <xf numFmtId="0" fontId="13" fillId="0" borderId="0" xfId="0" applyNumberFormat="1" applyFont="1" applyFill="1" applyAlignment="1" applyProtection="1">
      <alignment horizontal="left" wrapText="1"/>
    </xf>
    <xf numFmtId="164" fontId="13" fillId="0" borderId="0" xfId="0" applyNumberFormat="1" applyFont="1" applyFill="1" applyProtection="1"/>
    <xf numFmtId="165" fontId="13" fillId="0" borderId="0" xfId="0" applyNumberFormat="1" applyFont="1" applyFill="1" applyProtection="1"/>
    <xf numFmtId="0" fontId="13" fillId="0" borderId="0" xfId="0" applyFont="1" applyFill="1" applyProtection="1"/>
    <xf numFmtId="49" fontId="14" fillId="0" borderId="0" xfId="0" applyNumberFormat="1" applyFont="1" applyFill="1" applyAlignment="1" applyProtection="1">
      <alignment horizontal="left"/>
    </xf>
    <xf numFmtId="0" fontId="14" fillId="0" borderId="0" xfId="0" applyNumberFormat="1" applyFont="1" applyFill="1" applyAlignment="1" applyProtection="1">
      <alignment horizontal="left" wrapText="1"/>
    </xf>
    <xf numFmtId="164" fontId="14" fillId="0" borderId="0" xfId="0" applyNumberFormat="1" applyFont="1" applyFill="1" applyProtection="1"/>
    <xf numFmtId="165" fontId="14" fillId="0" borderId="0" xfId="0" applyNumberFormat="1" applyFont="1" applyFill="1" applyProtection="1"/>
    <xf numFmtId="0" fontId="14" fillId="0" borderId="0" xfId="0" applyFont="1" applyFill="1" applyProtection="1"/>
    <xf numFmtId="165" fontId="3" fillId="0" borderId="6" xfId="0" applyNumberFormat="1" applyFont="1" applyFill="1" applyBorder="1" applyAlignment="1" applyProtection="1">
      <alignment horizontal="right" wrapText="1"/>
    </xf>
    <xf numFmtId="49" fontId="15" fillId="0" borderId="0" xfId="0" applyNumberFormat="1" applyFont="1" applyAlignment="1" applyProtection="1">
      <alignment horizontal="left" vertical="top"/>
    </xf>
    <xf numFmtId="0" fontId="15" fillId="0" borderId="0" xfId="0" applyFont="1" applyAlignment="1" applyProtection="1">
      <alignment horizontal="left" vertical="top" wrapText="1"/>
    </xf>
    <xf numFmtId="49" fontId="15" fillId="0" borderId="0" xfId="0" applyNumberFormat="1" applyFont="1" applyAlignment="1" applyProtection="1">
      <alignment horizontal="left" vertical="center"/>
    </xf>
    <xf numFmtId="49" fontId="16" fillId="0" borderId="7" xfId="0" applyNumberFormat="1" applyFont="1" applyBorder="1" applyAlignment="1" applyProtection="1">
      <alignment horizontal="left" vertical="top"/>
    </xf>
    <xf numFmtId="49" fontId="15" fillId="0" borderId="8" xfId="0" applyNumberFormat="1" applyFont="1" applyBorder="1" applyAlignment="1" applyProtection="1">
      <alignment horizontal="left" vertical="top"/>
    </xf>
    <xf numFmtId="0" fontId="17" fillId="0" borderId="7" xfId="0" applyFont="1" applyBorder="1" applyAlignment="1" applyProtection="1">
      <alignment vertical="top" wrapText="1"/>
    </xf>
    <xf numFmtId="0" fontId="16" fillId="0" borderId="7" xfId="0" applyFont="1" applyBorder="1" applyAlignment="1" applyProtection="1">
      <alignment vertical="top"/>
    </xf>
    <xf numFmtId="49" fontId="16" fillId="0" borderId="0" xfId="0" applyNumberFormat="1" applyFont="1" applyAlignment="1" applyProtection="1">
      <alignment horizontal="left" vertical="center"/>
    </xf>
    <xf numFmtId="49" fontId="18" fillId="0" borderId="0" xfId="0" applyNumberFormat="1" applyFont="1" applyAlignment="1" applyProtection="1">
      <alignment horizontal="left" vertical="center"/>
    </xf>
    <xf numFmtId="0" fontId="19" fillId="0" borderId="0" xfId="0" applyFont="1" applyAlignment="1" applyProtection="1">
      <alignment vertical="center"/>
    </xf>
    <xf numFmtId="49" fontId="15" fillId="0" borderId="6" xfId="0" applyNumberFormat="1" applyFont="1" applyBorder="1" applyAlignment="1" applyProtection="1">
      <alignment horizontal="left" vertical="top"/>
    </xf>
    <xf numFmtId="49" fontId="20" fillId="0" borderId="7" xfId="0" applyNumberFormat="1" applyFont="1" applyBorder="1" applyAlignment="1" applyProtection="1">
      <alignment horizontal="left" vertical="top"/>
    </xf>
    <xf numFmtId="0" fontId="15" fillId="0" borderId="8" xfId="0" applyFont="1" applyBorder="1" applyAlignment="1" applyProtection="1">
      <alignment horizontal="left" vertical="top" wrapText="1"/>
    </xf>
    <xf numFmtId="0" fontId="15" fillId="0" borderId="7" xfId="0" applyFont="1" applyBorder="1" applyAlignment="1" applyProtection="1">
      <alignment vertical="center"/>
    </xf>
    <xf numFmtId="49" fontId="20" fillId="0" borderId="7" xfId="0" applyNumberFormat="1" applyFont="1" applyBorder="1" applyAlignment="1" applyProtection="1">
      <alignment horizontal="left" vertical="center"/>
    </xf>
    <xf numFmtId="0" fontId="0" fillId="0" borderId="7" xfId="0" applyBorder="1" applyProtection="1"/>
    <xf numFmtId="164" fontId="2" fillId="0" borderId="3" xfId="0" applyNumberFormat="1" applyFont="1" applyBorder="1" applyProtection="1"/>
    <xf numFmtId="164" fontId="2" fillId="0" borderId="1" xfId="0" applyNumberFormat="1" applyFont="1" applyBorder="1" applyProtection="1"/>
  </cellXfs>
  <cellStyles count="5">
    <cellStyle name="Navadno" xfId="0" builtinId="0" customBuiltin="1"/>
    <cellStyle name="Navadno 2" xfId="3"/>
    <cellStyle name="Navadno 2 3" xfId="2"/>
    <cellStyle name="Navadno 2 5" xfId="4"/>
    <cellStyle name="Odstotek" xfId="1" builtinId="5" customBuiltin="1"/>
  </cellStyles>
  <dxfs count="33">
    <dxf>
      <font>
        <b/>
        <i val="0"/>
      </font>
    </dxf>
    <dxf>
      <fill>
        <patternFill>
          <bgColor indexed="44"/>
        </patternFill>
      </fill>
    </dxf>
    <dxf>
      <font>
        <b/>
        <i val="0"/>
      </font>
    </dxf>
    <dxf>
      <fill>
        <patternFill>
          <bgColor indexed="44"/>
        </patternFill>
      </fill>
    </dxf>
    <dxf>
      <font>
        <b/>
        <i val="0"/>
      </font>
    </dxf>
    <dxf>
      <fill>
        <patternFill>
          <bgColor indexed="44"/>
        </patternFill>
      </fill>
    </dxf>
    <dxf>
      <font>
        <b/>
        <i val="0"/>
      </font>
    </dxf>
    <dxf>
      <fill>
        <patternFill>
          <bgColor indexed="44"/>
        </patternFill>
      </fill>
    </dxf>
    <dxf>
      <fill>
        <patternFill>
          <bgColor indexed="44"/>
        </patternFill>
      </fill>
    </dxf>
    <dxf>
      <fill>
        <patternFill>
          <bgColor indexed="57"/>
        </patternFill>
      </fill>
    </dxf>
    <dxf>
      <font>
        <b/>
        <i val="0"/>
      </font>
      <fill>
        <patternFill>
          <bgColor indexed="15"/>
        </patternFill>
      </fill>
    </dxf>
    <dxf>
      <font>
        <b/>
        <i val="0"/>
      </font>
      <fill>
        <patternFill>
          <bgColor indexed="15"/>
        </patternFill>
      </fill>
    </dxf>
    <dxf>
      <font>
        <b/>
        <i val="0"/>
      </font>
      <fill>
        <patternFill>
          <bgColor theme="0" tint="-0.24994659260841701"/>
        </patternFill>
      </fill>
    </dxf>
    <dxf>
      <fill>
        <patternFill>
          <bgColor indexed="44"/>
        </patternFill>
      </fill>
    </dxf>
    <dxf>
      <font>
        <color theme="0"/>
        <name val="Cambria"/>
      </font>
    </dxf>
    <dxf>
      <font>
        <b/>
        <i val="0"/>
      </font>
      <fill>
        <patternFill>
          <bgColor theme="0" tint="-0.24994659260841701"/>
        </patternFill>
      </fill>
    </dxf>
    <dxf>
      <fill>
        <patternFill>
          <bgColor indexed="44"/>
        </patternFill>
      </fill>
    </dxf>
    <dxf>
      <font>
        <color theme="0"/>
        <name val="Cambria"/>
      </font>
    </dxf>
    <dxf>
      <font>
        <b/>
        <i val="0"/>
      </font>
      <fill>
        <patternFill>
          <bgColor theme="0" tint="-0.24994659260841701"/>
        </patternFill>
      </fill>
    </dxf>
    <dxf>
      <fill>
        <patternFill>
          <bgColor indexed="44"/>
        </patternFill>
      </fill>
    </dxf>
    <dxf>
      <font>
        <b/>
        <i val="0"/>
      </font>
      <fill>
        <patternFill>
          <bgColor theme="0" tint="-0.24994659260841701"/>
        </patternFill>
      </fill>
    </dxf>
    <dxf>
      <fill>
        <patternFill>
          <bgColor indexed="44"/>
        </patternFill>
      </fill>
    </dxf>
    <dxf>
      <font>
        <color indexed="22"/>
      </font>
      <fill>
        <patternFill>
          <bgColor indexed="22"/>
        </patternFill>
      </fill>
    </dxf>
    <dxf>
      <fill>
        <patternFill>
          <bgColor indexed="44"/>
        </patternFill>
      </fill>
    </dxf>
    <dxf>
      <font>
        <b/>
        <i val="0"/>
      </font>
      <fill>
        <patternFill>
          <bgColor theme="0" tint="-0.24994659260841701"/>
        </patternFill>
      </fill>
    </dxf>
    <dxf>
      <fill>
        <patternFill>
          <bgColor indexed="44"/>
        </patternFill>
      </fill>
    </dxf>
    <dxf>
      <font>
        <b/>
        <i val="0"/>
      </font>
      <fill>
        <patternFill>
          <bgColor theme="0" tint="-0.24994659260841701"/>
        </patternFill>
      </fill>
    </dxf>
    <dxf>
      <fill>
        <patternFill>
          <bgColor indexed="44"/>
        </patternFill>
      </fill>
    </dxf>
    <dxf>
      <font>
        <color indexed="22"/>
      </font>
      <fill>
        <patternFill>
          <bgColor indexed="22"/>
        </patternFill>
      </fill>
    </dxf>
    <dxf>
      <fill>
        <patternFill>
          <bgColor indexed="44"/>
        </patternFill>
      </fill>
    </dxf>
    <dxf>
      <fill>
        <patternFill>
          <bgColor indexed="44"/>
        </patternFill>
      </fill>
    </dxf>
    <dxf>
      <font>
        <color theme="0"/>
        <name val="Cambria"/>
      </font>
    </dxf>
    <dxf>
      <fill>
        <patternFill>
          <bgColor indexed="57"/>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10</xdr:col>
      <xdr:colOff>247650</xdr:colOff>
      <xdr:row>12</xdr:row>
      <xdr:rowOff>76200</xdr:rowOff>
    </xdr:from>
    <xdr:to>
      <xdr:col>11</xdr:col>
      <xdr:colOff>495300</xdr:colOff>
      <xdr:row>27</xdr:row>
      <xdr:rowOff>142875</xdr:rowOff>
    </xdr:to>
    <xdr:sp macro="" textlink="">
      <xdr:nvSpPr>
        <xdr:cNvPr id="3073" name="AutoShape 1"/>
        <xdr:cNvSpPr>
          <a:spLocks noChangeArrowheads="1"/>
        </xdr:cNvSpPr>
      </xdr:nvSpPr>
      <xdr:spPr bwMode="auto">
        <a:xfrm>
          <a:off x="12039600" y="2038350"/>
          <a:ext cx="1295400" cy="2495550"/>
        </a:xfrm>
        <a:prstGeom prst="wedgeRectCallout">
          <a:avLst>
            <a:gd name="adj1" fmla="val 112500"/>
            <a:gd name="adj2" fmla="val -66032"/>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sl-SI" sz="1000" b="0" i="0" strike="noStrike">
              <a:solidFill>
                <a:srgbClr val="000000"/>
              </a:solidFill>
              <a:latin typeface="Arial"/>
              <a:cs typeface="Arial"/>
            </a:rPr>
            <a:t>Vnos formul </a:t>
          </a:r>
        </a:p>
        <a:p>
          <a:pPr algn="l" rtl="0">
            <a:defRPr sz="1000"/>
          </a:pPr>
          <a:r>
            <a:rPr lang="sl-SI" sz="1000" b="0" i="0" strike="noStrike">
              <a:solidFill>
                <a:srgbClr val="000000"/>
              </a:solidFill>
              <a:latin typeface="Arial"/>
              <a:cs typeface="Arial"/>
            </a:rPr>
            <a:t>postavka = CenaPon*Kol</a:t>
          </a:r>
        </a:p>
        <a:p>
          <a:pPr algn="l" rtl="0">
            <a:defRPr sz="1000"/>
          </a:pPr>
          <a:r>
            <a:rPr lang="sl-SI" sz="1000" b="1" i="0" strike="noStrike">
              <a:solidFill>
                <a:srgbClr val="0000FF"/>
              </a:solidFill>
              <a:latin typeface="Arial"/>
              <a:cs typeface="Arial"/>
            </a:rPr>
            <a:t>Nivo = sum(sin)</a:t>
          </a:r>
        </a:p>
        <a:p>
          <a:pPr algn="l" rtl="0">
            <a:defRPr sz="1000"/>
          </a:pPr>
          <a:endParaRPr lang="sl-SI" sz="1000" b="1" i="0" strike="noStrike">
            <a:solidFill>
              <a:srgbClr val="0000FF"/>
            </a:solidFill>
            <a:latin typeface="Arial"/>
            <a:cs typeface="Arial"/>
          </a:endParaRPr>
        </a:p>
        <a:p>
          <a:pPr algn="l" rtl="0">
            <a:defRPr sz="1000"/>
          </a:pPr>
          <a:r>
            <a:rPr lang="sl-SI" sz="1000" b="1" i="0" strike="noStrike">
              <a:solidFill>
                <a:srgbClr val="0000FF"/>
              </a:solidFill>
              <a:latin typeface="Arial"/>
              <a:cs typeface="Arial"/>
            </a:rPr>
            <a:t>Sum sin se lahko naredi preko PRINS-a, ali preko macro-ta v XLS-u. Prva možnost bi bila bistveno boljša!</a:t>
          </a:r>
        </a:p>
      </xdr:txBody>
    </xdr:sp>
    <xdr:clientData/>
  </xdr:twoCellAnchor>
  <xdr:twoCellAnchor>
    <xdr:from>
      <xdr:col>12</xdr:col>
      <xdr:colOff>0</xdr:colOff>
      <xdr:row>15</xdr:row>
      <xdr:rowOff>0</xdr:rowOff>
    </xdr:from>
    <xdr:to>
      <xdr:col>13</xdr:col>
      <xdr:colOff>514350</xdr:colOff>
      <xdr:row>26</xdr:row>
      <xdr:rowOff>104775</xdr:rowOff>
    </xdr:to>
    <xdr:sp macro="" textlink="">
      <xdr:nvSpPr>
        <xdr:cNvPr id="3077" name="AutoShape 5"/>
        <xdr:cNvSpPr>
          <a:spLocks noChangeArrowheads="1"/>
        </xdr:cNvSpPr>
      </xdr:nvSpPr>
      <xdr:spPr bwMode="auto">
        <a:xfrm>
          <a:off x="13935075" y="2447925"/>
          <a:ext cx="1295400" cy="1885950"/>
        </a:xfrm>
        <a:prstGeom prst="wedgeRectCallout">
          <a:avLst>
            <a:gd name="adj1" fmla="val 58824"/>
            <a:gd name="adj2" fmla="val -91921"/>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sl-SI" sz="1000" b="0" i="0" strike="noStrike">
              <a:solidFill>
                <a:srgbClr val="000000"/>
              </a:solidFill>
              <a:latin typeface="Arial"/>
              <a:cs typeface="Arial"/>
            </a:rPr>
            <a:t>Vnos formul </a:t>
          </a:r>
        </a:p>
        <a:p>
          <a:pPr algn="l" rtl="0">
            <a:defRPr sz="1000"/>
          </a:pPr>
          <a:r>
            <a:rPr lang="sl-SI" sz="1000" b="0" i="0" strike="noStrike">
              <a:solidFill>
                <a:srgbClr val="000000"/>
              </a:solidFill>
              <a:latin typeface="Arial"/>
              <a:cs typeface="Arial"/>
            </a:rPr>
            <a:t>postavka = ZnesekNet*DDV</a:t>
          </a:r>
        </a:p>
        <a:p>
          <a:pPr algn="l" rtl="0">
            <a:defRPr sz="1000"/>
          </a:pPr>
          <a:r>
            <a:rPr lang="sl-SI" sz="1000" b="1" i="0" strike="noStrike">
              <a:solidFill>
                <a:srgbClr val="0000FF"/>
              </a:solidFill>
              <a:latin typeface="Arial"/>
              <a:cs typeface="Arial"/>
            </a:rPr>
            <a:t>Nivo = sum(sin)</a:t>
          </a:r>
        </a:p>
        <a:p>
          <a:pPr algn="l" rtl="0">
            <a:defRPr sz="1000"/>
          </a:pPr>
          <a:endParaRPr lang="sl-SI" sz="1000" b="1" i="0" strike="noStrike">
            <a:solidFill>
              <a:srgbClr val="0000FF"/>
            </a:solidFill>
            <a:latin typeface="Arial"/>
            <a:cs typeface="Arial"/>
          </a:endParaRPr>
        </a:p>
        <a:p>
          <a:pPr algn="l" rtl="0">
            <a:defRPr sz="1000"/>
          </a:pPr>
          <a:r>
            <a:rPr lang="sl-SI" sz="1000" b="1" i="0" strike="noStrike">
              <a:solidFill>
                <a:srgbClr val="0000FF"/>
              </a:solidFill>
              <a:latin typeface="Arial"/>
              <a:cs typeface="Arial"/>
            </a:rPr>
            <a:t>Sum sin se lahko naredi preko PRINS-a, ali preko macro-ta v XLS-u. Prva možnost bi bila bistveno boljša!</a:t>
          </a:r>
        </a:p>
      </xdr:txBody>
    </xdr:sp>
    <xdr:clientData/>
  </xdr:twoCellAnchor>
  <xdr:twoCellAnchor>
    <xdr:from>
      <xdr:col>4</xdr:col>
      <xdr:colOff>47625</xdr:colOff>
      <xdr:row>14</xdr:row>
      <xdr:rowOff>152400</xdr:rowOff>
    </xdr:from>
    <xdr:to>
      <xdr:col>8</xdr:col>
      <xdr:colOff>495300</xdr:colOff>
      <xdr:row>25</xdr:row>
      <xdr:rowOff>123825</xdr:rowOff>
    </xdr:to>
    <xdr:sp macro="" textlink="">
      <xdr:nvSpPr>
        <xdr:cNvPr id="3078" name="AutoShape 6"/>
        <xdr:cNvSpPr>
          <a:spLocks noChangeArrowheads="1"/>
        </xdr:cNvSpPr>
      </xdr:nvSpPr>
      <xdr:spPr bwMode="auto">
        <a:xfrm>
          <a:off x="4943475" y="2438400"/>
          <a:ext cx="5457825" cy="1752600"/>
        </a:xfrm>
        <a:prstGeom prst="wedgeRoundRectCallout">
          <a:avLst>
            <a:gd name="adj1" fmla="val 24171"/>
            <a:gd name="adj2" fmla="val -84782"/>
            <a:gd name="adj3" fmla="val 16667"/>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sl-SI" sz="1000" b="1" i="0" strike="noStrike">
              <a:solidFill>
                <a:srgbClr val="008000"/>
              </a:solidFill>
              <a:latin typeface="Arial"/>
              <a:cs typeface="Arial"/>
            </a:rPr>
            <a:t>Uvoz v PRINS vedno v polje: PonCenaBrezPopLas.</a:t>
          </a:r>
        </a:p>
        <a:p>
          <a:pPr algn="l" rtl="0">
            <a:defRPr sz="1000"/>
          </a:pPr>
          <a:r>
            <a:rPr lang="sl-SI" sz="1000" b="1" i="0" strike="noStrike">
              <a:solidFill>
                <a:srgbClr val="008000"/>
              </a:solidFill>
              <a:latin typeface="Arial"/>
              <a:cs typeface="Arial"/>
            </a:rPr>
            <a:t>1. Pri tistih postavkah, ki so prazne, se ista vrednost uvozi še v NepCena in označi ODD in določi pripadnost  PonTip.Debet.</a:t>
          </a:r>
        </a:p>
        <a:p>
          <a:pPr algn="l" rtl="0">
            <a:defRPr sz="1000"/>
          </a:pPr>
          <a:r>
            <a:rPr lang="sl-SI" sz="1000" b="1" i="0" strike="noStrike">
              <a:solidFill>
                <a:srgbClr val="008000"/>
              </a:solidFill>
              <a:latin typeface="Arial"/>
              <a:cs typeface="Arial"/>
            </a:rPr>
            <a:t>2.Pri postavkah, ki so že ODD je isto kot t. 1.</a:t>
          </a:r>
        </a:p>
        <a:p>
          <a:pPr algn="l" rtl="0">
            <a:defRPr sz="1000"/>
          </a:pPr>
          <a:r>
            <a:rPr lang="sl-SI" sz="1000" b="1" i="0" strike="noStrike">
              <a:solidFill>
                <a:srgbClr val="008000"/>
              </a:solidFill>
              <a:latin typeface="Arial"/>
              <a:cs typeface="Arial"/>
            </a:rPr>
            <a:t>3.Pri postavkah, ki niso prazne pa se vrednost tega polja prepiše le v PonCenaBrezPopLas. </a:t>
          </a:r>
        </a:p>
        <a:p>
          <a:pPr algn="l" rtl="0">
            <a:defRPr sz="1000"/>
          </a:pPr>
          <a:endParaRPr lang="sl-SI" sz="1000" b="1" i="0" strike="noStrike">
            <a:solidFill>
              <a:srgbClr val="008000"/>
            </a:solidFill>
            <a:latin typeface="Arial"/>
            <a:cs typeface="Arial"/>
          </a:endParaRPr>
        </a:p>
        <a:p>
          <a:pPr algn="l" rtl="0">
            <a:defRPr sz="1000"/>
          </a:pPr>
          <a:r>
            <a:rPr lang="sl-SI" sz="1000" b="1" i="0" strike="noStrike">
              <a:solidFill>
                <a:srgbClr val="008000"/>
              </a:solidFill>
              <a:latin typeface="Arial"/>
              <a:cs typeface="Arial"/>
            </a:rPr>
            <a:t>Iz PRINSA pa se vedno izvozi PonCenaBrezPopLas.</a:t>
          </a:r>
        </a:p>
        <a:p>
          <a:pPr algn="l" rtl="0">
            <a:defRPr sz="1000"/>
          </a:pPr>
          <a:endParaRPr lang="sl-SI" sz="1000" b="1" i="0" strike="noStrike">
            <a:solidFill>
              <a:srgbClr val="008000"/>
            </a:solidFill>
            <a:latin typeface="Arial"/>
            <a:cs typeface="Arial"/>
          </a:endParaRPr>
        </a:p>
        <a:p>
          <a:pPr algn="l" rtl="0">
            <a:defRPr sz="1000"/>
          </a:pPr>
          <a:endParaRPr lang="sl-SI" sz="1000" b="1" i="0" strike="noStrike">
            <a:solidFill>
              <a:srgbClr val="008000"/>
            </a:solidFill>
            <a:latin typeface="Arial"/>
            <a:cs typeface="Arial"/>
          </a:endParaRPr>
        </a:p>
      </xdr:txBody>
    </xdr:sp>
    <xdr:clientData/>
  </xdr:twoCellAnchor>
  <xdr:twoCellAnchor>
    <xdr:from>
      <xdr:col>14</xdr:col>
      <xdr:colOff>428625</xdr:colOff>
      <xdr:row>16</xdr:row>
      <xdr:rowOff>76200</xdr:rowOff>
    </xdr:from>
    <xdr:to>
      <xdr:col>17</xdr:col>
      <xdr:colOff>9525</xdr:colOff>
      <xdr:row>24</xdr:row>
      <xdr:rowOff>57150</xdr:rowOff>
    </xdr:to>
    <xdr:sp macro="" textlink="">
      <xdr:nvSpPr>
        <xdr:cNvPr id="3079" name="AutoShape 7"/>
        <xdr:cNvSpPr>
          <a:spLocks noChangeArrowheads="1"/>
        </xdr:cNvSpPr>
      </xdr:nvSpPr>
      <xdr:spPr bwMode="auto">
        <a:xfrm>
          <a:off x="15925800" y="2686050"/>
          <a:ext cx="1676400" cy="1276350"/>
        </a:xfrm>
        <a:prstGeom prst="wedgeRectCallout">
          <a:avLst>
            <a:gd name="adj1" fmla="val -51204"/>
            <a:gd name="adj2" fmla="val -114926"/>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sl-SI" sz="1000" b="0" i="0" strike="noStrike">
              <a:solidFill>
                <a:srgbClr val="000000"/>
              </a:solidFill>
              <a:latin typeface="Arial"/>
              <a:cs typeface="Arial"/>
            </a:rPr>
            <a:t>Polje se prenaša v "Opomba"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95250</xdr:colOff>
      <xdr:row>0</xdr:row>
      <xdr:rowOff>0</xdr:rowOff>
    </xdr:from>
    <xdr:to>
      <xdr:col>10</xdr:col>
      <xdr:colOff>676275</xdr:colOff>
      <xdr:row>0</xdr:row>
      <xdr:rowOff>0</xdr:rowOff>
    </xdr:to>
    <xdr:sp macro="" textlink="">
      <xdr:nvSpPr>
        <xdr:cNvPr id="2053" name="AutoShape 5"/>
        <xdr:cNvSpPr>
          <a:spLocks noChangeArrowheads="1"/>
        </xdr:cNvSpPr>
      </xdr:nvSpPr>
      <xdr:spPr bwMode="auto">
        <a:xfrm>
          <a:off x="11849100" y="0"/>
          <a:ext cx="1733550" cy="0"/>
        </a:xfrm>
        <a:prstGeom prst="wedgeRectCallout">
          <a:avLst>
            <a:gd name="adj1" fmla="val -74866"/>
            <a:gd name="adj2" fmla="val 58750"/>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sl-SI" sz="1000" b="0" i="0" strike="noStrike">
              <a:solidFill>
                <a:srgbClr val="000000"/>
              </a:solidFill>
              <a:latin typeface="Arial"/>
              <a:cs typeface="Arial"/>
            </a:rPr>
            <a:t>Vnos formul </a:t>
          </a:r>
        </a:p>
        <a:p>
          <a:pPr algn="l" rtl="0">
            <a:defRPr sz="1000"/>
          </a:pPr>
          <a:r>
            <a:rPr lang="sl-SI" sz="1000" b="0" i="0" strike="noStrike">
              <a:solidFill>
                <a:srgbClr val="000000"/>
              </a:solidFill>
              <a:latin typeface="Arial"/>
              <a:cs typeface="Arial"/>
            </a:rPr>
            <a:t>postavka = CenaPon*Kol</a:t>
          </a:r>
        </a:p>
        <a:p>
          <a:pPr algn="l" rtl="0">
            <a:defRPr sz="1000"/>
          </a:pPr>
          <a:r>
            <a:rPr lang="sl-SI" sz="1000" b="1" i="0" strike="noStrike">
              <a:solidFill>
                <a:srgbClr val="0000FF"/>
              </a:solidFill>
              <a:latin typeface="Arial"/>
              <a:cs typeface="Arial"/>
            </a:rPr>
            <a:t>Nivo = sum(sin)</a:t>
          </a:r>
        </a:p>
        <a:p>
          <a:pPr algn="l" rtl="0">
            <a:defRPr sz="1000"/>
          </a:pPr>
          <a:endParaRPr lang="sl-SI" sz="1000" b="1" i="0" strike="noStrike">
            <a:solidFill>
              <a:srgbClr val="0000FF"/>
            </a:solidFill>
            <a:latin typeface="Arial"/>
            <a:cs typeface="Arial"/>
          </a:endParaRPr>
        </a:p>
        <a:p>
          <a:pPr algn="l" rtl="0">
            <a:defRPr sz="1000"/>
          </a:pPr>
          <a:r>
            <a:rPr lang="sl-SI" sz="1000" b="1" i="0" strike="noStrike">
              <a:solidFill>
                <a:srgbClr val="0000FF"/>
              </a:solidFill>
              <a:latin typeface="Arial"/>
              <a:cs typeface="Arial"/>
            </a:rPr>
            <a:t>Sum sin se lahko naredi preko PRINS-a, ali preko macro-ta v XLS-u. Prva možnost bi bila bistveno boljša!</a:t>
          </a:r>
        </a:p>
      </xdr:txBody>
    </xdr:sp>
    <xdr:clientData/>
  </xdr:twoCellAnchor>
</xdr:wsDr>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view="pageBreakPreview" zoomScaleNormal="100" zoomScaleSheetLayoutView="100" workbookViewId="0">
      <selection activeCell="E15" sqref="E15"/>
    </sheetView>
  </sheetViews>
  <sheetFormatPr defaultRowHeight="12.75"/>
  <cols>
    <col min="1" max="2" width="9.140625" style="8"/>
    <col min="3" max="3" width="77" style="8" customWidth="1"/>
    <col min="4" max="16384" width="9.140625" style="8"/>
  </cols>
  <sheetData>
    <row r="1" spans="1:3" ht="18">
      <c r="A1" s="82"/>
      <c r="B1" s="82"/>
      <c r="C1" s="83"/>
    </row>
    <row r="2" spans="1:3" ht="18">
      <c r="A2" s="82"/>
      <c r="B2" s="82"/>
      <c r="C2" s="83"/>
    </row>
    <row r="3" spans="1:3" ht="18">
      <c r="A3" s="82"/>
      <c r="B3" s="82"/>
      <c r="C3" s="83"/>
    </row>
    <row r="4" spans="1:3" ht="18">
      <c r="A4" s="82"/>
      <c r="B4" s="82"/>
      <c r="C4" s="84" t="s">
        <v>629</v>
      </c>
    </row>
    <row r="5" spans="1:3" ht="18">
      <c r="A5" s="82"/>
      <c r="B5" s="82"/>
      <c r="C5" s="83"/>
    </row>
    <row r="6" spans="1:3" ht="31.5">
      <c r="A6" s="85" t="s">
        <v>630</v>
      </c>
      <c r="B6" s="86"/>
      <c r="C6" s="87" t="s">
        <v>634</v>
      </c>
    </row>
    <row r="7" spans="1:3" ht="31.5">
      <c r="A7" s="85" t="s">
        <v>631</v>
      </c>
      <c r="B7" s="88"/>
      <c r="C7" s="87" t="s">
        <v>635</v>
      </c>
    </row>
    <row r="8" spans="1:3" ht="15">
      <c r="A8" s="89"/>
      <c r="B8" s="90"/>
      <c r="C8" s="91"/>
    </row>
    <row r="9" spans="1:3" ht="18">
      <c r="A9" s="82"/>
      <c r="B9" s="92"/>
      <c r="C9" s="83"/>
    </row>
    <row r="10" spans="1:3">
      <c r="A10" s="85" t="s">
        <v>638</v>
      </c>
      <c r="C10" s="93" t="s">
        <v>639</v>
      </c>
    </row>
    <row r="11" spans="1:3" ht="18">
      <c r="A11" s="86"/>
      <c r="B11" s="86"/>
      <c r="C11" s="94"/>
    </row>
    <row r="12" spans="1:3" ht="18">
      <c r="A12" s="85" t="s">
        <v>632</v>
      </c>
      <c r="B12" s="95"/>
      <c r="C12" s="96" t="s">
        <v>636</v>
      </c>
    </row>
    <row r="13" spans="1:3">
      <c r="A13" s="85" t="s">
        <v>633</v>
      </c>
      <c r="B13" s="97"/>
      <c r="C13" s="96" t="s">
        <v>637</v>
      </c>
    </row>
    <row r="14" spans="1:3" ht="18">
      <c r="A14" s="82"/>
      <c r="B14" s="82"/>
      <c r="C14" s="83"/>
    </row>
  </sheetData>
  <sheetProtection algorithmName="SHA-512" hashValue="Dhf/m1FvXRL0T6LnHYF7we1WrcUmmKI6IrONyXmz8bkIp4Jdr1Ej2frocJuiV5x58yA1HJ6EwnLi6e+24TSPGA==" saltValue="Viy9AxaxIk5bEqGpQe/Q5A==" spinCount="100000" sheet="1" objects="1" scenarios="1" formatCells="0" formatColumns="0" formatRows="0"/>
  <pageMargins left="0.7" right="0.7" top="0.75" bottom="0.75" header="0.3" footer="0.3"/>
  <pageSetup paperSize="9" scale="93"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I183"/>
  <sheetViews>
    <sheetView tabSelected="1" view="pageBreakPreview" topLeftCell="A154" zoomScaleNormal="75" zoomScaleSheetLayoutView="100" workbookViewId="0">
      <selection activeCell="E164" sqref="E164"/>
    </sheetView>
  </sheetViews>
  <sheetFormatPr defaultRowHeight="12.75"/>
  <cols>
    <col min="1" max="1" width="14" style="1" customWidth="1"/>
    <col min="2" max="2" width="17.42578125" style="1" customWidth="1"/>
    <col min="3" max="3" width="80" style="2" customWidth="1"/>
    <col min="4" max="4" width="5.7109375" style="3" customWidth="1"/>
    <col min="5" max="5" width="20.42578125" style="4" customWidth="1"/>
    <col min="6" max="6" width="20.7109375" style="99" customWidth="1"/>
    <col min="7" max="7" width="17.5703125" style="6" hidden="1" customWidth="1"/>
    <col min="8" max="8" width="28.85546875" style="6" customWidth="1"/>
    <col min="9" max="9" width="28.140625" style="2" customWidth="1"/>
    <col min="10" max="10" width="9.140625" style="8" customWidth="1"/>
    <col min="11" max="16384" width="9.140625" style="8"/>
  </cols>
  <sheetData>
    <row r="1" spans="1:9" ht="15">
      <c r="A1" s="9" t="s">
        <v>6</v>
      </c>
      <c r="B1" s="9" t="s">
        <v>7</v>
      </c>
      <c r="C1" s="10" t="s">
        <v>8</v>
      </c>
      <c r="D1" s="10" t="s">
        <v>9</v>
      </c>
      <c r="E1" s="10" t="s">
        <v>10</v>
      </c>
      <c r="F1" s="11" t="s">
        <v>13</v>
      </c>
      <c r="G1" s="12" t="s">
        <v>16</v>
      </c>
      <c r="H1" s="13" t="s">
        <v>18</v>
      </c>
      <c r="I1" s="14" t="s">
        <v>20</v>
      </c>
    </row>
    <row r="2" spans="1:9">
      <c r="A2" s="15"/>
      <c r="B2" s="15" t="s">
        <v>4</v>
      </c>
      <c r="C2" s="16" t="s">
        <v>5</v>
      </c>
      <c r="D2" s="17"/>
      <c r="E2" s="18"/>
      <c r="F2" s="98"/>
      <c r="G2" s="19">
        <v>-1</v>
      </c>
      <c r="H2" s="19">
        <f>H3</f>
        <v>0</v>
      </c>
      <c r="I2" s="20"/>
    </row>
    <row r="3" spans="1:9">
      <c r="A3" s="1" t="s">
        <v>36</v>
      </c>
      <c r="B3" s="1" t="s">
        <v>301</v>
      </c>
      <c r="C3" s="2" t="s">
        <v>302</v>
      </c>
      <c r="E3" s="4">
        <v>0</v>
      </c>
      <c r="F3" s="99">
        <v>0</v>
      </c>
      <c r="G3" s="6">
        <v>1</v>
      </c>
      <c r="H3" s="6">
        <f>H4+H91+H172</f>
        <v>0</v>
      </c>
      <c r="I3" s="7"/>
    </row>
    <row r="4" spans="1:9">
      <c r="A4" s="1" t="s">
        <v>303</v>
      </c>
      <c r="B4" s="1" t="s">
        <v>25</v>
      </c>
      <c r="C4" s="2" t="s">
        <v>26</v>
      </c>
      <c r="E4" s="4">
        <v>0</v>
      </c>
      <c r="F4" s="99">
        <v>0</v>
      </c>
      <c r="G4" s="6">
        <v>1</v>
      </c>
      <c r="H4" s="6">
        <f>H5+H6+H7+H8+H9+H10+H11+H12+H13+H14+H15+H16+H17+H18+H19+H20+H21+H22+H23+H24+H25+H26+H27+H28+H29+H30+H31+H32+H33+H34+H35+H36+H37+H38+H39+H40+H41+H42+H43+H44+H45+H46+H47+H48+H49+H50+H51+H52+H53+H54+H55+H56+H57+H58+H59+H60+H61+H62+H63+H64+H65+H66+H67+H68+H69+H70+H71+H72+H73+H74+H75+H76+H77+H78+H79+H80+H81+H82+H83+H84+H85+H86+H87+H88+H89+H90</f>
        <v>0</v>
      </c>
      <c r="I4" s="7"/>
    </row>
    <row r="5" spans="1:9">
      <c r="A5" s="1" t="s">
        <v>304</v>
      </c>
      <c r="C5" s="2" t="s">
        <v>27</v>
      </c>
      <c r="D5" s="3" t="s">
        <v>28</v>
      </c>
      <c r="E5" s="4">
        <v>0</v>
      </c>
      <c r="F5" s="5">
        <v>0</v>
      </c>
      <c r="G5" s="6">
        <v>2</v>
      </c>
      <c r="H5" s="6">
        <f>ROUND(ROUND(F5,2)*ROUND(E5,2), 2)</f>
        <v>0</v>
      </c>
      <c r="I5" s="7"/>
    </row>
    <row r="6" spans="1:9">
      <c r="A6" s="1" t="s">
        <v>305</v>
      </c>
      <c r="C6" s="2" t="s">
        <v>29</v>
      </c>
      <c r="D6" s="3" t="s">
        <v>28</v>
      </c>
      <c r="E6" s="4">
        <v>0</v>
      </c>
      <c r="F6" s="5">
        <v>0</v>
      </c>
      <c r="G6" s="6">
        <v>2</v>
      </c>
      <c r="H6" s="6">
        <f t="shared" ref="H6:H69" si="0">ROUND(ROUND(F6,2)*ROUND(E6,2), 2)</f>
        <v>0</v>
      </c>
      <c r="I6" s="7"/>
    </row>
    <row r="7" spans="1:9" ht="38.25">
      <c r="A7" s="1" t="s">
        <v>306</v>
      </c>
      <c r="C7" s="2" t="s">
        <v>30</v>
      </c>
      <c r="D7" s="3" t="s">
        <v>28</v>
      </c>
      <c r="E7" s="4">
        <v>0</v>
      </c>
      <c r="F7" s="5">
        <v>0</v>
      </c>
      <c r="G7" s="6">
        <v>2</v>
      </c>
      <c r="H7" s="6">
        <f t="shared" si="0"/>
        <v>0</v>
      </c>
      <c r="I7" s="7"/>
    </row>
    <row r="8" spans="1:9" ht="25.5">
      <c r="A8" s="1" t="s">
        <v>307</v>
      </c>
      <c r="C8" s="2" t="s">
        <v>31</v>
      </c>
      <c r="D8" s="3" t="s">
        <v>28</v>
      </c>
      <c r="E8" s="4">
        <v>0</v>
      </c>
      <c r="F8" s="5">
        <v>0</v>
      </c>
      <c r="G8" s="6">
        <v>2</v>
      </c>
      <c r="H8" s="6">
        <f t="shared" si="0"/>
        <v>0</v>
      </c>
      <c r="I8" s="7"/>
    </row>
    <row r="9" spans="1:9">
      <c r="A9" s="1" t="s">
        <v>308</v>
      </c>
      <c r="C9" s="2" t="s">
        <v>32</v>
      </c>
      <c r="D9" s="3" t="s">
        <v>28</v>
      </c>
      <c r="E9" s="4">
        <v>0</v>
      </c>
      <c r="F9" s="5">
        <v>0</v>
      </c>
      <c r="G9" s="6">
        <v>2</v>
      </c>
      <c r="H9" s="6">
        <f t="shared" si="0"/>
        <v>0</v>
      </c>
      <c r="I9" s="7"/>
    </row>
    <row r="10" spans="1:9">
      <c r="A10" s="1" t="s">
        <v>309</v>
      </c>
      <c r="B10" s="1" t="s">
        <v>24</v>
      </c>
      <c r="C10" s="2" t="s">
        <v>33</v>
      </c>
      <c r="D10" s="3" t="s">
        <v>28</v>
      </c>
      <c r="E10" s="4">
        <v>0</v>
      </c>
      <c r="F10" s="5">
        <v>0</v>
      </c>
      <c r="G10" s="6">
        <v>2</v>
      </c>
      <c r="H10" s="6">
        <f t="shared" si="0"/>
        <v>0</v>
      </c>
      <c r="I10" s="7"/>
    </row>
    <row r="11" spans="1:9" ht="25.5">
      <c r="A11" s="1" t="s">
        <v>310</v>
      </c>
      <c r="B11" s="1" t="s">
        <v>34</v>
      </c>
      <c r="C11" s="2" t="s">
        <v>35</v>
      </c>
      <c r="D11" s="3" t="s">
        <v>28</v>
      </c>
      <c r="E11" s="4">
        <v>0</v>
      </c>
      <c r="F11" s="5">
        <v>0</v>
      </c>
      <c r="G11" s="6">
        <v>2</v>
      </c>
      <c r="H11" s="6">
        <f t="shared" si="0"/>
        <v>0</v>
      </c>
      <c r="I11" s="7"/>
    </row>
    <row r="12" spans="1:9">
      <c r="A12" s="1" t="s">
        <v>311</v>
      </c>
      <c r="B12" s="1" t="s">
        <v>36</v>
      </c>
      <c r="C12" s="2" t="s">
        <v>37</v>
      </c>
      <c r="D12" s="3" t="s">
        <v>28</v>
      </c>
      <c r="E12" s="4">
        <v>0</v>
      </c>
      <c r="F12" s="5">
        <v>0</v>
      </c>
      <c r="G12" s="6">
        <v>2</v>
      </c>
      <c r="H12" s="6">
        <f t="shared" si="0"/>
        <v>0</v>
      </c>
      <c r="I12" s="7"/>
    </row>
    <row r="13" spans="1:9" ht="51">
      <c r="A13" s="1" t="s">
        <v>312</v>
      </c>
      <c r="B13" s="1" t="s">
        <v>38</v>
      </c>
      <c r="C13" s="2" t="s">
        <v>39</v>
      </c>
      <c r="D13" s="3" t="s">
        <v>28</v>
      </c>
      <c r="E13" s="4">
        <v>0</v>
      </c>
      <c r="F13" s="5">
        <v>0</v>
      </c>
      <c r="G13" s="6">
        <v>2</v>
      </c>
      <c r="H13" s="6">
        <f t="shared" si="0"/>
        <v>0</v>
      </c>
      <c r="I13" s="7"/>
    </row>
    <row r="14" spans="1:9">
      <c r="A14" s="1" t="s">
        <v>313</v>
      </c>
      <c r="B14" s="1" t="s">
        <v>40</v>
      </c>
      <c r="C14" s="2" t="s">
        <v>41</v>
      </c>
      <c r="D14" s="3" t="s">
        <v>28</v>
      </c>
      <c r="E14" s="4">
        <v>0</v>
      </c>
      <c r="F14" s="5">
        <v>0</v>
      </c>
      <c r="G14" s="6">
        <v>2</v>
      </c>
      <c r="H14" s="6">
        <f t="shared" si="0"/>
        <v>0</v>
      </c>
      <c r="I14" s="7"/>
    </row>
    <row r="15" spans="1:9">
      <c r="A15" s="1" t="s">
        <v>314</v>
      </c>
      <c r="B15" s="1" t="s">
        <v>42</v>
      </c>
      <c r="C15" s="2" t="s">
        <v>43</v>
      </c>
      <c r="D15" s="3" t="s">
        <v>28</v>
      </c>
      <c r="E15" s="4">
        <v>0</v>
      </c>
      <c r="F15" s="5">
        <v>0</v>
      </c>
      <c r="G15" s="6">
        <v>2</v>
      </c>
      <c r="H15" s="6">
        <f t="shared" si="0"/>
        <v>0</v>
      </c>
      <c r="I15" s="7"/>
    </row>
    <row r="16" spans="1:9" ht="25.5">
      <c r="A16" s="1" t="s">
        <v>315</v>
      </c>
      <c r="B16" s="1" t="s">
        <v>44</v>
      </c>
      <c r="C16" s="2" t="s">
        <v>45</v>
      </c>
      <c r="D16" s="3" t="s">
        <v>28</v>
      </c>
      <c r="E16" s="4">
        <v>0</v>
      </c>
      <c r="F16" s="5">
        <v>0</v>
      </c>
      <c r="G16" s="6">
        <v>2</v>
      </c>
      <c r="H16" s="6">
        <f t="shared" si="0"/>
        <v>0</v>
      </c>
      <c r="I16" s="7"/>
    </row>
    <row r="17" spans="1:9" ht="25.5">
      <c r="A17" s="1" t="s">
        <v>316</v>
      </c>
      <c r="B17" s="1" t="s">
        <v>46</v>
      </c>
      <c r="C17" s="2" t="s">
        <v>47</v>
      </c>
      <c r="D17" s="3" t="s">
        <v>28</v>
      </c>
      <c r="E17" s="4">
        <v>0</v>
      </c>
      <c r="F17" s="5">
        <v>0</v>
      </c>
      <c r="G17" s="6">
        <v>2</v>
      </c>
      <c r="H17" s="6">
        <f t="shared" si="0"/>
        <v>0</v>
      </c>
      <c r="I17" s="7"/>
    </row>
    <row r="18" spans="1:9" ht="25.5">
      <c r="A18" s="1" t="s">
        <v>317</v>
      </c>
      <c r="B18" s="1" t="s">
        <v>48</v>
      </c>
      <c r="C18" s="2" t="s">
        <v>49</v>
      </c>
      <c r="D18" s="3" t="s">
        <v>28</v>
      </c>
      <c r="E18" s="4">
        <v>0</v>
      </c>
      <c r="F18" s="5">
        <v>0</v>
      </c>
      <c r="G18" s="6">
        <v>2</v>
      </c>
      <c r="H18" s="6">
        <f t="shared" si="0"/>
        <v>0</v>
      </c>
      <c r="I18" s="7"/>
    </row>
    <row r="19" spans="1:9" ht="25.5">
      <c r="A19" s="1" t="s">
        <v>318</v>
      </c>
      <c r="B19" s="1" t="s">
        <v>50</v>
      </c>
      <c r="C19" s="2" t="s">
        <v>51</v>
      </c>
      <c r="D19" s="3" t="s">
        <v>28</v>
      </c>
      <c r="E19" s="4">
        <v>0</v>
      </c>
      <c r="F19" s="5">
        <v>0</v>
      </c>
      <c r="G19" s="6">
        <v>2</v>
      </c>
      <c r="H19" s="6">
        <f t="shared" si="0"/>
        <v>0</v>
      </c>
      <c r="I19" s="7"/>
    </row>
    <row r="20" spans="1:9" ht="25.5">
      <c r="A20" s="1" t="s">
        <v>319</v>
      </c>
      <c r="B20" s="1" t="s">
        <v>52</v>
      </c>
      <c r="C20" s="2" t="s">
        <v>53</v>
      </c>
      <c r="D20" s="3" t="s">
        <v>28</v>
      </c>
      <c r="E20" s="4">
        <v>0</v>
      </c>
      <c r="F20" s="5">
        <v>0</v>
      </c>
      <c r="G20" s="6">
        <v>2</v>
      </c>
      <c r="H20" s="6">
        <f t="shared" si="0"/>
        <v>0</v>
      </c>
      <c r="I20" s="7"/>
    </row>
    <row r="21" spans="1:9" ht="25.5">
      <c r="A21" s="1" t="s">
        <v>320</v>
      </c>
      <c r="B21" s="1" t="s">
        <v>54</v>
      </c>
      <c r="C21" s="2" t="s">
        <v>55</v>
      </c>
      <c r="D21" s="3" t="s">
        <v>28</v>
      </c>
      <c r="E21" s="4">
        <v>0</v>
      </c>
      <c r="F21" s="5">
        <v>0</v>
      </c>
      <c r="G21" s="6">
        <v>2</v>
      </c>
      <c r="H21" s="6">
        <f t="shared" si="0"/>
        <v>0</v>
      </c>
      <c r="I21" s="7"/>
    </row>
    <row r="22" spans="1:9">
      <c r="A22" s="1" t="s">
        <v>321</v>
      </c>
      <c r="B22" s="1" t="s">
        <v>56</v>
      </c>
      <c r="C22" s="2" t="s">
        <v>57</v>
      </c>
      <c r="D22" s="3" t="s">
        <v>28</v>
      </c>
      <c r="E22" s="4">
        <v>0</v>
      </c>
      <c r="F22" s="5">
        <v>0</v>
      </c>
      <c r="G22" s="6">
        <v>2</v>
      </c>
      <c r="H22" s="6">
        <f t="shared" si="0"/>
        <v>0</v>
      </c>
      <c r="I22" s="7"/>
    </row>
    <row r="23" spans="1:9">
      <c r="A23" s="1" t="s">
        <v>322</v>
      </c>
      <c r="B23" s="1" t="s">
        <v>58</v>
      </c>
      <c r="C23" s="2" t="s">
        <v>59</v>
      </c>
      <c r="D23" s="3" t="s">
        <v>28</v>
      </c>
      <c r="E23" s="4">
        <v>0</v>
      </c>
      <c r="F23" s="5">
        <v>0</v>
      </c>
      <c r="G23" s="6">
        <v>2</v>
      </c>
      <c r="H23" s="6">
        <f t="shared" si="0"/>
        <v>0</v>
      </c>
      <c r="I23" s="7"/>
    </row>
    <row r="24" spans="1:9">
      <c r="A24" s="1" t="s">
        <v>323</v>
      </c>
      <c r="B24" s="1" t="s">
        <v>60</v>
      </c>
      <c r="C24" s="2" t="s">
        <v>61</v>
      </c>
      <c r="D24" s="3" t="s">
        <v>28</v>
      </c>
      <c r="E24" s="4">
        <v>0</v>
      </c>
      <c r="F24" s="5">
        <v>0</v>
      </c>
      <c r="G24" s="6">
        <v>2</v>
      </c>
      <c r="H24" s="6">
        <f t="shared" si="0"/>
        <v>0</v>
      </c>
      <c r="I24" s="7"/>
    </row>
    <row r="25" spans="1:9">
      <c r="A25" s="1" t="s">
        <v>324</v>
      </c>
      <c r="C25" s="2" t="s">
        <v>62</v>
      </c>
      <c r="D25" s="3" t="s">
        <v>28</v>
      </c>
      <c r="E25" s="4">
        <v>0</v>
      </c>
      <c r="F25" s="5">
        <v>0</v>
      </c>
      <c r="G25" s="6">
        <v>2</v>
      </c>
      <c r="H25" s="6">
        <f t="shared" si="0"/>
        <v>0</v>
      </c>
      <c r="I25" s="7"/>
    </row>
    <row r="26" spans="1:9" ht="25.5">
      <c r="A26" s="1" t="s">
        <v>325</v>
      </c>
      <c r="B26" s="1" t="s">
        <v>63</v>
      </c>
      <c r="C26" s="2" t="s">
        <v>64</v>
      </c>
      <c r="D26" s="3" t="s">
        <v>28</v>
      </c>
      <c r="E26" s="4">
        <v>0</v>
      </c>
      <c r="F26" s="5">
        <v>0</v>
      </c>
      <c r="G26" s="6">
        <v>2</v>
      </c>
      <c r="H26" s="6">
        <f t="shared" si="0"/>
        <v>0</v>
      </c>
      <c r="I26" s="7"/>
    </row>
    <row r="27" spans="1:9" ht="38.25">
      <c r="A27" s="1" t="s">
        <v>326</v>
      </c>
      <c r="B27" s="1" t="s">
        <v>65</v>
      </c>
      <c r="C27" s="2" t="s">
        <v>66</v>
      </c>
      <c r="D27" s="3" t="s">
        <v>28</v>
      </c>
      <c r="E27" s="4">
        <v>0</v>
      </c>
      <c r="F27" s="5">
        <v>0</v>
      </c>
      <c r="G27" s="6">
        <v>2</v>
      </c>
      <c r="H27" s="6">
        <f t="shared" si="0"/>
        <v>0</v>
      </c>
      <c r="I27" s="7"/>
    </row>
    <row r="28" spans="1:9" ht="102">
      <c r="A28" s="1" t="s">
        <v>327</v>
      </c>
      <c r="B28" s="1" t="s">
        <v>67</v>
      </c>
      <c r="C28" s="2" t="s">
        <v>68</v>
      </c>
      <c r="D28" s="3" t="s">
        <v>28</v>
      </c>
      <c r="E28" s="4">
        <v>0</v>
      </c>
      <c r="F28" s="5">
        <v>0</v>
      </c>
      <c r="G28" s="6">
        <v>2</v>
      </c>
      <c r="H28" s="6">
        <f t="shared" si="0"/>
        <v>0</v>
      </c>
      <c r="I28" s="7"/>
    </row>
    <row r="29" spans="1:9" ht="25.5">
      <c r="A29" s="1" t="s">
        <v>328</v>
      </c>
      <c r="B29" s="1" t="s">
        <v>69</v>
      </c>
      <c r="C29" s="2" t="s">
        <v>70</v>
      </c>
      <c r="D29" s="3" t="s">
        <v>28</v>
      </c>
      <c r="E29" s="4">
        <v>0</v>
      </c>
      <c r="F29" s="5">
        <v>0</v>
      </c>
      <c r="G29" s="6">
        <v>2</v>
      </c>
      <c r="H29" s="6">
        <f t="shared" si="0"/>
        <v>0</v>
      </c>
      <c r="I29" s="7"/>
    </row>
    <row r="30" spans="1:9">
      <c r="A30" s="1" t="s">
        <v>329</v>
      </c>
      <c r="C30" s="2" t="s">
        <v>71</v>
      </c>
      <c r="D30" s="3" t="s">
        <v>28</v>
      </c>
      <c r="E30" s="4">
        <v>0</v>
      </c>
      <c r="F30" s="5">
        <v>0</v>
      </c>
      <c r="G30" s="6">
        <v>2</v>
      </c>
      <c r="H30" s="6">
        <f t="shared" si="0"/>
        <v>0</v>
      </c>
      <c r="I30" s="7"/>
    </row>
    <row r="31" spans="1:9" ht="38.25">
      <c r="A31" s="1" t="s">
        <v>330</v>
      </c>
      <c r="B31" s="1" t="s">
        <v>72</v>
      </c>
      <c r="C31" s="2" t="s">
        <v>73</v>
      </c>
      <c r="D31" s="3" t="s">
        <v>28</v>
      </c>
      <c r="E31" s="4">
        <v>0</v>
      </c>
      <c r="F31" s="5">
        <v>0</v>
      </c>
      <c r="G31" s="6">
        <v>2</v>
      </c>
      <c r="H31" s="6">
        <f t="shared" si="0"/>
        <v>0</v>
      </c>
      <c r="I31" s="7"/>
    </row>
    <row r="32" spans="1:9" ht="38.25">
      <c r="A32" s="1" t="s">
        <v>331</v>
      </c>
      <c r="B32" s="1" t="s">
        <v>74</v>
      </c>
      <c r="C32" s="2" t="s">
        <v>75</v>
      </c>
      <c r="D32" s="3" t="s">
        <v>28</v>
      </c>
      <c r="E32" s="4">
        <v>0</v>
      </c>
      <c r="F32" s="5">
        <v>0</v>
      </c>
      <c r="G32" s="6">
        <v>2</v>
      </c>
      <c r="H32" s="6">
        <f t="shared" si="0"/>
        <v>0</v>
      </c>
      <c r="I32" s="7"/>
    </row>
    <row r="33" spans="1:9" ht="25.5">
      <c r="A33" s="1" t="s">
        <v>332</v>
      </c>
      <c r="B33" s="1" t="s">
        <v>76</v>
      </c>
      <c r="C33" s="2" t="s">
        <v>77</v>
      </c>
      <c r="D33" s="3" t="s">
        <v>28</v>
      </c>
      <c r="E33" s="4">
        <v>0</v>
      </c>
      <c r="F33" s="5">
        <v>0</v>
      </c>
      <c r="G33" s="6">
        <v>2</v>
      </c>
      <c r="H33" s="6">
        <f t="shared" si="0"/>
        <v>0</v>
      </c>
      <c r="I33" s="7"/>
    </row>
    <row r="34" spans="1:9">
      <c r="A34" s="1" t="s">
        <v>333</v>
      </c>
      <c r="B34" s="1" t="s">
        <v>78</v>
      </c>
      <c r="C34" s="2" t="s">
        <v>79</v>
      </c>
      <c r="D34" s="3" t="s">
        <v>28</v>
      </c>
      <c r="E34" s="4">
        <v>0</v>
      </c>
      <c r="F34" s="5">
        <v>0</v>
      </c>
      <c r="G34" s="6">
        <v>2</v>
      </c>
      <c r="H34" s="6">
        <f t="shared" si="0"/>
        <v>0</v>
      </c>
      <c r="I34" s="7"/>
    </row>
    <row r="35" spans="1:9" ht="38.25">
      <c r="A35" s="1" t="s">
        <v>334</v>
      </c>
      <c r="B35" s="1" t="s">
        <v>80</v>
      </c>
      <c r="C35" s="2" t="s">
        <v>81</v>
      </c>
      <c r="D35" s="3" t="s">
        <v>28</v>
      </c>
      <c r="E35" s="4">
        <v>0</v>
      </c>
      <c r="F35" s="5">
        <v>0</v>
      </c>
      <c r="G35" s="6">
        <v>2</v>
      </c>
      <c r="H35" s="6">
        <f t="shared" si="0"/>
        <v>0</v>
      </c>
      <c r="I35" s="7"/>
    </row>
    <row r="36" spans="1:9">
      <c r="A36" s="1" t="s">
        <v>335</v>
      </c>
      <c r="B36" s="1" t="s">
        <v>82</v>
      </c>
      <c r="C36" s="2" t="s">
        <v>83</v>
      </c>
      <c r="D36" s="3" t="s">
        <v>28</v>
      </c>
      <c r="E36" s="4">
        <v>0</v>
      </c>
      <c r="F36" s="5">
        <v>0</v>
      </c>
      <c r="G36" s="6">
        <v>2</v>
      </c>
      <c r="H36" s="6">
        <f t="shared" si="0"/>
        <v>0</v>
      </c>
      <c r="I36" s="7"/>
    </row>
    <row r="37" spans="1:9" ht="63.75">
      <c r="A37" s="1" t="s">
        <v>336</v>
      </c>
      <c r="B37" s="1" t="s">
        <v>84</v>
      </c>
      <c r="C37" s="2" t="s">
        <v>85</v>
      </c>
      <c r="D37" s="3" t="s">
        <v>28</v>
      </c>
      <c r="E37" s="4">
        <v>0</v>
      </c>
      <c r="F37" s="5">
        <v>0</v>
      </c>
      <c r="G37" s="6">
        <v>2</v>
      </c>
      <c r="H37" s="6">
        <f t="shared" si="0"/>
        <v>0</v>
      </c>
      <c r="I37" s="7"/>
    </row>
    <row r="38" spans="1:9" ht="25.5">
      <c r="A38" s="1" t="s">
        <v>337</v>
      </c>
      <c r="B38" s="1" t="s">
        <v>86</v>
      </c>
      <c r="C38" s="2" t="s">
        <v>87</v>
      </c>
      <c r="D38" s="3" t="s">
        <v>28</v>
      </c>
      <c r="E38" s="4">
        <v>0</v>
      </c>
      <c r="F38" s="5">
        <v>0</v>
      </c>
      <c r="G38" s="6">
        <v>2</v>
      </c>
      <c r="H38" s="6">
        <f t="shared" si="0"/>
        <v>0</v>
      </c>
      <c r="I38" s="7"/>
    </row>
    <row r="39" spans="1:9" ht="89.25">
      <c r="A39" s="1" t="s">
        <v>338</v>
      </c>
      <c r="B39" s="1" t="s">
        <v>88</v>
      </c>
      <c r="C39" s="2" t="s">
        <v>89</v>
      </c>
      <c r="D39" s="3" t="s">
        <v>28</v>
      </c>
      <c r="E39" s="4">
        <v>0</v>
      </c>
      <c r="F39" s="5">
        <v>0</v>
      </c>
      <c r="G39" s="6">
        <v>2</v>
      </c>
      <c r="H39" s="6">
        <f t="shared" si="0"/>
        <v>0</v>
      </c>
      <c r="I39" s="7"/>
    </row>
    <row r="40" spans="1:9" ht="38.25">
      <c r="A40" s="1" t="s">
        <v>339</v>
      </c>
      <c r="B40" s="1" t="s">
        <v>90</v>
      </c>
      <c r="C40" s="2" t="s">
        <v>91</v>
      </c>
      <c r="D40" s="3" t="s">
        <v>28</v>
      </c>
      <c r="E40" s="4">
        <v>0</v>
      </c>
      <c r="F40" s="5">
        <v>0</v>
      </c>
      <c r="G40" s="6">
        <v>2</v>
      </c>
      <c r="H40" s="6">
        <f t="shared" si="0"/>
        <v>0</v>
      </c>
      <c r="I40" s="7"/>
    </row>
    <row r="41" spans="1:9" ht="25.5">
      <c r="A41" s="1" t="s">
        <v>340</v>
      </c>
      <c r="B41" s="1" t="s">
        <v>92</v>
      </c>
      <c r="C41" s="2" t="s">
        <v>93</v>
      </c>
      <c r="D41" s="3" t="s">
        <v>28</v>
      </c>
      <c r="E41" s="4">
        <v>0</v>
      </c>
      <c r="F41" s="5">
        <v>0</v>
      </c>
      <c r="G41" s="6">
        <v>2</v>
      </c>
      <c r="H41" s="6">
        <f t="shared" si="0"/>
        <v>0</v>
      </c>
      <c r="I41" s="7"/>
    </row>
    <row r="42" spans="1:9" ht="38.25">
      <c r="A42" s="1" t="s">
        <v>341</v>
      </c>
      <c r="B42" s="1" t="s">
        <v>94</v>
      </c>
      <c r="C42" s="2" t="s">
        <v>95</v>
      </c>
      <c r="D42" s="3" t="s">
        <v>28</v>
      </c>
      <c r="E42" s="4">
        <v>0</v>
      </c>
      <c r="F42" s="5">
        <v>0</v>
      </c>
      <c r="G42" s="6">
        <v>2</v>
      </c>
      <c r="H42" s="6">
        <f t="shared" si="0"/>
        <v>0</v>
      </c>
      <c r="I42" s="7"/>
    </row>
    <row r="43" spans="1:9" ht="25.5">
      <c r="A43" s="1" t="s">
        <v>342</v>
      </c>
      <c r="B43" s="1" t="s">
        <v>96</v>
      </c>
      <c r="C43" s="2" t="s">
        <v>97</v>
      </c>
      <c r="D43" s="3" t="s">
        <v>28</v>
      </c>
      <c r="E43" s="4">
        <v>0</v>
      </c>
      <c r="F43" s="5">
        <v>0</v>
      </c>
      <c r="G43" s="6">
        <v>2</v>
      </c>
      <c r="H43" s="6">
        <f t="shared" si="0"/>
        <v>0</v>
      </c>
      <c r="I43" s="7"/>
    </row>
    <row r="44" spans="1:9">
      <c r="A44" s="1" t="s">
        <v>343</v>
      </c>
      <c r="B44" s="1" t="s">
        <v>98</v>
      </c>
      <c r="C44" s="2" t="s">
        <v>99</v>
      </c>
      <c r="D44" s="3" t="s">
        <v>28</v>
      </c>
      <c r="E44" s="4">
        <v>0</v>
      </c>
      <c r="F44" s="5">
        <v>0</v>
      </c>
      <c r="G44" s="6">
        <v>2</v>
      </c>
      <c r="H44" s="6">
        <f t="shared" si="0"/>
        <v>0</v>
      </c>
      <c r="I44" s="7"/>
    </row>
    <row r="45" spans="1:9" ht="38.25">
      <c r="A45" s="1" t="s">
        <v>344</v>
      </c>
      <c r="B45" s="1" t="s">
        <v>100</v>
      </c>
      <c r="C45" s="2" t="s">
        <v>101</v>
      </c>
      <c r="D45" s="3" t="s">
        <v>28</v>
      </c>
      <c r="E45" s="4">
        <v>0</v>
      </c>
      <c r="F45" s="5">
        <v>0</v>
      </c>
      <c r="G45" s="6">
        <v>2</v>
      </c>
      <c r="H45" s="6">
        <f t="shared" si="0"/>
        <v>0</v>
      </c>
      <c r="I45" s="7"/>
    </row>
    <row r="46" spans="1:9" ht="25.5">
      <c r="A46" s="1" t="s">
        <v>345</v>
      </c>
      <c r="B46" s="1" t="s">
        <v>102</v>
      </c>
      <c r="C46" s="2" t="s">
        <v>103</v>
      </c>
      <c r="D46" s="3" t="s">
        <v>28</v>
      </c>
      <c r="E46" s="4">
        <v>0</v>
      </c>
      <c r="F46" s="5">
        <v>0</v>
      </c>
      <c r="G46" s="6">
        <v>2</v>
      </c>
      <c r="H46" s="6">
        <f t="shared" si="0"/>
        <v>0</v>
      </c>
      <c r="I46" s="7"/>
    </row>
    <row r="47" spans="1:9" ht="140.25">
      <c r="A47" s="1" t="s">
        <v>346</v>
      </c>
      <c r="B47" s="1" t="s">
        <v>104</v>
      </c>
      <c r="C47" s="2" t="s">
        <v>105</v>
      </c>
      <c r="D47" s="3" t="s">
        <v>28</v>
      </c>
      <c r="E47" s="4">
        <v>0</v>
      </c>
      <c r="F47" s="5">
        <v>0</v>
      </c>
      <c r="G47" s="6">
        <v>2</v>
      </c>
      <c r="H47" s="6">
        <f t="shared" si="0"/>
        <v>0</v>
      </c>
      <c r="I47" s="7"/>
    </row>
    <row r="48" spans="1:9" ht="25.5">
      <c r="A48" s="1" t="s">
        <v>347</v>
      </c>
      <c r="B48" s="1" t="s">
        <v>106</v>
      </c>
      <c r="C48" s="2" t="s">
        <v>107</v>
      </c>
      <c r="D48" s="3" t="s">
        <v>28</v>
      </c>
      <c r="E48" s="4">
        <v>0</v>
      </c>
      <c r="F48" s="5">
        <v>0</v>
      </c>
      <c r="G48" s="6">
        <v>2</v>
      </c>
      <c r="H48" s="6">
        <f t="shared" si="0"/>
        <v>0</v>
      </c>
      <c r="I48" s="7"/>
    </row>
    <row r="49" spans="1:9">
      <c r="A49" s="1" t="s">
        <v>348</v>
      </c>
      <c r="C49" s="2" t="s">
        <v>108</v>
      </c>
      <c r="D49" s="3" t="s">
        <v>28</v>
      </c>
      <c r="E49" s="4">
        <v>0</v>
      </c>
      <c r="F49" s="5">
        <v>0</v>
      </c>
      <c r="G49" s="6">
        <v>2</v>
      </c>
      <c r="H49" s="6">
        <f t="shared" si="0"/>
        <v>0</v>
      </c>
      <c r="I49" s="7"/>
    </row>
    <row r="50" spans="1:9" ht="38.25">
      <c r="A50" s="1" t="s">
        <v>349</v>
      </c>
      <c r="B50" s="1" t="s">
        <v>109</v>
      </c>
      <c r="C50" s="2" t="s">
        <v>110</v>
      </c>
      <c r="D50" s="3" t="s">
        <v>28</v>
      </c>
      <c r="E50" s="4">
        <v>0</v>
      </c>
      <c r="F50" s="5">
        <v>0</v>
      </c>
      <c r="G50" s="6">
        <v>2</v>
      </c>
      <c r="H50" s="6">
        <f t="shared" si="0"/>
        <v>0</v>
      </c>
      <c r="I50" s="7"/>
    </row>
    <row r="51" spans="1:9" ht="89.25">
      <c r="A51" s="1" t="s">
        <v>350</v>
      </c>
      <c r="B51" s="1" t="s">
        <v>111</v>
      </c>
      <c r="C51" s="2" t="s">
        <v>112</v>
      </c>
      <c r="D51" s="3" t="s">
        <v>28</v>
      </c>
      <c r="E51" s="4">
        <v>0</v>
      </c>
      <c r="F51" s="5">
        <v>0</v>
      </c>
      <c r="G51" s="6">
        <v>2</v>
      </c>
      <c r="H51" s="6">
        <f t="shared" si="0"/>
        <v>0</v>
      </c>
      <c r="I51" s="7"/>
    </row>
    <row r="52" spans="1:9" ht="51">
      <c r="A52" s="1" t="s">
        <v>351</v>
      </c>
      <c r="B52" s="1" t="s">
        <v>113</v>
      </c>
      <c r="C52" s="2" t="s">
        <v>114</v>
      </c>
      <c r="D52" s="3" t="s">
        <v>28</v>
      </c>
      <c r="E52" s="4">
        <v>0</v>
      </c>
      <c r="F52" s="5">
        <v>0</v>
      </c>
      <c r="G52" s="6">
        <v>2</v>
      </c>
      <c r="H52" s="6">
        <f t="shared" si="0"/>
        <v>0</v>
      </c>
      <c r="I52" s="7"/>
    </row>
    <row r="53" spans="1:9" ht="76.5">
      <c r="A53" s="1" t="s">
        <v>352</v>
      </c>
      <c r="B53" s="1" t="s">
        <v>115</v>
      </c>
      <c r="C53" s="2" t="s">
        <v>116</v>
      </c>
      <c r="D53" s="3" t="s">
        <v>28</v>
      </c>
      <c r="E53" s="4">
        <v>0</v>
      </c>
      <c r="F53" s="5">
        <v>0</v>
      </c>
      <c r="G53" s="6">
        <v>2</v>
      </c>
      <c r="H53" s="6">
        <f t="shared" si="0"/>
        <v>0</v>
      </c>
      <c r="I53" s="7"/>
    </row>
    <row r="54" spans="1:9" ht="89.25">
      <c r="A54" s="1" t="s">
        <v>353</v>
      </c>
      <c r="B54" s="1" t="s">
        <v>117</v>
      </c>
      <c r="C54" s="2" t="s">
        <v>118</v>
      </c>
      <c r="D54" s="3" t="s">
        <v>28</v>
      </c>
      <c r="E54" s="4">
        <v>0</v>
      </c>
      <c r="F54" s="5">
        <v>0</v>
      </c>
      <c r="G54" s="6">
        <v>2</v>
      </c>
      <c r="H54" s="6">
        <f t="shared" si="0"/>
        <v>0</v>
      </c>
      <c r="I54" s="7"/>
    </row>
    <row r="55" spans="1:9" ht="51">
      <c r="A55" s="1" t="s">
        <v>354</v>
      </c>
      <c r="B55" s="1" t="s">
        <v>119</v>
      </c>
      <c r="C55" s="2" t="s">
        <v>120</v>
      </c>
      <c r="D55" s="3" t="s">
        <v>28</v>
      </c>
      <c r="E55" s="4">
        <v>0</v>
      </c>
      <c r="F55" s="5">
        <v>0</v>
      </c>
      <c r="G55" s="6">
        <v>2</v>
      </c>
      <c r="H55" s="6">
        <f t="shared" si="0"/>
        <v>0</v>
      </c>
      <c r="I55" s="7"/>
    </row>
    <row r="56" spans="1:9" ht="51">
      <c r="A56" s="1" t="s">
        <v>355</v>
      </c>
      <c r="B56" s="1" t="s">
        <v>121</v>
      </c>
      <c r="C56" s="2" t="s">
        <v>122</v>
      </c>
      <c r="D56" s="3" t="s">
        <v>28</v>
      </c>
      <c r="E56" s="4">
        <v>0</v>
      </c>
      <c r="F56" s="5">
        <v>0</v>
      </c>
      <c r="G56" s="6">
        <v>2</v>
      </c>
      <c r="H56" s="6">
        <f t="shared" si="0"/>
        <v>0</v>
      </c>
      <c r="I56" s="7"/>
    </row>
    <row r="57" spans="1:9" ht="25.5">
      <c r="A57" s="1" t="s">
        <v>356</v>
      </c>
      <c r="B57" s="1" t="s">
        <v>123</v>
      </c>
      <c r="C57" s="2" t="s">
        <v>124</v>
      </c>
      <c r="D57" s="3" t="s">
        <v>28</v>
      </c>
      <c r="E57" s="4">
        <v>0</v>
      </c>
      <c r="F57" s="5">
        <v>0</v>
      </c>
      <c r="G57" s="6">
        <v>2</v>
      </c>
      <c r="H57" s="6">
        <f t="shared" si="0"/>
        <v>0</v>
      </c>
      <c r="I57" s="7"/>
    </row>
    <row r="58" spans="1:9" ht="25.5">
      <c r="A58" s="1" t="s">
        <v>357</v>
      </c>
      <c r="B58" s="1" t="s">
        <v>125</v>
      </c>
      <c r="C58" s="2" t="s">
        <v>126</v>
      </c>
      <c r="D58" s="3" t="s">
        <v>28</v>
      </c>
      <c r="E58" s="4">
        <v>0</v>
      </c>
      <c r="F58" s="5">
        <v>0</v>
      </c>
      <c r="G58" s="6">
        <v>2</v>
      </c>
      <c r="H58" s="6">
        <f t="shared" si="0"/>
        <v>0</v>
      </c>
      <c r="I58" s="7"/>
    </row>
    <row r="59" spans="1:9" ht="25.5">
      <c r="A59" s="1" t="s">
        <v>358</v>
      </c>
      <c r="B59" s="1" t="s">
        <v>127</v>
      </c>
      <c r="C59" s="2" t="s">
        <v>128</v>
      </c>
      <c r="D59" s="3" t="s">
        <v>28</v>
      </c>
      <c r="E59" s="4">
        <v>0</v>
      </c>
      <c r="F59" s="5">
        <v>0</v>
      </c>
      <c r="G59" s="6">
        <v>2</v>
      </c>
      <c r="H59" s="6">
        <f t="shared" si="0"/>
        <v>0</v>
      </c>
      <c r="I59" s="7"/>
    </row>
    <row r="60" spans="1:9" ht="25.5">
      <c r="A60" s="1" t="s">
        <v>359</v>
      </c>
      <c r="B60" s="1" t="s">
        <v>129</v>
      </c>
      <c r="C60" s="2" t="s">
        <v>130</v>
      </c>
      <c r="D60" s="3" t="s">
        <v>28</v>
      </c>
      <c r="E60" s="4">
        <v>0</v>
      </c>
      <c r="F60" s="5">
        <v>0</v>
      </c>
      <c r="G60" s="6">
        <v>2</v>
      </c>
      <c r="H60" s="6">
        <f t="shared" si="0"/>
        <v>0</v>
      </c>
      <c r="I60" s="7"/>
    </row>
    <row r="61" spans="1:9">
      <c r="A61" s="1" t="s">
        <v>360</v>
      </c>
      <c r="C61" s="2" t="s">
        <v>131</v>
      </c>
      <c r="D61" s="3" t="s">
        <v>28</v>
      </c>
      <c r="E61" s="4">
        <v>0</v>
      </c>
      <c r="F61" s="5">
        <v>0</v>
      </c>
      <c r="G61" s="6">
        <v>2</v>
      </c>
      <c r="H61" s="6">
        <f t="shared" si="0"/>
        <v>0</v>
      </c>
      <c r="I61" s="7"/>
    </row>
    <row r="62" spans="1:9" ht="89.25">
      <c r="A62" s="1" t="s">
        <v>361</v>
      </c>
      <c r="B62" s="1" t="s">
        <v>132</v>
      </c>
      <c r="C62" s="2" t="s">
        <v>133</v>
      </c>
      <c r="D62" s="3" t="s">
        <v>28</v>
      </c>
      <c r="E62" s="4">
        <v>0</v>
      </c>
      <c r="F62" s="5">
        <v>0</v>
      </c>
      <c r="G62" s="6">
        <v>2</v>
      </c>
      <c r="H62" s="6">
        <f t="shared" si="0"/>
        <v>0</v>
      </c>
      <c r="I62" s="7"/>
    </row>
    <row r="63" spans="1:9" ht="76.5">
      <c r="A63" s="1" t="s">
        <v>362</v>
      </c>
      <c r="B63" s="1" t="s">
        <v>134</v>
      </c>
      <c r="C63" s="2" t="s">
        <v>135</v>
      </c>
      <c r="D63" s="3" t="s">
        <v>28</v>
      </c>
      <c r="E63" s="4">
        <v>0</v>
      </c>
      <c r="F63" s="5">
        <v>0</v>
      </c>
      <c r="G63" s="6">
        <v>2</v>
      </c>
      <c r="H63" s="6">
        <f t="shared" si="0"/>
        <v>0</v>
      </c>
      <c r="I63" s="7"/>
    </row>
    <row r="64" spans="1:9" ht="76.5">
      <c r="A64" s="1" t="s">
        <v>363</v>
      </c>
      <c r="B64" s="1" t="s">
        <v>136</v>
      </c>
      <c r="C64" s="2" t="s">
        <v>137</v>
      </c>
      <c r="D64" s="3" t="s">
        <v>28</v>
      </c>
      <c r="E64" s="4">
        <v>0</v>
      </c>
      <c r="F64" s="5">
        <v>0</v>
      </c>
      <c r="G64" s="6">
        <v>2</v>
      </c>
      <c r="H64" s="6">
        <f t="shared" si="0"/>
        <v>0</v>
      </c>
      <c r="I64" s="7"/>
    </row>
    <row r="65" spans="1:9" ht="89.25">
      <c r="A65" s="1" t="s">
        <v>364</v>
      </c>
      <c r="B65" s="1" t="s">
        <v>138</v>
      </c>
      <c r="C65" s="2" t="s">
        <v>139</v>
      </c>
      <c r="D65" s="3" t="s">
        <v>28</v>
      </c>
      <c r="E65" s="4">
        <v>0</v>
      </c>
      <c r="F65" s="5">
        <v>0</v>
      </c>
      <c r="G65" s="6">
        <v>2</v>
      </c>
      <c r="H65" s="6">
        <f t="shared" si="0"/>
        <v>0</v>
      </c>
      <c r="I65" s="7"/>
    </row>
    <row r="66" spans="1:9" ht="63.75">
      <c r="A66" s="1" t="s">
        <v>365</v>
      </c>
      <c r="B66" s="1" t="s">
        <v>140</v>
      </c>
      <c r="C66" s="2" t="s">
        <v>141</v>
      </c>
      <c r="D66" s="3" t="s">
        <v>28</v>
      </c>
      <c r="E66" s="4">
        <v>0</v>
      </c>
      <c r="F66" s="5">
        <v>0</v>
      </c>
      <c r="G66" s="6">
        <v>2</v>
      </c>
      <c r="H66" s="6">
        <f t="shared" si="0"/>
        <v>0</v>
      </c>
      <c r="I66" s="7"/>
    </row>
    <row r="67" spans="1:9" ht="38.25">
      <c r="A67" s="1" t="s">
        <v>366</v>
      </c>
      <c r="B67" s="1" t="s">
        <v>142</v>
      </c>
      <c r="C67" s="2" t="s">
        <v>143</v>
      </c>
      <c r="D67" s="3" t="s">
        <v>28</v>
      </c>
      <c r="E67" s="4">
        <v>0</v>
      </c>
      <c r="F67" s="5">
        <v>0</v>
      </c>
      <c r="G67" s="6">
        <v>2</v>
      </c>
      <c r="H67" s="6">
        <f t="shared" si="0"/>
        <v>0</v>
      </c>
      <c r="I67" s="7"/>
    </row>
    <row r="68" spans="1:9" ht="38.25">
      <c r="A68" s="1" t="s">
        <v>367</v>
      </c>
      <c r="B68" s="1" t="s">
        <v>144</v>
      </c>
      <c r="C68" s="2" t="s">
        <v>145</v>
      </c>
      <c r="D68" s="3" t="s">
        <v>28</v>
      </c>
      <c r="E68" s="4">
        <v>0</v>
      </c>
      <c r="F68" s="5">
        <v>0</v>
      </c>
      <c r="G68" s="6">
        <v>2</v>
      </c>
      <c r="H68" s="6">
        <f t="shared" si="0"/>
        <v>0</v>
      </c>
      <c r="I68" s="7"/>
    </row>
    <row r="69" spans="1:9" ht="25.5">
      <c r="A69" s="1" t="s">
        <v>368</v>
      </c>
      <c r="B69" s="1" t="s">
        <v>146</v>
      </c>
      <c r="C69" s="2" t="s">
        <v>147</v>
      </c>
      <c r="D69" s="3" t="s">
        <v>28</v>
      </c>
      <c r="E69" s="4">
        <v>0</v>
      </c>
      <c r="F69" s="5">
        <v>0</v>
      </c>
      <c r="G69" s="6">
        <v>2</v>
      </c>
      <c r="H69" s="6">
        <f t="shared" si="0"/>
        <v>0</v>
      </c>
      <c r="I69" s="7"/>
    </row>
    <row r="70" spans="1:9">
      <c r="A70" s="1" t="s">
        <v>369</v>
      </c>
      <c r="C70" s="2" t="s">
        <v>148</v>
      </c>
      <c r="D70" s="3" t="s">
        <v>28</v>
      </c>
      <c r="E70" s="4">
        <v>0</v>
      </c>
      <c r="F70" s="5">
        <v>0</v>
      </c>
      <c r="G70" s="6">
        <v>2</v>
      </c>
      <c r="H70" s="6">
        <f t="shared" ref="H70:H90" si="1">ROUND(ROUND(F70,2)*ROUND(E70,2), 2)</f>
        <v>0</v>
      </c>
      <c r="I70" s="7"/>
    </row>
    <row r="71" spans="1:9" ht="38.25">
      <c r="A71" s="1" t="s">
        <v>370</v>
      </c>
      <c r="B71" s="1" t="s">
        <v>149</v>
      </c>
      <c r="C71" s="2" t="s">
        <v>150</v>
      </c>
      <c r="D71" s="3" t="s">
        <v>28</v>
      </c>
      <c r="E71" s="4">
        <v>0</v>
      </c>
      <c r="F71" s="5">
        <v>0</v>
      </c>
      <c r="G71" s="6">
        <v>2</v>
      </c>
      <c r="H71" s="6">
        <f t="shared" si="1"/>
        <v>0</v>
      </c>
      <c r="I71" s="7"/>
    </row>
    <row r="72" spans="1:9" ht="38.25">
      <c r="A72" s="1" t="s">
        <v>371</v>
      </c>
      <c r="B72" s="1" t="s">
        <v>151</v>
      </c>
      <c r="C72" s="2" t="s">
        <v>152</v>
      </c>
      <c r="D72" s="3" t="s">
        <v>28</v>
      </c>
      <c r="E72" s="4">
        <v>0</v>
      </c>
      <c r="F72" s="5">
        <v>0</v>
      </c>
      <c r="G72" s="6">
        <v>2</v>
      </c>
      <c r="H72" s="6">
        <f t="shared" si="1"/>
        <v>0</v>
      </c>
      <c r="I72" s="7"/>
    </row>
    <row r="73" spans="1:9" ht="25.5">
      <c r="A73" s="1" t="s">
        <v>372</v>
      </c>
      <c r="B73" s="1" t="s">
        <v>153</v>
      </c>
      <c r="C73" s="2" t="s">
        <v>154</v>
      </c>
      <c r="D73" s="3" t="s">
        <v>28</v>
      </c>
      <c r="E73" s="4">
        <v>0</v>
      </c>
      <c r="F73" s="5">
        <v>0</v>
      </c>
      <c r="G73" s="6">
        <v>2</v>
      </c>
      <c r="H73" s="6">
        <f t="shared" si="1"/>
        <v>0</v>
      </c>
      <c r="I73" s="7"/>
    </row>
    <row r="74" spans="1:9">
      <c r="A74" s="1" t="s">
        <v>373</v>
      </c>
      <c r="C74" s="2" t="s">
        <v>155</v>
      </c>
      <c r="D74" s="3" t="s">
        <v>28</v>
      </c>
      <c r="E74" s="4">
        <v>0</v>
      </c>
      <c r="F74" s="5">
        <v>0</v>
      </c>
      <c r="G74" s="6">
        <v>2</v>
      </c>
      <c r="H74" s="6">
        <f t="shared" si="1"/>
        <v>0</v>
      </c>
      <c r="I74" s="7"/>
    </row>
    <row r="75" spans="1:9" ht="76.5">
      <c r="A75" s="1" t="s">
        <v>374</v>
      </c>
      <c r="B75" s="1" t="s">
        <v>156</v>
      </c>
      <c r="C75" s="2" t="s">
        <v>157</v>
      </c>
      <c r="D75" s="3" t="s">
        <v>28</v>
      </c>
      <c r="E75" s="4">
        <v>0</v>
      </c>
      <c r="F75" s="5">
        <v>0</v>
      </c>
      <c r="G75" s="6">
        <v>2</v>
      </c>
      <c r="H75" s="6">
        <f t="shared" si="1"/>
        <v>0</v>
      </c>
      <c r="I75" s="7"/>
    </row>
    <row r="76" spans="1:9" ht="25.5">
      <c r="A76" s="1" t="s">
        <v>375</v>
      </c>
      <c r="B76" s="1" t="s">
        <v>158</v>
      </c>
      <c r="C76" s="2" t="s">
        <v>159</v>
      </c>
      <c r="D76" s="3" t="s">
        <v>28</v>
      </c>
      <c r="E76" s="4">
        <v>0</v>
      </c>
      <c r="F76" s="5">
        <v>0</v>
      </c>
      <c r="G76" s="6">
        <v>2</v>
      </c>
      <c r="H76" s="6">
        <f t="shared" si="1"/>
        <v>0</v>
      </c>
      <c r="I76" s="7"/>
    </row>
    <row r="77" spans="1:9" ht="25.5">
      <c r="A77" s="1" t="s">
        <v>376</v>
      </c>
      <c r="B77" s="1" t="s">
        <v>160</v>
      </c>
      <c r="C77" s="2" t="s">
        <v>161</v>
      </c>
      <c r="D77" s="3" t="s">
        <v>28</v>
      </c>
      <c r="E77" s="4">
        <v>0</v>
      </c>
      <c r="F77" s="5">
        <v>0</v>
      </c>
      <c r="G77" s="6">
        <v>2</v>
      </c>
      <c r="H77" s="6">
        <f t="shared" si="1"/>
        <v>0</v>
      </c>
      <c r="I77" s="7"/>
    </row>
    <row r="78" spans="1:9" ht="38.25">
      <c r="A78" s="1" t="s">
        <v>377</v>
      </c>
      <c r="B78" s="1" t="s">
        <v>162</v>
      </c>
      <c r="C78" s="2" t="s">
        <v>163</v>
      </c>
      <c r="D78" s="3" t="s">
        <v>28</v>
      </c>
      <c r="E78" s="4">
        <v>0</v>
      </c>
      <c r="F78" s="5">
        <v>0</v>
      </c>
      <c r="G78" s="6">
        <v>2</v>
      </c>
      <c r="H78" s="6">
        <f t="shared" si="1"/>
        <v>0</v>
      </c>
      <c r="I78" s="7"/>
    </row>
    <row r="79" spans="1:9" ht="25.5">
      <c r="A79" s="1" t="s">
        <v>378</v>
      </c>
      <c r="B79" s="1" t="s">
        <v>164</v>
      </c>
      <c r="C79" s="2" t="s">
        <v>165</v>
      </c>
      <c r="D79" s="3" t="s">
        <v>28</v>
      </c>
      <c r="E79" s="4">
        <v>0</v>
      </c>
      <c r="F79" s="5">
        <v>0</v>
      </c>
      <c r="G79" s="6">
        <v>2</v>
      </c>
      <c r="H79" s="6">
        <f t="shared" si="1"/>
        <v>0</v>
      </c>
      <c r="I79" s="7"/>
    </row>
    <row r="80" spans="1:9">
      <c r="A80" s="1" t="s">
        <v>379</v>
      </c>
      <c r="B80" s="1" t="s">
        <v>166</v>
      </c>
      <c r="C80" s="2" t="s">
        <v>167</v>
      </c>
      <c r="D80" s="3" t="s">
        <v>28</v>
      </c>
      <c r="E80" s="4">
        <v>0</v>
      </c>
      <c r="F80" s="5">
        <v>0</v>
      </c>
      <c r="G80" s="6">
        <v>2</v>
      </c>
      <c r="H80" s="6">
        <f t="shared" si="1"/>
        <v>0</v>
      </c>
      <c r="I80" s="7"/>
    </row>
    <row r="81" spans="1:9">
      <c r="A81" s="1" t="s">
        <v>380</v>
      </c>
      <c r="B81" s="1" t="s">
        <v>168</v>
      </c>
      <c r="C81" s="2" t="s">
        <v>169</v>
      </c>
      <c r="D81" s="3" t="s">
        <v>28</v>
      </c>
      <c r="E81" s="4">
        <v>0</v>
      </c>
      <c r="F81" s="5">
        <v>0</v>
      </c>
      <c r="G81" s="6">
        <v>2</v>
      </c>
      <c r="H81" s="6">
        <f t="shared" si="1"/>
        <v>0</v>
      </c>
      <c r="I81" s="7"/>
    </row>
    <row r="82" spans="1:9">
      <c r="A82" s="1" t="s">
        <v>381</v>
      </c>
      <c r="C82" s="2" t="s">
        <v>170</v>
      </c>
      <c r="D82" s="3" t="s">
        <v>28</v>
      </c>
      <c r="E82" s="4">
        <v>0</v>
      </c>
      <c r="F82" s="5">
        <v>0</v>
      </c>
      <c r="G82" s="6">
        <v>2</v>
      </c>
      <c r="H82" s="6">
        <f t="shared" si="1"/>
        <v>0</v>
      </c>
      <c r="I82" s="7"/>
    </row>
    <row r="83" spans="1:9" ht="63.75">
      <c r="A83" s="1" t="s">
        <v>382</v>
      </c>
      <c r="B83" s="1" t="s">
        <v>171</v>
      </c>
      <c r="C83" s="2" t="s">
        <v>172</v>
      </c>
      <c r="D83" s="3" t="s">
        <v>28</v>
      </c>
      <c r="E83" s="4">
        <v>0</v>
      </c>
      <c r="F83" s="5">
        <v>0</v>
      </c>
      <c r="G83" s="6">
        <v>2</v>
      </c>
      <c r="H83" s="6">
        <f t="shared" si="1"/>
        <v>0</v>
      </c>
      <c r="I83" s="7"/>
    </row>
    <row r="84" spans="1:9" ht="38.25">
      <c r="A84" s="1" t="s">
        <v>383</v>
      </c>
      <c r="B84" s="1" t="s">
        <v>173</v>
      </c>
      <c r="C84" s="2" t="s">
        <v>174</v>
      </c>
      <c r="D84" s="3" t="s">
        <v>28</v>
      </c>
      <c r="E84" s="4">
        <v>0</v>
      </c>
      <c r="F84" s="5">
        <v>0</v>
      </c>
      <c r="G84" s="6">
        <v>2</v>
      </c>
      <c r="H84" s="6">
        <f t="shared" si="1"/>
        <v>0</v>
      </c>
      <c r="I84" s="7"/>
    </row>
    <row r="85" spans="1:9" ht="25.5">
      <c r="A85" s="1" t="s">
        <v>384</v>
      </c>
      <c r="B85" s="1" t="s">
        <v>175</v>
      </c>
      <c r="C85" s="2" t="s">
        <v>176</v>
      </c>
      <c r="D85" s="3" t="s">
        <v>28</v>
      </c>
      <c r="E85" s="4">
        <v>0</v>
      </c>
      <c r="F85" s="5">
        <v>0</v>
      </c>
      <c r="G85" s="6">
        <v>2</v>
      </c>
      <c r="H85" s="6">
        <f t="shared" si="1"/>
        <v>0</v>
      </c>
      <c r="I85" s="7"/>
    </row>
    <row r="86" spans="1:9" ht="63.75">
      <c r="A86" s="1" t="s">
        <v>385</v>
      </c>
      <c r="B86" s="1" t="s">
        <v>177</v>
      </c>
      <c r="C86" s="2" t="s">
        <v>178</v>
      </c>
      <c r="D86" s="3" t="s">
        <v>28</v>
      </c>
      <c r="E86" s="4">
        <v>0</v>
      </c>
      <c r="F86" s="5">
        <v>0</v>
      </c>
      <c r="G86" s="6">
        <v>2</v>
      </c>
      <c r="H86" s="6">
        <f t="shared" si="1"/>
        <v>0</v>
      </c>
      <c r="I86" s="7"/>
    </row>
    <row r="87" spans="1:9">
      <c r="A87" s="1" t="s">
        <v>386</v>
      </c>
      <c r="C87" s="2" t="s">
        <v>179</v>
      </c>
      <c r="D87" s="3" t="s">
        <v>28</v>
      </c>
      <c r="E87" s="4">
        <v>0</v>
      </c>
      <c r="F87" s="5">
        <v>0</v>
      </c>
      <c r="G87" s="6">
        <v>2</v>
      </c>
      <c r="H87" s="6">
        <f t="shared" si="1"/>
        <v>0</v>
      </c>
      <c r="I87" s="7"/>
    </row>
    <row r="88" spans="1:9" ht="25.5">
      <c r="A88" s="1" t="s">
        <v>387</v>
      </c>
      <c r="B88" s="1" t="s">
        <v>180</v>
      </c>
      <c r="C88" s="2" t="s">
        <v>181</v>
      </c>
      <c r="D88" s="3" t="s">
        <v>28</v>
      </c>
      <c r="E88" s="4">
        <v>0</v>
      </c>
      <c r="F88" s="5">
        <v>0</v>
      </c>
      <c r="G88" s="6">
        <v>2</v>
      </c>
      <c r="H88" s="6">
        <f t="shared" si="1"/>
        <v>0</v>
      </c>
      <c r="I88" s="7"/>
    </row>
    <row r="89" spans="1:9" ht="38.25">
      <c r="A89" s="1" t="s">
        <v>388</v>
      </c>
      <c r="B89" s="1" t="s">
        <v>182</v>
      </c>
      <c r="C89" s="2" t="s">
        <v>183</v>
      </c>
      <c r="D89" s="3" t="s">
        <v>28</v>
      </c>
      <c r="E89" s="4">
        <v>0</v>
      </c>
      <c r="F89" s="5">
        <v>0</v>
      </c>
      <c r="G89" s="6">
        <v>2</v>
      </c>
      <c r="H89" s="6">
        <f t="shared" si="1"/>
        <v>0</v>
      </c>
      <c r="I89" s="7"/>
    </row>
    <row r="90" spans="1:9" ht="38.25">
      <c r="A90" s="1" t="s">
        <v>389</v>
      </c>
      <c r="B90" s="1" t="s">
        <v>184</v>
      </c>
      <c r="C90" s="2" t="s">
        <v>185</v>
      </c>
      <c r="D90" s="3" t="s">
        <v>28</v>
      </c>
      <c r="E90" s="4">
        <v>0</v>
      </c>
      <c r="F90" s="5">
        <v>0</v>
      </c>
      <c r="G90" s="6">
        <v>2</v>
      </c>
      <c r="H90" s="6">
        <f t="shared" si="1"/>
        <v>0</v>
      </c>
      <c r="I90" s="7"/>
    </row>
    <row r="91" spans="1:9">
      <c r="A91" s="1" t="s">
        <v>390</v>
      </c>
      <c r="B91" s="1" t="s">
        <v>186</v>
      </c>
      <c r="C91" s="2" t="s">
        <v>187</v>
      </c>
      <c r="E91" s="4">
        <v>0</v>
      </c>
      <c r="F91" s="5">
        <v>0</v>
      </c>
      <c r="G91" s="6">
        <v>1</v>
      </c>
      <c r="H91" s="6">
        <f>H92</f>
        <v>0</v>
      </c>
      <c r="I91" s="7"/>
    </row>
    <row r="92" spans="1:9">
      <c r="A92" s="1" t="s">
        <v>391</v>
      </c>
      <c r="B92" s="1" t="s">
        <v>34</v>
      </c>
      <c r="C92" s="2" t="s">
        <v>209</v>
      </c>
      <c r="E92" s="4">
        <v>0</v>
      </c>
      <c r="F92" s="5">
        <v>0</v>
      </c>
      <c r="G92" s="6">
        <v>1</v>
      </c>
      <c r="H92" s="6">
        <f>H93+H95+H108+H117+H127+H135+H158+H170</f>
        <v>0</v>
      </c>
      <c r="I92" s="7"/>
    </row>
    <row r="93" spans="1:9">
      <c r="A93" s="1" t="s">
        <v>392</v>
      </c>
      <c r="C93" s="2" t="s">
        <v>210</v>
      </c>
      <c r="E93" s="4">
        <v>0</v>
      </c>
      <c r="F93" s="5">
        <v>0</v>
      </c>
      <c r="G93" s="6">
        <v>1</v>
      </c>
      <c r="H93" s="6">
        <f>H94</f>
        <v>0</v>
      </c>
      <c r="I93" s="7"/>
    </row>
    <row r="94" spans="1:9">
      <c r="A94" s="1" t="s">
        <v>393</v>
      </c>
      <c r="C94" s="2" t="s">
        <v>211</v>
      </c>
      <c r="D94" s="3" t="s">
        <v>28</v>
      </c>
      <c r="E94" s="4">
        <v>0</v>
      </c>
      <c r="F94" s="5">
        <v>0</v>
      </c>
      <c r="G94" s="6">
        <v>2</v>
      </c>
      <c r="H94" s="6">
        <f>ROUND(ROUND(F94,2)*ROUND(E94,2), 2)</f>
        <v>0</v>
      </c>
      <c r="I94" s="7"/>
    </row>
    <row r="95" spans="1:9">
      <c r="A95" s="1" t="s">
        <v>394</v>
      </c>
      <c r="B95" s="1" t="s">
        <v>25</v>
      </c>
      <c r="C95" s="2" t="s">
        <v>212</v>
      </c>
      <c r="E95" s="4">
        <v>0</v>
      </c>
      <c r="F95" s="5">
        <v>0</v>
      </c>
      <c r="G95" s="6">
        <v>1</v>
      </c>
      <c r="H95" s="6">
        <f>H96+H97+H98+H99+H100+H101+H102+H103+H104+H105+H106+H107</f>
        <v>0</v>
      </c>
      <c r="I95" s="7"/>
    </row>
    <row r="96" spans="1:9">
      <c r="A96" s="1" t="s">
        <v>395</v>
      </c>
      <c r="B96" s="1" t="s">
        <v>213</v>
      </c>
      <c r="C96" s="2" t="s">
        <v>214</v>
      </c>
      <c r="D96" s="3" t="s">
        <v>191</v>
      </c>
      <c r="E96" s="4">
        <v>60</v>
      </c>
      <c r="F96" s="5">
        <v>0</v>
      </c>
      <c r="G96" s="6">
        <v>2</v>
      </c>
      <c r="H96" s="6">
        <f t="shared" ref="H96:H107" si="2">ROUND(ROUND(F96,2)*ROUND(E96,2), 2)</f>
        <v>0</v>
      </c>
      <c r="I96" s="7"/>
    </row>
    <row r="97" spans="1:9" ht="38.25">
      <c r="A97" s="1" t="s">
        <v>396</v>
      </c>
      <c r="B97" s="1" t="s">
        <v>215</v>
      </c>
      <c r="C97" s="2" t="s">
        <v>216</v>
      </c>
      <c r="D97" s="3" t="s">
        <v>191</v>
      </c>
      <c r="E97" s="4">
        <v>5</v>
      </c>
      <c r="F97" s="5">
        <v>0</v>
      </c>
      <c r="G97" s="6">
        <v>2</v>
      </c>
      <c r="H97" s="6">
        <f t="shared" si="2"/>
        <v>0</v>
      </c>
      <c r="I97" s="7"/>
    </row>
    <row r="98" spans="1:9">
      <c r="A98" s="1" t="s">
        <v>397</v>
      </c>
      <c r="B98" s="1" t="s">
        <v>217</v>
      </c>
      <c r="C98" s="2" t="s">
        <v>218</v>
      </c>
      <c r="D98" s="3" t="s">
        <v>191</v>
      </c>
      <c r="E98" s="4">
        <v>5</v>
      </c>
      <c r="F98" s="5">
        <v>0</v>
      </c>
      <c r="G98" s="6">
        <v>2</v>
      </c>
      <c r="H98" s="6">
        <f t="shared" si="2"/>
        <v>0</v>
      </c>
      <c r="I98" s="7"/>
    </row>
    <row r="99" spans="1:9">
      <c r="A99" s="1" t="s">
        <v>398</v>
      </c>
      <c r="B99" s="1" t="s">
        <v>219</v>
      </c>
      <c r="C99" s="2" t="s">
        <v>399</v>
      </c>
      <c r="D99" s="3" t="s">
        <v>195</v>
      </c>
      <c r="E99" s="4">
        <v>1600</v>
      </c>
      <c r="F99" s="5">
        <v>0</v>
      </c>
      <c r="G99" s="6">
        <v>2</v>
      </c>
      <c r="H99" s="6">
        <f t="shared" si="2"/>
        <v>0</v>
      </c>
      <c r="I99" s="7"/>
    </row>
    <row r="100" spans="1:9">
      <c r="A100" s="1" t="s">
        <v>400</v>
      </c>
      <c r="B100" s="1" t="s">
        <v>221</v>
      </c>
      <c r="C100" s="2" t="s">
        <v>401</v>
      </c>
      <c r="D100" s="3" t="s">
        <v>195</v>
      </c>
      <c r="E100" s="4">
        <v>850</v>
      </c>
      <c r="F100" s="5">
        <v>0</v>
      </c>
      <c r="G100" s="6">
        <v>2</v>
      </c>
      <c r="H100" s="6">
        <f t="shared" si="2"/>
        <v>0</v>
      </c>
      <c r="I100" s="7"/>
    </row>
    <row r="101" spans="1:9">
      <c r="A101" s="1" t="s">
        <v>402</v>
      </c>
      <c r="B101" s="1" t="s">
        <v>223</v>
      </c>
      <c r="C101" s="2" t="s">
        <v>403</v>
      </c>
      <c r="D101" s="3" t="s">
        <v>195</v>
      </c>
      <c r="E101" s="4">
        <v>2490</v>
      </c>
      <c r="F101" s="5">
        <v>0</v>
      </c>
      <c r="G101" s="6">
        <v>2</v>
      </c>
      <c r="H101" s="6">
        <f t="shared" si="2"/>
        <v>0</v>
      </c>
      <c r="I101" s="7"/>
    </row>
    <row r="102" spans="1:9">
      <c r="A102" s="1" t="s">
        <v>404</v>
      </c>
      <c r="B102" s="1" t="s">
        <v>225</v>
      </c>
      <c r="C102" s="2" t="s">
        <v>405</v>
      </c>
      <c r="D102" s="3" t="s">
        <v>195</v>
      </c>
      <c r="E102" s="4">
        <v>85</v>
      </c>
      <c r="F102" s="5">
        <v>0</v>
      </c>
      <c r="G102" s="6">
        <v>2</v>
      </c>
      <c r="H102" s="6">
        <f t="shared" si="2"/>
        <v>0</v>
      </c>
      <c r="I102" s="7"/>
    </row>
    <row r="103" spans="1:9">
      <c r="A103" s="1" t="s">
        <v>406</v>
      </c>
      <c r="B103" s="1" t="s">
        <v>226</v>
      </c>
      <c r="C103" s="2" t="s">
        <v>224</v>
      </c>
      <c r="D103" s="3" t="s">
        <v>190</v>
      </c>
      <c r="E103" s="4">
        <v>1900</v>
      </c>
      <c r="F103" s="5">
        <v>0</v>
      </c>
      <c r="G103" s="6">
        <v>2</v>
      </c>
      <c r="H103" s="6">
        <f t="shared" si="2"/>
        <v>0</v>
      </c>
      <c r="I103" s="7"/>
    </row>
    <row r="104" spans="1:9">
      <c r="A104" s="1" t="s">
        <v>407</v>
      </c>
      <c r="B104" s="1" t="s">
        <v>227</v>
      </c>
      <c r="C104" s="2" t="s">
        <v>408</v>
      </c>
      <c r="D104" s="3" t="s">
        <v>190</v>
      </c>
      <c r="E104" s="4">
        <v>529</v>
      </c>
      <c r="F104" s="5">
        <v>0</v>
      </c>
      <c r="G104" s="6">
        <v>2</v>
      </c>
      <c r="H104" s="6">
        <f t="shared" si="2"/>
        <v>0</v>
      </c>
      <c r="I104" s="7"/>
    </row>
    <row r="105" spans="1:9" ht="25.5">
      <c r="A105" s="1" t="s">
        <v>409</v>
      </c>
      <c r="B105" s="1" t="s">
        <v>228</v>
      </c>
      <c r="C105" s="2" t="s">
        <v>410</v>
      </c>
      <c r="D105" s="3" t="s">
        <v>190</v>
      </c>
      <c r="E105" s="4">
        <v>278</v>
      </c>
      <c r="F105" s="5">
        <v>0</v>
      </c>
      <c r="G105" s="6">
        <v>2</v>
      </c>
      <c r="H105" s="6">
        <f t="shared" si="2"/>
        <v>0</v>
      </c>
      <c r="I105" s="7"/>
    </row>
    <row r="106" spans="1:9">
      <c r="A106" s="1" t="s">
        <v>411</v>
      </c>
      <c r="B106" s="1" t="s">
        <v>412</v>
      </c>
      <c r="C106" s="2" t="s">
        <v>413</v>
      </c>
      <c r="D106" s="3" t="s">
        <v>190</v>
      </c>
      <c r="E106" s="4">
        <v>696</v>
      </c>
      <c r="F106" s="5">
        <v>0</v>
      </c>
      <c r="G106" s="6">
        <v>2</v>
      </c>
      <c r="H106" s="6">
        <f t="shared" si="2"/>
        <v>0</v>
      </c>
      <c r="I106" s="7"/>
    </row>
    <row r="107" spans="1:9">
      <c r="A107" s="1" t="s">
        <v>414</v>
      </c>
      <c r="B107" s="1" t="s">
        <v>415</v>
      </c>
      <c r="C107" s="2" t="s">
        <v>416</v>
      </c>
      <c r="D107" s="3" t="s">
        <v>190</v>
      </c>
      <c r="E107" s="4">
        <v>650</v>
      </c>
      <c r="F107" s="5">
        <v>0</v>
      </c>
      <c r="G107" s="6">
        <v>2</v>
      </c>
      <c r="H107" s="6">
        <f t="shared" si="2"/>
        <v>0</v>
      </c>
      <c r="I107" s="7"/>
    </row>
    <row r="108" spans="1:9">
      <c r="A108" s="1" t="s">
        <v>417</v>
      </c>
      <c r="B108" s="1" t="s">
        <v>188</v>
      </c>
      <c r="C108" s="2" t="s">
        <v>197</v>
      </c>
      <c r="E108" s="4">
        <v>0</v>
      </c>
      <c r="F108" s="5">
        <v>0</v>
      </c>
      <c r="G108" s="6">
        <v>1</v>
      </c>
      <c r="H108" s="6">
        <f>H109+H110+H111+H112+H113+H114+H115+H116</f>
        <v>0</v>
      </c>
      <c r="I108" s="7"/>
    </row>
    <row r="109" spans="1:9">
      <c r="A109" s="1" t="s">
        <v>418</v>
      </c>
      <c r="B109" s="1" t="s">
        <v>189</v>
      </c>
      <c r="C109" s="2" t="s">
        <v>419</v>
      </c>
      <c r="D109" s="3" t="s">
        <v>198</v>
      </c>
      <c r="E109" s="4">
        <v>15</v>
      </c>
      <c r="F109" s="5">
        <v>0</v>
      </c>
      <c r="G109" s="6">
        <v>2</v>
      </c>
      <c r="H109" s="6">
        <f t="shared" ref="H109:H116" si="3">ROUND(ROUND(F109,2)*ROUND(E109,2), 2)</f>
        <v>0</v>
      </c>
      <c r="I109" s="7"/>
    </row>
    <row r="110" spans="1:9">
      <c r="A110" s="1" t="s">
        <v>420</v>
      </c>
      <c r="B110" s="1" t="s">
        <v>229</v>
      </c>
      <c r="C110" s="2" t="s">
        <v>421</v>
      </c>
      <c r="D110" s="3" t="s">
        <v>198</v>
      </c>
      <c r="E110" s="4">
        <v>420</v>
      </c>
      <c r="F110" s="5">
        <v>0</v>
      </c>
      <c r="G110" s="6">
        <v>2</v>
      </c>
      <c r="H110" s="6">
        <f t="shared" si="3"/>
        <v>0</v>
      </c>
      <c r="I110" s="7"/>
    </row>
    <row r="111" spans="1:9">
      <c r="A111" s="1" t="s">
        <v>422</v>
      </c>
      <c r="B111" s="1" t="s">
        <v>230</v>
      </c>
      <c r="C111" s="2" t="s">
        <v>231</v>
      </c>
      <c r="D111" s="3" t="s">
        <v>198</v>
      </c>
      <c r="E111" s="4">
        <v>21</v>
      </c>
      <c r="F111" s="5">
        <v>0</v>
      </c>
      <c r="G111" s="6">
        <v>2</v>
      </c>
      <c r="H111" s="6">
        <f t="shared" si="3"/>
        <v>0</v>
      </c>
      <c r="I111" s="7"/>
    </row>
    <row r="112" spans="1:9">
      <c r="A112" s="1" t="s">
        <v>423</v>
      </c>
      <c r="B112" s="1" t="s">
        <v>232</v>
      </c>
      <c r="C112" s="2" t="s">
        <v>233</v>
      </c>
      <c r="D112" s="3" t="s">
        <v>195</v>
      </c>
      <c r="E112" s="4">
        <v>545</v>
      </c>
      <c r="F112" s="5">
        <v>0</v>
      </c>
      <c r="G112" s="6">
        <v>2</v>
      </c>
      <c r="H112" s="6">
        <f t="shared" si="3"/>
        <v>0</v>
      </c>
      <c r="I112" s="7"/>
    </row>
    <row r="113" spans="1:9">
      <c r="A113" s="1" t="s">
        <v>424</v>
      </c>
      <c r="B113" s="1" t="s">
        <v>234</v>
      </c>
      <c r="C113" s="2" t="s">
        <v>425</v>
      </c>
      <c r="D113" s="3" t="s">
        <v>195</v>
      </c>
      <c r="E113" s="4">
        <v>3730</v>
      </c>
      <c r="F113" s="5">
        <v>0</v>
      </c>
      <c r="G113" s="6">
        <v>2</v>
      </c>
      <c r="H113" s="6">
        <f t="shared" si="3"/>
        <v>0</v>
      </c>
      <c r="I113" s="7"/>
    </row>
    <row r="114" spans="1:9" ht="25.5">
      <c r="A114" s="1" t="s">
        <v>426</v>
      </c>
      <c r="B114" s="1" t="s">
        <v>235</v>
      </c>
      <c r="C114" s="2" t="s">
        <v>427</v>
      </c>
      <c r="D114" s="3" t="s">
        <v>198</v>
      </c>
      <c r="E114" s="4">
        <v>20</v>
      </c>
      <c r="F114" s="5">
        <v>0</v>
      </c>
      <c r="G114" s="6">
        <v>2</v>
      </c>
      <c r="H114" s="6">
        <f t="shared" si="3"/>
        <v>0</v>
      </c>
      <c r="I114" s="7"/>
    </row>
    <row r="115" spans="1:9" ht="38.25">
      <c r="A115" s="1" t="s">
        <v>428</v>
      </c>
      <c r="B115" s="1" t="s">
        <v>429</v>
      </c>
      <c r="C115" s="2" t="s">
        <v>642</v>
      </c>
      <c r="D115" s="3" t="s">
        <v>198</v>
      </c>
      <c r="E115" s="4">
        <v>210</v>
      </c>
      <c r="F115" s="5">
        <v>0</v>
      </c>
      <c r="G115" s="6">
        <v>2</v>
      </c>
      <c r="H115" s="6">
        <f t="shared" si="3"/>
        <v>0</v>
      </c>
      <c r="I115" s="7"/>
    </row>
    <row r="116" spans="1:9" ht="38.25">
      <c r="A116" s="1" t="s">
        <v>430</v>
      </c>
      <c r="B116" s="1" t="s">
        <v>431</v>
      </c>
      <c r="C116" s="2" t="s">
        <v>236</v>
      </c>
      <c r="D116" s="3" t="s">
        <v>198</v>
      </c>
      <c r="E116" s="4">
        <v>421</v>
      </c>
      <c r="F116" s="5">
        <v>0</v>
      </c>
      <c r="G116" s="6">
        <v>2</v>
      </c>
      <c r="H116" s="6">
        <f t="shared" si="3"/>
        <v>0</v>
      </c>
      <c r="I116" s="7"/>
    </row>
    <row r="117" spans="1:9">
      <c r="A117" s="1" t="s">
        <v>432</v>
      </c>
      <c r="B117" s="1" t="s">
        <v>192</v>
      </c>
      <c r="C117" s="2" t="s">
        <v>200</v>
      </c>
      <c r="E117" s="4">
        <v>0</v>
      </c>
      <c r="F117" s="5">
        <v>0</v>
      </c>
      <c r="G117" s="6">
        <v>1</v>
      </c>
      <c r="H117" s="6">
        <f>H118+H119+H120+H121+H122+H123+H124+H125+H126</f>
        <v>0</v>
      </c>
      <c r="I117" s="7"/>
    </row>
    <row r="118" spans="1:9" ht="25.5">
      <c r="A118" s="1" t="s">
        <v>433</v>
      </c>
      <c r="B118" s="1" t="s">
        <v>193</v>
      </c>
      <c r="C118" s="2" t="s">
        <v>237</v>
      </c>
      <c r="D118" s="3" t="s">
        <v>198</v>
      </c>
      <c r="E118" s="4">
        <v>225</v>
      </c>
      <c r="F118" s="5">
        <v>0</v>
      </c>
      <c r="G118" s="6">
        <v>2</v>
      </c>
      <c r="H118" s="6">
        <f t="shared" ref="H118:H126" si="4">ROUND(ROUND(F118,2)*ROUND(E118,2), 2)</f>
        <v>0</v>
      </c>
      <c r="I118" s="7"/>
    </row>
    <row r="119" spans="1:9" ht="25.5">
      <c r="A119" s="1" t="s">
        <v>434</v>
      </c>
      <c r="B119" s="1" t="s">
        <v>194</v>
      </c>
      <c r="C119" s="2" t="s">
        <v>238</v>
      </c>
      <c r="D119" s="3" t="s">
        <v>195</v>
      </c>
      <c r="E119" s="4">
        <v>1683</v>
      </c>
      <c r="F119" s="5">
        <v>0</v>
      </c>
      <c r="G119" s="6">
        <v>2</v>
      </c>
      <c r="H119" s="6">
        <f t="shared" si="4"/>
        <v>0</v>
      </c>
      <c r="I119" s="7"/>
    </row>
    <row r="120" spans="1:9">
      <c r="A120" s="1" t="s">
        <v>435</v>
      </c>
      <c r="B120" s="1" t="s">
        <v>199</v>
      </c>
      <c r="C120" s="2" t="s">
        <v>239</v>
      </c>
      <c r="D120" s="3" t="s">
        <v>195</v>
      </c>
      <c r="E120" s="4">
        <v>1780</v>
      </c>
      <c r="F120" s="5">
        <v>0</v>
      </c>
      <c r="G120" s="6">
        <v>2</v>
      </c>
      <c r="H120" s="6">
        <f t="shared" si="4"/>
        <v>0</v>
      </c>
      <c r="I120" s="7"/>
    </row>
    <row r="121" spans="1:9" ht="25.5">
      <c r="A121" s="1" t="s">
        <v>436</v>
      </c>
      <c r="B121" s="1" t="s">
        <v>202</v>
      </c>
      <c r="C121" s="2" t="s">
        <v>240</v>
      </c>
      <c r="D121" s="3" t="s">
        <v>195</v>
      </c>
      <c r="E121" s="4">
        <v>2430</v>
      </c>
      <c r="F121" s="5">
        <v>0</v>
      </c>
      <c r="G121" s="6">
        <v>2</v>
      </c>
      <c r="H121" s="6">
        <f t="shared" si="4"/>
        <v>0</v>
      </c>
      <c r="I121" s="7"/>
    </row>
    <row r="122" spans="1:9" ht="38.25">
      <c r="A122" s="1" t="s">
        <v>437</v>
      </c>
      <c r="B122" s="1" t="s">
        <v>204</v>
      </c>
      <c r="C122" s="2" t="s">
        <v>438</v>
      </c>
      <c r="D122" s="3" t="s">
        <v>195</v>
      </c>
      <c r="E122" s="4">
        <v>148</v>
      </c>
      <c r="F122" s="5">
        <v>0</v>
      </c>
      <c r="G122" s="6">
        <v>2</v>
      </c>
      <c r="H122" s="6">
        <f t="shared" si="4"/>
        <v>0</v>
      </c>
      <c r="I122" s="7"/>
    </row>
    <row r="123" spans="1:9" ht="25.5">
      <c r="A123" s="1" t="s">
        <v>439</v>
      </c>
      <c r="B123" s="1" t="s">
        <v>205</v>
      </c>
      <c r="C123" s="2" t="s">
        <v>440</v>
      </c>
      <c r="D123" s="3" t="s">
        <v>190</v>
      </c>
      <c r="E123" s="4">
        <v>648</v>
      </c>
      <c r="F123" s="5">
        <v>0</v>
      </c>
      <c r="G123" s="6">
        <v>2</v>
      </c>
      <c r="H123" s="6">
        <f t="shared" si="4"/>
        <v>0</v>
      </c>
      <c r="I123" s="7"/>
    </row>
    <row r="124" spans="1:9" ht="25.5">
      <c r="A124" s="1" t="s">
        <v>441</v>
      </c>
      <c r="B124" s="1" t="s">
        <v>242</v>
      </c>
      <c r="C124" s="2" t="s">
        <v>442</v>
      </c>
      <c r="D124" s="3" t="s">
        <v>190</v>
      </c>
      <c r="E124" s="4">
        <v>220</v>
      </c>
      <c r="F124" s="5">
        <v>0</v>
      </c>
      <c r="G124" s="6">
        <v>2</v>
      </c>
      <c r="H124" s="6">
        <f t="shared" si="4"/>
        <v>0</v>
      </c>
      <c r="I124" s="7"/>
    </row>
    <row r="125" spans="1:9" ht="25.5">
      <c r="A125" s="1" t="s">
        <v>443</v>
      </c>
      <c r="B125" s="1" t="s">
        <v>444</v>
      </c>
      <c r="C125" s="2" t="s">
        <v>241</v>
      </c>
      <c r="D125" s="3" t="s">
        <v>190</v>
      </c>
      <c r="E125" s="4">
        <v>15</v>
      </c>
      <c r="F125" s="5">
        <v>0</v>
      </c>
      <c r="G125" s="6">
        <v>2</v>
      </c>
      <c r="H125" s="6">
        <f t="shared" si="4"/>
        <v>0</v>
      </c>
      <c r="I125" s="7"/>
    </row>
    <row r="126" spans="1:9" ht="38.25">
      <c r="A126" s="1" t="s">
        <v>445</v>
      </c>
      <c r="B126" s="1" t="s">
        <v>446</v>
      </c>
      <c r="C126" s="2" t="s">
        <v>438</v>
      </c>
      <c r="D126" s="3" t="s">
        <v>190</v>
      </c>
      <c r="E126" s="4">
        <v>680</v>
      </c>
      <c r="F126" s="5">
        <v>0</v>
      </c>
      <c r="G126" s="6">
        <v>2</v>
      </c>
      <c r="H126" s="6">
        <f t="shared" si="4"/>
        <v>0</v>
      </c>
      <c r="I126" s="7"/>
    </row>
    <row r="127" spans="1:9">
      <c r="A127" s="1" t="s">
        <v>447</v>
      </c>
      <c r="B127" s="1" t="s">
        <v>243</v>
      </c>
      <c r="C127" s="2" t="s">
        <v>203</v>
      </c>
      <c r="E127" s="4">
        <v>0</v>
      </c>
      <c r="F127" s="5">
        <v>0</v>
      </c>
      <c r="G127" s="6">
        <v>1</v>
      </c>
      <c r="H127" s="6">
        <f>H128+H129+H130+H131+H132+H133+H134</f>
        <v>0</v>
      </c>
      <c r="I127" s="7"/>
    </row>
    <row r="128" spans="1:9" ht="51">
      <c r="A128" s="1" t="s">
        <v>448</v>
      </c>
      <c r="B128" s="1" t="s">
        <v>244</v>
      </c>
      <c r="C128" s="2" t="s">
        <v>449</v>
      </c>
      <c r="D128" s="3" t="s">
        <v>191</v>
      </c>
      <c r="E128" s="4">
        <v>1</v>
      </c>
      <c r="F128" s="5">
        <v>0</v>
      </c>
      <c r="G128" s="6">
        <v>2</v>
      </c>
      <c r="H128" s="6">
        <f t="shared" ref="H128:H134" si="5">ROUND(ROUND(F128,2)*ROUND(E128,2), 2)</f>
        <v>0</v>
      </c>
      <c r="I128" s="7"/>
    </row>
    <row r="129" spans="1:9" ht="51">
      <c r="A129" s="1" t="s">
        <v>450</v>
      </c>
      <c r="B129" s="1" t="s">
        <v>245</v>
      </c>
      <c r="C129" s="2" t="s">
        <v>451</v>
      </c>
      <c r="D129" s="3" t="s">
        <v>191</v>
      </c>
      <c r="E129" s="4">
        <v>12</v>
      </c>
      <c r="F129" s="5">
        <v>0</v>
      </c>
      <c r="G129" s="6">
        <v>2</v>
      </c>
      <c r="H129" s="6">
        <f t="shared" si="5"/>
        <v>0</v>
      </c>
      <c r="I129" s="7"/>
    </row>
    <row r="130" spans="1:9" ht="25.5">
      <c r="A130" s="1" t="s">
        <v>452</v>
      </c>
      <c r="B130" s="1" t="s">
        <v>453</v>
      </c>
      <c r="C130" s="2" t="s">
        <v>454</v>
      </c>
      <c r="D130" s="3" t="s">
        <v>190</v>
      </c>
      <c r="E130" s="4">
        <v>60</v>
      </c>
      <c r="F130" s="5">
        <v>0</v>
      </c>
      <c r="G130" s="6">
        <v>2</v>
      </c>
      <c r="H130" s="6">
        <f t="shared" si="5"/>
        <v>0</v>
      </c>
      <c r="I130" s="7"/>
    </row>
    <row r="131" spans="1:9" ht="25.5">
      <c r="A131" s="1" t="s">
        <v>455</v>
      </c>
      <c r="B131" s="1" t="s">
        <v>456</v>
      </c>
      <c r="C131" s="2" t="s">
        <v>457</v>
      </c>
      <c r="D131" s="3" t="s">
        <v>191</v>
      </c>
      <c r="E131" s="4">
        <v>20</v>
      </c>
      <c r="F131" s="5">
        <v>0</v>
      </c>
      <c r="G131" s="6">
        <v>2</v>
      </c>
      <c r="H131" s="6">
        <f t="shared" si="5"/>
        <v>0</v>
      </c>
      <c r="I131" s="7"/>
    </row>
    <row r="132" spans="1:9" ht="25.5">
      <c r="A132" s="1" t="s">
        <v>458</v>
      </c>
      <c r="B132" s="1" t="s">
        <v>459</v>
      </c>
      <c r="C132" s="2" t="s">
        <v>460</v>
      </c>
      <c r="D132" s="3" t="s">
        <v>191</v>
      </c>
      <c r="E132" s="4">
        <v>15</v>
      </c>
      <c r="F132" s="5">
        <v>0</v>
      </c>
      <c r="G132" s="6">
        <v>2</v>
      </c>
      <c r="H132" s="6">
        <f t="shared" si="5"/>
        <v>0</v>
      </c>
      <c r="I132" s="7"/>
    </row>
    <row r="133" spans="1:9" ht="38.25">
      <c r="A133" s="1" t="s">
        <v>461</v>
      </c>
      <c r="B133" s="1" t="s">
        <v>462</v>
      </c>
      <c r="C133" s="2" t="s">
        <v>463</v>
      </c>
      <c r="D133" s="3" t="s">
        <v>191</v>
      </c>
      <c r="E133" s="4">
        <v>15</v>
      </c>
      <c r="F133" s="5">
        <v>0</v>
      </c>
      <c r="G133" s="6">
        <v>2</v>
      </c>
      <c r="H133" s="6">
        <f t="shared" si="5"/>
        <v>0</v>
      </c>
      <c r="I133" s="7"/>
    </row>
    <row r="134" spans="1:9" ht="38.25">
      <c r="A134" s="1" t="s">
        <v>464</v>
      </c>
      <c r="B134" s="1" t="s">
        <v>465</v>
      </c>
      <c r="C134" s="2" t="s">
        <v>466</v>
      </c>
      <c r="D134" s="3" t="s">
        <v>191</v>
      </c>
      <c r="E134" s="4">
        <v>12</v>
      </c>
      <c r="F134" s="5">
        <v>0</v>
      </c>
      <c r="G134" s="6">
        <v>2</v>
      </c>
      <c r="H134" s="6">
        <f t="shared" si="5"/>
        <v>0</v>
      </c>
      <c r="I134" s="7"/>
    </row>
    <row r="135" spans="1:9">
      <c r="A135" s="1" t="s">
        <v>467</v>
      </c>
      <c r="B135" s="1" t="s">
        <v>246</v>
      </c>
      <c r="C135" s="2" t="s">
        <v>247</v>
      </c>
      <c r="E135" s="4">
        <v>0</v>
      </c>
      <c r="F135" s="5">
        <v>0</v>
      </c>
      <c r="G135" s="6">
        <v>1</v>
      </c>
      <c r="H135" s="6">
        <f>H136+H137+H138+H139+H140+H141+H142+H143+H144+H145+H146+H147+H148+H149+H150+H151+H152+H153+H154+H155+H156+H157</f>
        <v>0</v>
      </c>
      <c r="I135" s="7"/>
    </row>
    <row r="136" spans="1:9">
      <c r="A136" s="1" t="s">
        <v>468</v>
      </c>
      <c r="B136" s="1" t="s">
        <v>248</v>
      </c>
      <c r="C136" s="2" t="s">
        <v>249</v>
      </c>
      <c r="D136" s="3" t="s">
        <v>191</v>
      </c>
      <c r="E136" s="4">
        <v>14</v>
      </c>
      <c r="F136" s="5">
        <v>0</v>
      </c>
      <c r="G136" s="6">
        <v>2</v>
      </c>
      <c r="H136" s="6">
        <f t="shared" ref="H136:H157" si="6">ROUND(ROUND(F136,2)*ROUND(E136,2), 2)</f>
        <v>0</v>
      </c>
      <c r="I136" s="7"/>
    </row>
    <row r="137" spans="1:9" ht="25.5">
      <c r="A137" s="1" t="s">
        <v>469</v>
      </c>
      <c r="B137" s="1" t="s">
        <v>250</v>
      </c>
      <c r="C137" s="2" t="s">
        <v>251</v>
      </c>
      <c r="D137" s="3" t="s">
        <v>191</v>
      </c>
      <c r="E137" s="4">
        <v>5</v>
      </c>
      <c r="F137" s="5">
        <v>0</v>
      </c>
      <c r="G137" s="6">
        <v>2</v>
      </c>
      <c r="H137" s="6">
        <f t="shared" si="6"/>
        <v>0</v>
      </c>
      <c r="I137" s="7"/>
    </row>
    <row r="138" spans="1:9" ht="25.5">
      <c r="A138" s="1" t="s">
        <v>470</v>
      </c>
      <c r="B138" s="1" t="s">
        <v>252</v>
      </c>
      <c r="C138" s="2" t="s">
        <v>253</v>
      </c>
      <c r="D138" s="3" t="s">
        <v>191</v>
      </c>
      <c r="E138" s="4">
        <v>7</v>
      </c>
      <c r="F138" s="5">
        <v>0</v>
      </c>
      <c r="G138" s="6">
        <v>2</v>
      </c>
      <c r="H138" s="6">
        <f t="shared" si="6"/>
        <v>0</v>
      </c>
      <c r="I138" s="7"/>
    </row>
    <row r="139" spans="1:9" ht="25.5">
      <c r="A139" s="1" t="s">
        <v>471</v>
      </c>
      <c r="B139" s="1" t="s">
        <v>254</v>
      </c>
      <c r="C139" s="2" t="s">
        <v>255</v>
      </c>
      <c r="D139" s="3" t="s">
        <v>191</v>
      </c>
      <c r="E139" s="4">
        <v>1</v>
      </c>
      <c r="F139" s="5">
        <v>0</v>
      </c>
      <c r="G139" s="6">
        <v>2</v>
      </c>
      <c r="H139" s="6">
        <f t="shared" si="6"/>
        <v>0</v>
      </c>
      <c r="I139" s="7"/>
    </row>
    <row r="140" spans="1:9" ht="25.5">
      <c r="A140" s="1" t="s">
        <v>472</v>
      </c>
      <c r="B140" s="1" t="s">
        <v>256</v>
      </c>
      <c r="C140" s="2" t="s">
        <v>473</v>
      </c>
      <c r="D140" s="3" t="s">
        <v>191</v>
      </c>
      <c r="E140" s="4">
        <v>3</v>
      </c>
      <c r="F140" s="5">
        <v>0</v>
      </c>
      <c r="G140" s="6">
        <v>2</v>
      </c>
      <c r="H140" s="6">
        <f t="shared" si="6"/>
        <v>0</v>
      </c>
      <c r="I140" s="7"/>
    </row>
    <row r="141" spans="1:9" ht="25.5">
      <c r="A141" s="1" t="s">
        <v>474</v>
      </c>
      <c r="B141" s="1" t="s">
        <v>257</v>
      </c>
      <c r="C141" s="2" t="s">
        <v>475</v>
      </c>
      <c r="D141" s="3" t="s">
        <v>191</v>
      </c>
      <c r="E141" s="4">
        <v>1</v>
      </c>
      <c r="F141" s="5">
        <v>0</v>
      </c>
      <c r="G141" s="6">
        <v>2</v>
      </c>
      <c r="H141" s="6">
        <f t="shared" si="6"/>
        <v>0</v>
      </c>
      <c r="I141" s="7"/>
    </row>
    <row r="142" spans="1:9" ht="25.5">
      <c r="A142" s="1" t="s">
        <v>476</v>
      </c>
      <c r="B142" s="1" t="s">
        <v>258</v>
      </c>
      <c r="C142" s="2" t="s">
        <v>259</v>
      </c>
      <c r="D142" s="3" t="s">
        <v>191</v>
      </c>
      <c r="E142" s="4">
        <v>3</v>
      </c>
      <c r="F142" s="5">
        <v>0</v>
      </c>
      <c r="G142" s="6">
        <v>2</v>
      </c>
      <c r="H142" s="6">
        <f t="shared" si="6"/>
        <v>0</v>
      </c>
      <c r="I142" s="7"/>
    </row>
    <row r="143" spans="1:9" ht="25.5">
      <c r="A143" s="1" t="s">
        <v>477</v>
      </c>
      <c r="B143" s="1" t="s">
        <v>260</v>
      </c>
      <c r="C143" s="2" t="s">
        <v>478</v>
      </c>
      <c r="D143" s="3" t="s">
        <v>191</v>
      </c>
      <c r="E143" s="4">
        <v>1</v>
      </c>
      <c r="F143" s="5">
        <v>0</v>
      </c>
      <c r="G143" s="6">
        <v>2</v>
      </c>
      <c r="H143" s="6">
        <f t="shared" si="6"/>
        <v>0</v>
      </c>
      <c r="I143" s="7"/>
    </row>
    <row r="144" spans="1:9" ht="25.5">
      <c r="A144" s="1" t="s">
        <v>479</v>
      </c>
      <c r="B144" s="1" t="s">
        <v>261</v>
      </c>
      <c r="C144" s="2" t="s">
        <v>480</v>
      </c>
      <c r="D144" s="3" t="s">
        <v>191</v>
      </c>
      <c r="E144" s="4">
        <v>1</v>
      </c>
      <c r="F144" s="5">
        <v>0</v>
      </c>
      <c r="G144" s="6">
        <v>2</v>
      </c>
      <c r="H144" s="6">
        <f t="shared" si="6"/>
        <v>0</v>
      </c>
      <c r="I144" s="7"/>
    </row>
    <row r="145" spans="1:9" ht="25.5">
      <c r="A145" s="1" t="s">
        <v>481</v>
      </c>
      <c r="B145" s="1" t="s">
        <v>262</v>
      </c>
      <c r="C145" s="2" t="s">
        <v>482</v>
      </c>
      <c r="D145" s="3" t="s">
        <v>191</v>
      </c>
      <c r="E145" s="4">
        <v>1</v>
      </c>
      <c r="F145" s="5">
        <v>0</v>
      </c>
      <c r="G145" s="6">
        <v>2</v>
      </c>
      <c r="H145" s="6">
        <f t="shared" si="6"/>
        <v>0</v>
      </c>
      <c r="I145" s="7"/>
    </row>
    <row r="146" spans="1:9" ht="38.25">
      <c r="A146" s="1" t="s">
        <v>483</v>
      </c>
      <c r="B146" s="1" t="s">
        <v>263</v>
      </c>
      <c r="C146" s="2" t="s">
        <v>484</v>
      </c>
      <c r="D146" s="3" t="s">
        <v>190</v>
      </c>
      <c r="E146" s="4">
        <v>397</v>
      </c>
      <c r="F146" s="5">
        <v>0</v>
      </c>
      <c r="G146" s="6">
        <v>2</v>
      </c>
      <c r="H146" s="6">
        <f t="shared" si="6"/>
        <v>0</v>
      </c>
      <c r="I146" s="7"/>
    </row>
    <row r="147" spans="1:9" ht="38.25">
      <c r="A147" s="1" t="s">
        <v>485</v>
      </c>
      <c r="B147" s="1" t="s">
        <v>264</v>
      </c>
      <c r="C147" s="2" t="s">
        <v>486</v>
      </c>
      <c r="D147" s="3" t="s">
        <v>190</v>
      </c>
      <c r="E147" s="4">
        <v>1020</v>
      </c>
      <c r="F147" s="5">
        <v>0</v>
      </c>
      <c r="G147" s="6">
        <v>2</v>
      </c>
      <c r="H147" s="6">
        <f t="shared" si="6"/>
        <v>0</v>
      </c>
      <c r="I147" s="7"/>
    </row>
    <row r="148" spans="1:9" ht="25.5">
      <c r="A148" s="1" t="s">
        <v>487</v>
      </c>
      <c r="B148" s="1" t="s">
        <v>265</v>
      </c>
      <c r="C148" s="2" t="s">
        <v>270</v>
      </c>
      <c r="D148" s="3" t="s">
        <v>190</v>
      </c>
      <c r="E148" s="4">
        <v>44</v>
      </c>
      <c r="F148" s="5">
        <v>0</v>
      </c>
      <c r="G148" s="6">
        <v>2</v>
      </c>
      <c r="H148" s="6">
        <f t="shared" si="6"/>
        <v>0</v>
      </c>
      <c r="I148" s="7"/>
    </row>
    <row r="149" spans="1:9" ht="25.5">
      <c r="A149" s="1" t="s">
        <v>488</v>
      </c>
      <c r="B149" s="1" t="s">
        <v>266</v>
      </c>
      <c r="C149" s="2" t="s">
        <v>489</v>
      </c>
      <c r="D149" s="3" t="s">
        <v>190</v>
      </c>
      <c r="E149" s="4">
        <v>240</v>
      </c>
      <c r="F149" s="5">
        <v>0</v>
      </c>
      <c r="G149" s="6">
        <v>2</v>
      </c>
      <c r="H149" s="6">
        <f t="shared" si="6"/>
        <v>0</v>
      </c>
      <c r="I149" s="7"/>
    </row>
    <row r="150" spans="1:9" ht="38.25">
      <c r="A150" s="1" t="s">
        <v>490</v>
      </c>
      <c r="B150" s="1" t="s">
        <v>267</v>
      </c>
      <c r="C150" s="2" t="s">
        <v>268</v>
      </c>
      <c r="D150" s="3" t="s">
        <v>190</v>
      </c>
      <c r="E150" s="4">
        <v>290</v>
      </c>
      <c r="F150" s="5">
        <v>0</v>
      </c>
      <c r="G150" s="6">
        <v>2</v>
      </c>
      <c r="H150" s="6">
        <f t="shared" si="6"/>
        <v>0</v>
      </c>
      <c r="I150" s="7"/>
    </row>
    <row r="151" spans="1:9" ht="38.25">
      <c r="A151" s="1" t="s">
        <v>491</v>
      </c>
      <c r="B151" s="1" t="s">
        <v>269</v>
      </c>
      <c r="C151" s="2" t="s">
        <v>272</v>
      </c>
      <c r="D151" s="3" t="s">
        <v>195</v>
      </c>
      <c r="E151" s="4">
        <v>11</v>
      </c>
      <c r="F151" s="5">
        <v>0</v>
      </c>
      <c r="G151" s="6">
        <v>2</v>
      </c>
      <c r="H151" s="6">
        <f t="shared" si="6"/>
        <v>0</v>
      </c>
      <c r="I151" s="7"/>
    </row>
    <row r="152" spans="1:9" ht="38.25">
      <c r="A152" s="1" t="s">
        <v>492</v>
      </c>
      <c r="B152" s="1" t="s">
        <v>271</v>
      </c>
      <c r="C152" s="2" t="s">
        <v>493</v>
      </c>
      <c r="D152" s="3" t="s">
        <v>195</v>
      </c>
      <c r="E152" s="4">
        <v>38</v>
      </c>
      <c r="F152" s="5">
        <v>0</v>
      </c>
      <c r="G152" s="6">
        <v>2</v>
      </c>
      <c r="H152" s="6">
        <f t="shared" si="6"/>
        <v>0</v>
      </c>
      <c r="I152" s="7"/>
    </row>
    <row r="153" spans="1:9" ht="25.5">
      <c r="A153" s="1" t="s">
        <v>494</v>
      </c>
      <c r="B153" s="1" t="s">
        <v>273</v>
      </c>
      <c r="C153" s="2" t="s">
        <v>276</v>
      </c>
      <c r="D153" s="3" t="s">
        <v>195</v>
      </c>
      <c r="E153" s="4">
        <v>87</v>
      </c>
      <c r="F153" s="5">
        <v>0</v>
      </c>
      <c r="G153" s="6">
        <v>2</v>
      </c>
      <c r="H153" s="6">
        <f t="shared" si="6"/>
        <v>0</v>
      </c>
      <c r="I153" s="7"/>
    </row>
    <row r="154" spans="1:9" ht="38.25">
      <c r="A154" s="1" t="s">
        <v>495</v>
      </c>
      <c r="B154" s="1" t="s">
        <v>274</v>
      </c>
      <c r="C154" s="2" t="s">
        <v>496</v>
      </c>
      <c r="D154" s="3" t="s">
        <v>195</v>
      </c>
      <c r="E154" s="4">
        <v>35</v>
      </c>
      <c r="F154" s="5">
        <v>0</v>
      </c>
      <c r="G154" s="6">
        <v>2</v>
      </c>
      <c r="H154" s="6">
        <f t="shared" si="6"/>
        <v>0</v>
      </c>
      <c r="I154" s="7"/>
    </row>
    <row r="155" spans="1:9" ht="25.5">
      <c r="A155" s="1" t="s">
        <v>497</v>
      </c>
      <c r="B155" s="1" t="s">
        <v>275</v>
      </c>
      <c r="C155" s="2" t="s">
        <v>498</v>
      </c>
      <c r="D155" s="3" t="s">
        <v>195</v>
      </c>
      <c r="E155" s="4">
        <v>11</v>
      </c>
      <c r="F155" s="5">
        <v>0</v>
      </c>
      <c r="G155" s="6">
        <v>2</v>
      </c>
      <c r="H155" s="6">
        <f t="shared" si="6"/>
        <v>0</v>
      </c>
      <c r="I155" s="7"/>
    </row>
    <row r="156" spans="1:9">
      <c r="A156" s="1" t="s">
        <v>499</v>
      </c>
      <c r="B156" s="1" t="s">
        <v>277</v>
      </c>
      <c r="C156" s="2" t="s">
        <v>279</v>
      </c>
      <c r="D156" s="3" t="s">
        <v>190</v>
      </c>
      <c r="E156" s="4">
        <v>215</v>
      </c>
      <c r="F156" s="5">
        <v>0</v>
      </c>
      <c r="G156" s="6">
        <v>2</v>
      </c>
      <c r="H156" s="6">
        <f t="shared" si="6"/>
        <v>0</v>
      </c>
      <c r="I156" s="7"/>
    </row>
    <row r="157" spans="1:9">
      <c r="A157" s="1" t="s">
        <v>500</v>
      </c>
      <c r="B157" s="1" t="s">
        <v>278</v>
      </c>
      <c r="C157" s="2" t="s">
        <v>280</v>
      </c>
      <c r="D157" s="3" t="s">
        <v>190</v>
      </c>
      <c r="E157" s="4">
        <v>295</v>
      </c>
      <c r="F157" s="5">
        <v>0</v>
      </c>
      <c r="G157" s="6">
        <v>2</v>
      </c>
      <c r="H157" s="6">
        <f t="shared" si="6"/>
        <v>0</v>
      </c>
      <c r="I157" s="7"/>
    </row>
    <row r="158" spans="1:9">
      <c r="A158" s="1" t="s">
        <v>501</v>
      </c>
      <c r="B158" s="1" t="s">
        <v>281</v>
      </c>
      <c r="C158" s="2" t="s">
        <v>282</v>
      </c>
      <c r="E158" s="4">
        <v>0</v>
      </c>
      <c r="F158" s="5">
        <v>0</v>
      </c>
      <c r="G158" s="6">
        <v>1</v>
      </c>
      <c r="H158" s="6">
        <f>H159+H166</f>
        <v>0</v>
      </c>
      <c r="I158" s="7"/>
    </row>
    <row r="159" spans="1:9">
      <c r="A159" s="1" t="s">
        <v>502</v>
      </c>
      <c r="B159" s="1" t="s">
        <v>283</v>
      </c>
      <c r="C159" s="2" t="s">
        <v>284</v>
      </c>
      <c r="E159" s="4">
        <v>0</v>
      </c>
      <c r="F159" s="5">
        <v>0</v>
      </c>
      <c r="G159" s="6">
        <v>1</v>
      </c>
      <c r="H159" s="6">
        <f>H160+H161+H162+H163+H164+H165</f>
        <v>0</v>
      </c>
      <c r="I159" s="7"/>
    </row>
    <row r="160" spans="1:9" ht="38.25">
      <c r="A160" s="1" t="s">
        <v>503</v>
      </c>
      <c r="B160" s="1" t="s">
        <v>285</v>
      </c>
      <c r="C160" s="2" t="s">
        <v>286</v>
      </c>
      <c r="D160" s="3" t="s">
        <v>195</v>
      </c>
      <c r="E160" s="4">
        <v>340</v>
      </c>
      <c r="F160" s="5">
        <v>0</v>
      </c>
      <c r="G160" s="6">
        <v>2</v>
      </c>
      <c r="H160" s="6">
        <f t="shared" ref="H160:H165" si="7">ROUND(ROUND(F160,2)*ROUND(E160,2), 2)</f>
        <v>0</v>
      </c>
      <c r="I160" s="7"/>
    </row>
    <row r="161" spans="1:9">
      <c r="A161" s="1" t="s">
        <v>504</v>
      </c>
      <c r="B161" s="1" t="s">
        <v>287</v>
      </c>
      <c r="C161" s="2" t="s">
        <v>288</v>
      </c>
      <c r="D161" s="3" t="s">
        <v>195</v>
      </c>
      <c r="E161" s="4">
        <v>326</v>
      </c>
      <c r="F161" s="5">
        <v>0</v>
      </c>
      <c r="G161" s="6">
        <v>2</v>
      </c>
      <c r="H161" s="6">
        <f t="shared" si="7"/>
        <v>0</v>
      </c>
      <c r="I161" s="7"/>
    </row>
    <row r="162" spans="1:9">
      <c r="A162" s="1" t="s">
        <v>505</v>
      </c>
      <c r="B162" s="1" t="s">
        <v>289</v>
      </c>
      <c r="C162" s="2" t="s">
        <v>290</v>
      </c>
      <c r="D162" s="3" t="s">
        <v>195</v>
      </c>
      <c r="E162" s="4">
        <v>326</v>
      </c>
      <c r="F162" s="5">
        <v>0</v>
      </c>
      <c r="G162" s="6">
        <v>2</v>
      </c>
      <c r="H162" s="6">
        <f t="shared" si="7"/>
        <v>0</v>
      </c>
      <c r="I162" s="7"/>
    </row>
    <row r="163" spans="1:9">
      <c r="A163" s="1" t="s">
        <v>506</v>
      </c>
      <c r="B163" s="1" t="s">
        <v>291</v>
      </c>
      <c r="C163" s="2" t="s">
        <v>292</v>
      </c>
      <c r="D163" s="3" t="s">
        <v>198</v>
      </c>
      <c r="E163" s="4">
        <v>34</v>
      </c>
      <c r="F163" s="5">
        <v>0</v>
      </c>
      <c r="G163" s="6">
        <v>2</v>
      </c>
      <c r="H163" s="6">
        <f t="shared" si="7"/>
        <v>0</v>
      </c>
      <c r="I163" s="7"/>
    </row>
    <row r="164" spans="1:9" ht="89.25">
      <c r="A164" s="1" t="s">
        <v>507</v>
      </c>
      <c r="B164" s="1" t="s">
        <v>508</v>
      </c>
      <c r="C164" s="2" t="s">
        <v>643</v>
      </c>
      <c r="D164" s="3" t="s">
        <v>191</v>
      </c>
      <c r="E164" s="4">
        <v>16</v>
      </c>
      <c r="F164" s="5">
        <v>0</v>
      </c>
      <c r="G164" s="6">
        <v>2</v>
      </c>
      <c r="H164" s="6">
        <f t="shared" si="7"/>
        <v>0</v>
      </c>
      <c r="I164" s="7"/>
    </row>
    <row r="165" spans="1:9" ht="89.25">
      <c r="A165" s="1" t="s">
        <v>509</v>
      </c>
      <c r="B165" s="1" t="s">
        <v>510</v>
      </c>
      <c r="C165" s="2" t="s">
        <v>644</v>
      </c>
      <c r="D165" s="3" t="s">
        <v>191</v>
      </c>
      <c r="E165" s="4">
        <v>160</v>
      </c>
      <c r="F165" s="5">
        <v>0</v>
      </c>
      <c r="G165" s="6">
        <v>2</v>
      </c>
      <c r="H165" s="6">
        <f t="shared" si="7"/>
        <v>0</v>
      </c>
      <c r="I165" s="7"/>
    </row>
    <row r="166" spans="1:9">
      <c r="A166" s="1" t="s">
        <v>511</v>
      </c>
      <c r="B166" s="1" t="s">
        <v>293</v>
      </c>
      <c r="C166" s="2" t="s">
        <v>294</v>
      </c>
      <c r="E166" s="4">
        <v>0</v>
      </c>
      <c r="F166" s="5">
        <v>0</v>
      </c>
      <c r="G166" s="6">
        <v>1</v>
      </c>
      <c r="H166" s="6">
        <f>H167+H168+H169</f>
        <v>0</v>
      </c>
      <c r="I166" s="7"/>
    </row>
    <row r="167" spans="1:9" ht="38.25">
      <c r="A167" s="1" t="s">
        <v>512</v>
      </c>
      <c r="B167" s="1" t="s">
        <v>295</v>
      </c>
      <c r="C167" s="2" t="s">
        <v>296</v>
      </c>
      <c r="D167" s="3" t="s">
        <v>195</v>
      </c>
      <c r="E167" s="4">
        <v>7</v>
      </c>
      <c r="F167" s="5">
        <v>0</v>
      </c>
      <c r="G167" s="6">
        <v>2</v>
      </c>
      <c r="H167" s="6">
        <f t="shared" ref="H167:H169" si="8">ROUND(ROUND(F167,2)*ROUND(E167,2), 2)</f>
        <v>0</v>
      </c>
      <c r="I167" s="7"/>
    </row>
    <row r="168" spans="1:9" ht="38.25">
      <c r="A168" s="1" t="s">
        <v>513</v>
      </c>
      <c r="B168" s="1" t="s">
        <v>297</v>
      </c>
      <c r="C168" s="2" t="s">
        <v>298</v>
      </c>
      <c r="D168" s="3" t="s">
        <v>195</v>
      </c>
      <c r="E168" s="4">
        <v>47</v>
      </c>
      <c r="F168" s="5">
        <v>0</v>
      </c>
      <c r="G168" s="6">
        <v>2</v>
      </c>
      <c r="H168" s="6">
        <f t="shared" si="8"/>
        <v>0</v>
      </c>
      <c r="I168" s="7"/>
    </row>
    <row r="169" spans="1:9" ht="25.5">
      <c r="A169" s="1" t="s">
        <v>514</v>
      </c>
      <c r="B169" s="1" t="s">
        <v>299</v>
      </c>
      <c r="C169" s="2" t="s">
        <v>300</v>
      </c>
      <c r="D169" s="3" t="s">
        <v>190</v>
      </c>
      <c r="E169" s="4">
        <v>72</v>
      </c>
      <c r="F169" s="5">
        <v>0</v>
      </c>
      <c r="G169" s="6">
        <v>2</v>
      </c>
      <c r="H169" s="6">
        <f t="shared" si="8"/>
        <v>0</v>
      </c>
      <c r="I169" s="7"/>
    </row>
    <row r="170" spans="1:9">
      <c r="A170" s="1" t="s">
        <v>515</v>
      </c>
      <c r="B170" s="1" t="s">
        <v>516</v>
      </c>
      <c r="C170" s="2" t="s">
        <v>206</v>
      </c>
      <c r="E170" s="4">
        <v>0</v>
      </c>
      <c r="F170" s="5">
        <v>0</v>
      </c>
      <c r="G170" s="6">
        <v>1</v>
      </c>
      <c r="H170" s="6">
        <f>H171</f>
        <v>0</v>
      </c>
      <c r="I170" s="7"/>
    </row>
    <row r="171" spans="1:9">
      <c r="A171" s="1" t="s">
        <v>517</v>
      </c>
      <c r="B171" s="1" t="s">
        <v>518</v>
      </c>
      <c r="C171" s="2" t="s">
        <v>207</v>
      </c>
      <c r="D171" s="3" t="s">
        <v>208</v>
      </c>
      <c r="E171" s="4">
        <v>10</v>
      </c>
      <c r="F171" s="99">
        <f>H95+H108+H117+H127+H135+H158</f>
        <v>0</v>
      </c>
      <c r="G171" s="6">
        <v>2</v>
      </c>
      <c r="H171" s="6">
        <f>ROUND(F171*E171/100,2)</f>
        <v>0</v>
      </c>
      <c r="I171" s="7"/>
    </row>
    <row r="172" spans="1:9">
      <c r="A172" s="1" t="s">
        <v>519</v>
      </c>
      <c r="B172" s="1" t="s">
        <v>520</v>
      </c>
      <c r="C172" s="2" t="s">
        <v>521</v>
      </c>
      <c r="E172" s="4">
        <v>0</v>
      </c>
      <c r="F172" s="5">
        <v>0</v>
      </c>
      <c r="G172" s="6">
        <v>1</v>
      </c>
      <c r="H172" s="6">
        <f>H173</f>
        <v>0</v>
      </c>
      <c r="I172" s="7"/>
    </row>
    <row r="173" spans="1:9">
      <c r="A173" s="1" t="s">
        <v>522</v>
      </c>
      <c r="B173" s="1" t="s">
        <v>34</v>
      </c>
      <c r="C173" s="2" t="s">
        <v>209</v>
      </c>
      <c r="E173" s="4">
        <v>0</v>
      </c>
      <c r="F173" s="5">
        <v>0</v>
      </c>
      <c r="G173" s="6">
        <v>1</v>
      </c>
      <c r="H173" s="6">
        <f>H174+H176+H179+H182</f>
        <v>0</v>
      </c>
      <c r="I173" s="7"/>
    </row>
    <row r="174" spans="1:9">
      <c r="A174" s="1" t="s">
        <v>523</v>
      </c>
      <c r="C174" s="2" t="s">
        <v>210</v>
      </c>
      <c r="E174" s="4">
        <v>0</v>
      </c>
      <c r="F174" s="5">
        <v>0</v>
      </c>
      <c r="G174" s="6">
        <v>1</v>
      </c>
      <c r="H174" s="6">
        <f>H175</f>
        <v>0</v>
      </c>
      <c r="I174" s="7"/>
    </row>
    <row r="175" spans="1:9">
      <c r="A175" s="1" t="s">
        <v>524</v>
      </c>
      <c r="C175" s="2" t="s">
        <v>211</v>
      </c>
      <c r="D175" s="3" t="s">
        <v>28</v>
      </c>
      <c r="E175" s="4">
        <v>0</v>
      </c>
      <c r="F175" s="5">
        <v>0</v>
      </c>
      <c r="G175" s="6">
        <v>2</v>
      </c>
      <c r="H175" s="6">
        <f>ROUND(ROUND(F175,2)*ROUND(E175,2), 2)</f>
        <v>0</v>
      </c>
      <c r="I175" s="7"/>
    </row>
    <row r="176" spans="1:9">
      <c r="A176" s="1" t="s">
        <v>525</v>
      </c>
      <c r="B176" s="1" t="s">
        <v>25</v>
      </c>
      <c r="C176" s="2" t="s">
        <v>212</v>
      </c>
      <c r="E176" s="4">
        <v>0</v>
      </c>
      <c r="F176" s="5">
        <v>0</v>
      </c>
      <c r="G176" s="6">
        <v>1</v>
      </c>
      <c r="H176" s="6">
        <f>H177+H178</f>
        <v>0</v>
      </c>
      <c r="I176" s="7"/>
    </row>
    <row r="177" spans="1:9">
      <c r="A177" s="1" t="s">
        <v>526</v>
      </c>
      <c r="B177" s="1" t="s">
        <v>220</v>
      </c>
      <c r="C177" s="2" t="s">
        <v>527</v>
      </c>
      <c r="D177" s="3" t="s">
        <v>195</v>
      </c>
      <c r="E177" s="4">
        <v>365</v>
      </c>
      <c r="F177" s="5">
        <v>0</v>
      </c>
      <c r="G177" s="6">
        <v>2</v>
      </c>
      <c r="H177" s="6">
        <f t="shared" ref="H177:H178" si="9">ROUND(ROUND(F177,2)*ROUND(E177,2), 2)</f>
        <v>0</v>
      </c>
      <c r="I177" s="7"/>
    </row>
    <row r="178" spans="1:9">
      <c r="A178" s="1" t="s">
        <v>528</v>
      </c>
      <c r="B178" s="1" t="s">
        <v>222</v>
      </c>
      <c r="C178" s="2" t="s">
        <v>529</v>
      </c>
      <c r="D178" s="3" t="s">
        <v>195</v>
      </c>
      <c r="E178" s="4">
        <v>320</v>
      </c>
      <c r="F178" s="5">
        <v>0</v>
      </c>
      <c r="G178" s="6">
        <v>2</v>
      </c>
      <c r="H178" s="6">
        <f t="shared" si="9"/>
        <v>0</v>
      </c>
      <c r="I178" s="7"/>
    </row>
    <row r="179" spans="1:9">
      <c r="A179" s="1" t="s">
        <v>530</v>
      </c>
      <c r="B179" s="1" t="s">
        <v>192</v>
      </c>
      <c r="C179" s="2" t="s">
        <v>200</v>
      </c>
      <c r="E179" s="4">
        <v>0</v>
      </c>
      <c r="F179" s="5">
        <v>0</v>
      </c>
      <c r="G179" s="6">
        <v>1</v>
      </c>
      <c r="H179" s="6">
        <f>H180+H181</f>
        <v>0</v>
      </c>
      <c r="I179" s="7"/>
    </row>
    <row r="180" spans="1:9" ht="25.5">
      <c r="A180" s="1" t="s">
        <v>531</v>
      </c>
      <c r="B180" s="1" t="s">
        <v>196</v>
      </c>
      <c r="C180" s="2" t="s">
        <v>532</v>
      </c>
      <c r="D180" s="3" t="s">
        <v>195</v>
      </c>
      <c r="E180" s="4">
        <v>300</v>
      </c>
      <c r="F180" s="5">
        <v>0</v>
      </c>
      <c r="G180" s="6">
        <v>2</v>
      </c>
      <c r="H180" s="6">
        <f t="shared" ref="H180:H181" si="10">ROUND(ROUND(F180,2)*ROUND(E180,2), 2)</f>
        <v>0</v>
      </c>
      <c r="I180" s="7"/>
    </row>
    <row r="181" spans="1:9" ht="25.5">
      <c r="A181" s="1" t="s">
        <v>533</v>
      </c>
      <c r="B181" s="1" t="s">
        <v>201</v>
      </c>
      <c r="C181" s="2" t="s">
        <v>534</v>
      </c>
      <c r="D181" s="3" t="s">
        <v>195</v>
      </c>
      <c r="E181" s="4">
        <v>365</v>
      </c>
      <c r="F181" s="5">
        <v>0</v>
      </c>
      <c r="G181" s="6">
        <v>2</v>
      </c>
      <c r="H181" s="6">
        <f t="shared" si="10"/>
        <v>0</v>
      </c>
      <c r="I181" s="7"/>
    </row>
    <row r="182" spans="1:9">
      <c r="A182" s="1" t="s">
        <v>535</v>
      </c>
      <c r="B182" s="1" t="s">
        <v>516</v>
      </c>
      <c r="C182" s="2" t="s">
        <v>206</v>
      </c>
      <c r="E182" s="4">
        <v>0</v>
      </c>
      <c r="F182" s="5">
        <v>0</v>
      </c>
      <c r="G182" s="6">
        <v>1</v>
      </c>
      <c r="H182" s="6">
        <f>H183</f>
        <v>0</v>
      </c>
      <c r="I182" s="7"/>
    </row>
    <row r="183" spans="1:9">
      <c r="A183" s="1" t="s">
        <v>536</v>
      </c>
      <c r="B183" s="1" t="s">
        <v>518</v>
      </c>
      <c r="C183" s="2" t="s">
        <v>207</v>
      </c>
      <c r="D183" s="3" t="s">
        <v>208</v>
      </c>
      <c r="E183" s="4">
        <v>10</v>
      </c>
      <c r="F183" s="99">
        <f>H179+H176</f>
        <v>0</v>
      </c>
      <c r="G183" s="6">
        <v>2</v>
      </c>
      <c r="H183" s="6">
        <f>ROUND(F183*E183/100,2)</f>
        <v>0</v>
      </c>
      <c r="I183" s="7"/>
    </row>
  </sheetData>
  <sheetProtection algorithmName="SHA-512" hashValue="NA9Ouv+GdDvKVOKfkrmt0AknvuLmU0SWoEkGrfkgnMyNNzPBE2YWy4HfdPXhBW3MYW8AvbsXHUk3jaX52QyM7A==" saltValue="IStVKcyfRsMuYNpgiLms4A==" spinCount="100000" sheet="1" formatCells="0" formatColumns="0" formatRows="0"/>
  <conditionalFormatting sqref="J1:IM1048576">
    <cfRule type="expression" dxfId="32" priority="13" stopIfTrue="1">
      <formula>$G:$G=1</formula>
    </cfRule>
  </conditionalFormatting>
  <conditionalFormatting sqref="D184:H64493 D183:G183 D171:G171 D3:H170 D172:H182">
    <cfRule type="expression" dxfId="31" priority="26" stopIfTrue="1">
      <formula>$D3="op"</formula>
    </cfRule>
  </conditionalFormatting>
  <conditionalFormatting sqref="G2:G64493 I2:I64493">
    <cfRule type="expression" dxfId="30" priority="27" stopIfTrue="1">
      <formula>#REF!&gt;0</formula>
    </cfRule>
  </conditionalFormatting>
  <conditionalFormatting sqref="D3:F64493">
    <cfRule type="expression" dxfId="29" priority="30" stopIfTrue="1">
      <formula>#REF!&gt;0</formula>
    </cfRule>
    <cfRule type="expression" dxfId="28" priority="31" stopIfTrue="1">
      <formula>$G3=1</formula>
    </cfRule>
  </conditionalFormatting>
  <conditionalFormatting sqref="A3:C64493">
    <cfRule type="expression" dxfId="27" priority="34" stopIfTrue="1">
      <formula>#REF!&gt;0</formula>
    </cfRule>
    <cfRule type="expression" dxfId="26" priority="35" stopIfTrue="1">
      <formula>$G3=1</formula>
    </cfRule>
  </conditionalFormatting>
  <conditionalFormatting sqref="A2:C2">
    <cfRule type="expression" dxfId="25" priority="36" stopIfTrue="1">
      <formula>#REF!&gt;0</formula>
    </cfRule>
    <cfRule type="expression" dxfId="24" priority="37" stopIfTrue="1">
      <formula>$G2=-1</formula>
    </cfRule>
  </conditionalFormatting>
  <conditionalFormatting sqref="D2:F2">
    <cfRule type="expression" dxfId="23" priority="38" stopIfTrue="1">
      <formula>#REF!&gt;0</formula>
    </cfRule>
    <cfRule type="expression" dxfId="22" priority="39" stopIfTrue="1">
      <formula>$G2=-1</formula>
    </cfRule>
  </conditionalFormatting>
  <conditionalFormatting sqref="H3:H170 H184:H64493 H172:H182">
    <cfRule type="expression" dxfId="21" priority="42" stopIfTrue="1">
      <formula>#REF!&gt;0</formula>
    </cfRule>
    <cfRule type="expression" dxfId="20" priority="43" stopIfTrue="1">
      <formula>G3=1</formula>
    </cfRule>
  </conditionalFormatting>
  <conditionalFormatting sqref="H2">
    <cfRule type="expression" dxfId="19" priority="44" stopIfTrue="1">
      <formula>#REF!&gt;0</formula>
    </cfRule>
    <cfRule type="expression" dxfId="18" priority="45" stopIfTrue="1">
      <formula>G2=-1</formula>
    </cfRule>
  </conditionalFormatting>
  <conditionalFormatting sqref="H183">
    <cfRule type="expression" dxfId="17" priority="4" stopIfTrue="1">
      <formula>$D183="op"</formula>
    </cfRule>
  </conditionalFormatting>
  <conditionalFormatting sqref="H183">
    <cfRule type="expression" dxfId="16" priority="5" stopIfTrue="1">
      <formula>#REF!&gt;0</formula>
    </cfRule>
    <cfRule type="expression" dxfId="15" priority="6" stopIfTrue="1">
      <formula>G183=1</formula>
    </cfRule>
  </conditionalFormatting>
  <conditionalFormatting sqref="H171">
    <cfRule type="expression" dxfId="14" priority="1" stopIfTrue="1">
      <formula>$D171="op"</formula>
    </cfRule>
  </conditionalFormatting>
  <conditionalFormatting sqref="H171">
    <cfRule type="expression" dxfId="13" priority="2" stopIfTrue="1">
      <formula>#REF!&gt;0</formula>
    </cfRule>
    <cfRule type="expression" dxfId="12" priority="3" stopIfTrue="1">
      <formula>G171=1</formula>
    </cfRule>
  </conditionalFormatting>
  <pageMargins left="0.75" right="0.75" top="1" bottom="1" header="0.5" footer="0.5"/>
  <pageSetup paperSize="9" scale="61" fitToHeight="0" orientation="landscape" cellComments="atEnd" verticalDpi="200" r:id="rId1"/>
  <headerFooter alignWithMargins="0">
    <oddFooter xml:space="preserve">&amp;R&amp;P od &amp; &amp;N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R12"/>
  <sheetViews>
    <sheetView zoomScaleNormal="100" workbookViewId="0">
      <selection activeCell="R15" sqref="R15"/>
    </sheetView>
  </sheetViews>
  <sheetFormatPr defaultRowHeight="12.75"/>
  <cols>
    <col min="2" max="2" width="9.7109375" customWidth="1"/>
    <col min="3" max="3" width="37.42578125" customWidth="1"/>
    <col min="4" max="4" width="17.140625" customWidth="1"/>
    <col min="5" max="7" width="17.5703125" customWidth="1"/>
    <col min="8" max="8" width="22.42578125" customWidth="1"/>
    <col min="9" max="10" width="14.140625" customWidth="1"/>
    <col min="11" max="11" width="15.7109375" customWidth="1"/>
    <col min="12" max="12" width="16.42578125" customWidth="1"/>
    <col min="13" max="14" width="11.7109375" style="21" customWidth="1"/>
    <col min="15" max="15" width="13.140625" style="22" customWidth="1"/>
  </cols>
  <sheetData>
    <row r="1" spans="1:18">
      <c r="B1" s="21" t="s">
        <v>538</v>
      </c>
      <c r="E1" s="21" t="s">
        <v>0</v>
      </c>
      <c r="M1" s="22"/>
      <c r="N1" s="22"/>
    </row>
    <row r="2" spans="1:18">
      <c r="B2" s="22"/>
      <c r="C2" t="s">
        <v>539</v>
      </c>
      <c r="E2" s="22"/>
      <c r="M2" s="22"/>
      <c r="N2" s="22"/>
    </row>
    <row r="3" spans="1:18">
      <c r="C3" t="s">
        <v>540</v>
      </c>
      <c r="E3" t="s">
        <v>541</v>
      </c>
      <c r="M3" s="22"/>
      <c r="N3" s="22"/>
    </row>
    <row r="4" spans="1:18">
      <c r="C4" t="s">
        <v>8</v>
      </c>
      <c r="M4" s="22"/>
      <c r="N4" s="22"/>
    </row>
    <row r="5" spans="1:18">
      <c r="B5" s="21" t="s">
        <v>542</v>
      </c>
      <c r="E5" s="21" t="s">
        <v>2</v>
      </c>
      <c r="M5" s="22"/>
      <c r="N5" s="22"/>
    </row>
    <row r="6" spans="1:18">
      <c r="C6" t="s">
        <v>543</v>
      </c>
      <c r="E6" t="s">
        <v>544</v>
      </c>
      <c r="M6" s="22"/>
      <c r="N6" s="22"/>
    </row>
    <row r="7" spans="1:18">
      <c r="C7" t="s">
        <v>545</v>
      </c>
      <c r="M7" s="22"/>
      <c r="N7" s="22"/>
    </row>
    <row r="8" spans="1:18">
      <c r="C8" t="s">
        <v>540</v>
      </c>
      <c r="M8" s="22"/>
      <c r="N8" s="22"/>
    </row>
    <row r="9" spans="1:18">
      <c r="C9" t="s">
        <v>8</v>
      </c>
      <c r="M9" s="22"/>
      <c r="N9" s="22"/>
    </row>
    <row r="10" spans="1:18">
      <c r="M10" s="22"/>
      <c r="N10" s="22"/>
    </row>
    <row r="11" spans="1:18" ht="14.25" customHeight="1">
      <c r="A11" t="s">
        <v>546</v>
      </c>
      <c r="B11" t="s">
        <v>540</v>
      </c>
      <c r="C11" s="23" t="s">
        <v>8</v>
      </c>
      <c r="D11" t="s">
        <v>547</v>
      </c>
      <c r="E11" s="23" t="s">
        <v>548</v>
      </c>
      <c r="F11" s="23" t="s">
        <v>11</v>
      </c>
      <c r="G11" s="23" t="s">
        <v>12</v>
      </c>
      <c r="H11" s="24" t="s">
        <v>549</v>
      </c>
      <c r="I11" t="s">
        <v>14</v>
      </c>
      <c r="J11" t="s">
        <v>15</v>
      </c>
      <c r="K11" s="23" t="s">
        <v>16</v>
      </c>
      <c r="L11" t="s">
        <v>17</v>
      </c>
      <c r="M11" s="25" t="s">
        <v>550</v>
      </c>
      <c r="N11" s="25" t="s">
        <v>19</v>
      </c>
      <c r="O11" s="26" t="s">
        <v>20</v>
      </c>
      <c r="P11" t="s">
        <v>21</v>
      </c>
      <c r="Q11" t="s">
        <v>22</v>
      </c>
      <c r="R11" t="s">
        <v>23</v>
      </c>
    </row>
    <row r="12" spans="1:18">
      <c r="F12" t="s">
        <v>551</v>
      </c>
      <c r="G12" t="s">
        <v>551</v>
      </c>
      <c r="I12" t="s">
        <v>551</v>
      </c>
      <c r="J12" t="s">
        <v>551</v>
      </c>
      <c r="K12" t="s">
        <v>551</v>
      </c>
      <c r="L12" t="s">
        <v>551</v>
      </c>
      <c r="N12" t="s">
        <v>551</v>
      </c>
      <c r="Q12" t="s">
        <v>551</v>
      </c>
      <c r="R12" t="s">
        <v>551</v>
      </c>
    </row>
  </sheetData>
  <pageMargins left="0.75" right="0.75" top="1" bottom="1" header="0.5" footer="0.5"/>
  <pageSetup paperSize="9" orientation="portrait" verticalDpi="2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4:M57"/>
  <sheetViews>
    <sheetView topLeftCell="C1" zoomScaleNormal="100" workbookViewId="0">
      <selection activeCell="M5" sqref="M5"/>
    </sheetView>
  </sheetViews>
  <sheetFormatPr defaultRowHeight="12.75"/>
  <cols>
    <col min="1" max="1" width="15.85546875" style="27" customWidth="1"/>
    <col min="2" max="2" width="62.28515625" style="23" customWidth="1"/>
    <col min="3" max="3" width="17.42578125" style="23" customWidth="1"/>
    <col min="4" max="4" width="13.28515625" style="23" customWidth="1"/>
    <col min="6" max="6" width="14.7109375" style="28" customWidth="1"/>
    <col min="7" max="7" width="34.42578125" style="29" customWidth="1"/>
    <col min="12" max="12" width="6.140625" customWidth="1"/>
    <col min="13" max="13" width="13.7109375" customWidth="1"/>
  </cols>
  <sheetData>
    <row r="4" spans="1:13">
      <c r="A4" s="30" t="s">
        <v>546</v>
      </c>
      <c r="B4" s="31" t="s">
        <v>8</v>
      </c>
      <c r="C4" s="31" t="s">
        <v>548</v>
      </c>
      <c r="D4" s="31" t="s">
        <v>547</v>
      </c>
      <c r="E4" s="32" t="s">
        <v>14</v>
      </c>
      <c r="F4" s="33" t="s">
        <v>552</v>
      </c>
      <c r="G4" s="34" t="s">
        <v>1</v>
      </c>
      <c r="L4" s="35" t="s">
        <v>553</v>
      </c>
      <c r="M4" s="35" t="s">
        <v>554</v>
      </c>
    </row>
    <row r="5" spans="1:13">
      <c r="L5" s="36" t="s">
        <v>195</v>
      </c>
      <c r="M5" s="36" t="s">
        <v>555</v>
      </c>
    </row>
    <row r="6" spans="1:13">
      <c r="D6" s="23" t="s">
        <v>556</v>
      </c>
      <c r="L6" s="35" t="s">
        <v>198</v>
      </c>
      <c r="M6" s="35" t="s">
        <v>557</v>
      </c>
    </row>
    <row r="7" spans="1:13">
      <c r="L7" s="36" t="s">
        <v>558</v>
      </c>
      <c r="M7" s="36" t="s">
        <v>559</v>
      </c>
    </row>
    <row r="8" spans="1:13">
      <c r="L8" s="35" t="s">
        <v>537</v>
      </c>
      <c r="M8" s="35" t="s">
        <v>560</v>
      </c>
    </row>
    <row r="9" spans="1:13">
      <c r="L9" s="36" t="s">
        <v>561</v>
      </c>
      <c r="M9" s="36" t="s">
        <v>562</v>
      </c>
    </row>
    <row r="10" spans="1:13">
      <c r="L10" s="35" t="s">
        <v>191</v>
      </c>
      <c r="M10" s="35" t="s">
        <v>563</v>
      </c>
    </row>
    <row r="11" spans="1:13">
      <c r="L11" s="36" t="s">
        <v>564</v>
      </c>
      <c r="M11" s="36" t="s">
        <v>565</v>
      </c>
    </row>
    <row r="12" spans="1:13">
      <c r="L12" s="35" t="s">
        <v>566</v>
      </c>
      <c r="M12" s="35" t="s">
        <v>567</v>
      </c>
    </row>
    <row r="13" spans="1:13">
      <c r="L13" s="36" t="s">
        <v>568</v>
      </c>
      <c r="M13" s="36" t="s">
        <v>569</v>
      </c>
    </row>
    <row r="14" spans="1:13">
      <c r="L14" s="35" t="s">
        <v>570</v>
      </c>
      <c r="M14" s="35" t="s">
        <v>571</v>
      </c>
    </row>
    <row r="15" spans="1:13">
      <c r="L15" s="36" t="s">
        <v>572</v>
      </c>
      <c r="M15" s="36" t="s">
        <v>573</v>
      </c>
    </row>
    <row r="16" spans="1:13">
      <c r="L16" s="35" t="s">
        <v>574</v>
      </c>
      <c r="M16" s="35" t="s">
        <v>575</v>
      </c>
    </row>
    <row r="17" spans="12:13">
      <c r="L17" s="36" t="s">
        <v>576</v>
      </c>
      <c r="M17" s="36" t="s">
        <v>576</v>
      </c>
    </row>
    <row r="18" spans="12:13">
      <c r="L18" s="35" t="s">
        <v>577</v>
      </c>
      <c r="M18" s="35" t="s">
        <v>578</v>
      </c>
    </row>
    <row r="19" spans="12:13">
      <c r="L19" s="36" t="s">
        <v>579</v>
      </c>
      <c r="M19" s="36" t="s">
        <v>580</v>
      </c>
    </row>
    <row r="20" spans="12:13">
      <c r="L20" s="35" t="s">
        <v>581</v>
      </c>
      <c r="M20" s="35" t="s">
        <v>582</v>
      </c>
    </row>
    <row r="21" spans="12:13">
      <c r="L21" s="36" t="s">
        <v>583</v>
      </c>
      <c r="M21" s="36" t="s">
        <v>584</v>
      </c>
    </row>
    <row r="22" spans="12:13">
      <c r="L22" s="35" t="s">
        <v>585</v>
      </c>
      <c r="M22" s="35" t="s">
        <v>586</v>
      </c>
    </row>
    <row r="23" spans="12:13">
      <c r="L23" s="36" t="s">
        <v>587</v>
      </c>
      <c r="M23" s="36" t="s">
        <v>588</v>
      </c>
    </row>
    <row r="24" spans="12:13">
      <c r="L24" s="35" t="s">
        <v>589</v>
      </c>
      <c r="M24" s="35" t="s">
        <v>590</v>
      </c>
    </row>
    <row r="25" spans="12:13">
      <c r="L25" s="36" t="s">
        <v>591</v>
      </c>
      <c r="M25" s="36" t="s">
        <v>592</v>
      </c>
    </row>
    <row r="26" spans="12:13">
      <c r="L26" s="35" t="s">
        <v>593</v>
      </c>
      <c r="M26" s="35" t="s">
        <v>594</v>
      </c>
    </row>
    <row r="27" spans="12:13">
      <c r="L27" s="36" t="s">
        <v>595</v>
      </c>
      <c r="M27" s="36" t="s">
        <v>596</v>
      </c>
    </row>
    <row r="28" spans="12:13">
      <c r="L28" s="35" t="s">
        <v>597</v>
      </c>
      <c r="M28" s="35" t="s">
        <v>598</v>
      </c>
    </row>
    <row r="29" spans="12:13">
      <c r="L29" s="36" t="s">
        <v>599</v>
      </c>
      <c r="M29" s="36" t="s">
        <v>600</v>
      </c>
    </row>
    <row r="30" spans="12:13">
      <c r="L30" s="35" t="s">
        <v>601</v>
      </c>
      <c r="M30" s="35" t="s">
        <v>602</v>
      </c>
    </row>
    <row r="31" spans="12:13">
      <c r="L31" s="36" t="s">
        <v>603</v>
      </c>
      <c r="M31" s="36" t="s">
        <v>604</v>
      </c>
    </row>
    <row r="32" spans="12:13">
      <c r="L32" s="35" t="s">
        <v>605</v>
      </c>
      <c r="M32" s="35" t="s">
        <v>605</v>
      </c>
    </row>
    <row r="33" spans="12:13">
      <c r="L33" s="36" t="s">
        <v>606</v>
      </c>
      <c r="M33" s="36" t="s">
        <v>606</v>
      </c>
    </row>
    <row r="34" spans="12:13">
      <c r="L34" s="35" t="s">
        <v>607</v>
      </c>
      <c r="M34" s="35" t="s">
        <v>607</v>
      </c>
    </row>
    <row r="35" spans="12:13">
      <c r="L35" s="36" t="s">
        <v>608</v>
      </c>
      <c r="M35" s="36" t="s">
        <v>608</v>
      </c>
    </row>
    <row r="36" spans="12:13">
      <c r="L36" s="35" t="s">
        <v>609</v>
      </c>
      <c r="M36" s="35" t="s">
        <v>609</v>
      </c>
    </row>
    <row r="37" spans="12:13">
      <c r="L37" s="36" t="s">
        <v>610</v>
      </c>
      <c r="M37" s="36" t="s">
        <v>610</v>
      </c>
    </row>
    <row r="38" spans="12:13">
      <c r="L38" s="35" t="s">
        <v>611</v>
      </c>
      <c r="M38" s="35" t="s">
        <v>611</v>
      </c>
    </row>
    <row r="39" spans="12:13">
      <c r="L39" s="36" t="s">
        <v>612</v>
      </c>
      <c r="M39" s="36" t="s">
        <v>612</v>
      </c>
    </row>
    <row r="40" spans="12:13">
      <c r="L40" s="35" t="s">
        <v>613</v>
      </c>
      <c r="M40" s="35" t="s">
        <v>613</v>
      </c>
    </row>
    <row r="41" spans="12:13">
      <c r="L41" s="36" t="s">
        <v>614</v>
      </c>
      <c r="M41" s="36" t="s">
        <v>614</v>
      </c>
    </row>
    <row r="42" spans="12:13">
      <c r="L42" s="35" t="s">
        <v>615</v>
      </c>
      <c r="M42" s="35" t="s">
        <v>615</v>
      </c>
    </row>
    <row r="43" spans="12:13">
      <c r="L43" s="36" t="s">
        <v>616</v>
      </c>
      <c r="M43" s="36" t="s">
        <v>616</v>
      </c>
    </row>
    <row r="44" spans="12:13">
      <c r="L44" s="35" t="s">
        <v>617</v>
      </c>
      <c r="M44" s="35" t="s">
        <v>617</v>
      </c>
    </row>
    <row r="45" spans="12:13">
      <c r="L45" s="36" t="s">
        <v>618</v>
      </c>
      <c r="M45" s="36" t="s">
        <v>618</v>
      </c>
    </row>
    <row r="46" spans="12:13">
      <c r="L46" s="35" t="s">
        <v>619</v>
      </c>
      <c r="M46" s="35" t="s">
        <v>619</v>
      </c>
    </row>
    <row r="47" spans="12:13">
      <c r="L47" s="36" t="s">
        <v>620</v>
      </c>
      <c r="M47" s="36" t="s">
        <v>620</v>
      </c>
    </row>
    <row r="48" spans="12:13">
      <c r="L48" s="35" t="s">
        <v>621</v>
      </c>
      <c r="M48" s="35" t="s">
        <v>621</v>
      </c>
    </row>
    <row r="49" spans="12:13">
      <c r="L49" s="36" t="s">
        <v>3</v>
      </c>
      <c r="M49" s="36" t="s">
        <v>3</v>
      </c>
    </row>
    <row r="50" spans="12:13">
      <c r="L50" s="35" t="s">
        <v>622</v>
      </c>
      <c r="M50" s="35" t="s">
        <v>622</v>
      </c>
    </row>
    <row r="51" spans="12:13">
      <c r="L51" s="36" t="s">
        <v>623</v>
      </c>
      <c r="M51" s="36" t="s">
        <v>623</v>
      </c>
    </row>
    <row r="52" spans="12:13">
      <c r="L52" s="35" t="s">
        <v>624</v>
      </c>
      <c r="M52" s="35" t="s">
        <v>624</v>
      </c>
    </row>
    <row r="53" spans="12:13">
      <c r="L53" s="36" t="s">
        <v>625</v>
      </c>
      <c r="M53" s="36" t="s">
        <v>625</v>
      </c>
    </row>
    <row r="54" spans="12:13">
      <c r="L54" s="35" t="s">
        <v>556</v>
      </c>
      <c r="M54" s="35" t="s">
        <v>556</v>
      </c>
    </row>
    <row r="55" spans="12:13">
      <c r="L55" s="36" t="s">
        <v>626</v>
      </c>
      <c r="M55" s="36" t="s">
        <v>626</v>
      </c>
    </row>
    <row r="56" spans="12:13">
      <c r="L56" s="35" t="s">
        <v>627</v>
      </c>
      <c r="M56" s="35" t="s">
        <v>627</v>
      </c>
    </row>
    <row r="57" spans="12:13">
      <c r="L57" s="36" t="s">
        <v>628</v>
      </c>
      <c r="M57" s="36" t="s">
        <v>628</v>
      </c>
    </row>
  </sheetData>
  <conditionalFormatting sqref="B65529:B65536">
    <cfRule type="expression" dxfId="11" priority="1" stopIfTrue="1">
      <formula>#REF!=1</formula>
    </cfRule>
  </conditionalFormatting>
  <conditionalFormatting sqref="B4:B65528">
    <cfRule type="expression" dxfId="10" priority="2" stopIfTrue="1">
      <formula>F5=1</formula>
    </cfRule>
  </conditionalFormatting>
  <dataValidations count="1">
    <dataValidation type="list" allowBlank="1" showInputMessage="1" showErrorMessage="1" sqref="D1:D1048576">
      <formula1>$L$4:$L$57</formula1>
    </dataValidation>
  </dataValidations>
  <pageMargins left="0.75" right="0.75" top="1" bottom="1" header="0.5" footer="0.5"/>
  <pageSetup paperSize="9" orientation="portrait" verticalDpi="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pageSetUpPr fitToPage="1"/>
  </sheetPr>
  <dimension ref="A1:E80"/>
  <sheetViews>
    <sheetView view="pageBreakPreview" zoomScaleNormal="115" zoomScaleSheetLayoutView="100" workbookViewId="0">
      <selection activeCell="E3" sqref="E3"/>
    </sheetView>
  </sheetViews>
  <sheetFormatPr defaultRowHeight="12.75"/>
  <cols>
    <col min="1" max="1" width="14" style="37" customWidth="1"/>
    <col min="2" max="2" width="17.42578125" style="37" customWidth="1"/>
    <col min="3" max="3" width="73.28515625" style="38" customWidth="1"/>
    <col min="4" max="4" width="28.85546875" style="39" customWidth="1"/>
    <col min="5" max="5" width="28.140625" style="40" customWidth="1"/>
    <col min="6" max="16384" width="9.140625" style="41"/>
  </cols>
  <sheetData>
    <row r="1" spans="1:5" s="42" customFormat="1" ht="15">
      <c r="A1" s="43" t="s">
        <v>6</v>
      </c>
      <c r="B1" s="43" t="s">
        <v>7</v>
      </c>
      <c r="C1" s="44" t="s">
        <v>8</v>
      </c>
      <c r="D1" s="45" t="s">
        <v>640</v>
      </c>
      <c r="E1" s="81" t="s">
        <v>641</v>
      </c>
    </row>
    <row r="2" spans="1:5" s="65" customFormat="1" ht="18.75">
      <c r="A2" s="61"/>
      <c r="B2" s="61" t="s">
        <v>4</v>
      </c>
      <c r="C2" s="62" t="s">
        <v>5</v>
      </c>
      <c r="D2" s="63">
        <f>'Popis del'!H2</f>
        <v>0</v>
      </c>
      <c r="E2" s="64">
        <f>ROUND(D2*1.22,2)</f>
        <v>0</v>
      </c>
    </row>
    <row r="3" spans="1:5" s="70" customFormat="1" ht="15">
      <c r="A3" s="66" t="s">
        <v>36</v>
      </c>
      <c r="B3" s="66" t="s">
        <v>301</v>
      </c>
      <c r="C3" s="67" t="s">
        <v>302</v>
      </c>
      <c r="D3" s="68">
        <f>'Popis del'!H3</f>
        <v>0</v>
      </c>
      <c r="E3" s="69"/>
    </row>
    <row r="4" spans="1:5" s="75" customFormat="1">
      <c r="A4" s="71" t="s">
        <v>303</v>
      </c>
      <c r="B4" s="71" t="s">
        <v>25</v>
      </c>
      <c r="C4" s="72" t="s">
        <v>26</v>
      </c>
      <c r="D4" s="73">
        <f>'Popis del'!H4</f>
        <v>0</v>
      </c>
      <c r="E4" s="74"/>
    </row>
    <row r="5" spans="1:5" s="75" customFormat="1">
      <c r="A5" s="71" t="s">
        <v>390</v>
      </c>
      <c r="B5" s="71" t="s">
        <v>186</v>
      </c>
      <c r="C5" s="72" t="s">
        <v>187</v>
      </c>
      <c r="D5" s="73">
        <f>'Popis del'!H91</f>
        <v>0</v>
      </c>
      <c r="E5" s="74"/>
    </row>
    <row r="6" spans="1:5" s="80" customFormat="1">
      <c r="A6" s="76" t="s">
        <v>391</v>
      </c>
      <c r="B6" s="76" t="s">
        <v>34</v>
      </c>
      <c r="C6" s="77" t="s">
        <v>209</v>
      </c>
      <c r="D6" s="78">
        <f>'Popis del'!H92</f>
        <v>0</v>
      </c>
      <c r="E6" s="79"/>
    </row>
    <row r="7" spans="1:5" s="80" customFormat="1">
      <c r="A7" s="76" t="s">
        <v>392</v>
      </c>
      <c r="B7" s="76"/>
      <c r="C7" s="77" t="s">
        <v>210</v>
      </c>
      <c r="D7" s="78">
        <f>'Popis del'!H93</f>
        <v>0</v>
      </c>
      <c r="E7" s="79"/>
    </row>
    <row r="8" spans="1:5" s="80" customFormat="1">
      <c r="A8" s="76" t="s">
        <v>394</v>
      </c>
      <c r="B8" s="76" t="s">
        <v>25</v>
      </c>
      <c r="C8" s="77" t="s">
        <v>212</v>
      </c>
      <c r="D8" s="78">
        <f>'Popis del'!H95</f>
        <v>0</v>
      </c>
      <c r="E8" s="79"/>
    </row>
    <row r="9" spans="1:5" s="80" customFormat="1">
      <c r="A9" s="76" t="s">
        <v>417</v>
      </c>
      <c r="B9" s="76" t="s">
        <v>188</v>
      </c>
      <c r="C9" s="77" t="s">
        <v>197</v>
      </c>
      <c r="D9" s="78">
        <f>'Popis del'!H108</f>
        <v>0</v>
      </c>
      <c r="E9" s="79"/>
    </row>
    <row r="10" spans="1:5" s="80" customFormat="1">
      <c r="A10" s="76" t="s">
        <v>432</v>
      </c>
      <c r="B10" s="76" t="s">
        <v>192</v>
      </c>
      <c r="C10" s="77" t="s">
        <v>200</v>
      </c>
      <c r="D10" s="78">
        <f>'Popis del'!H117</f>
        <v>0</v>
      </c>
      <c r="E10" s="79"/>
    </row>
    <row r="11" spans="1:5" s="80" customFormat="1">
      <c r="A11" s="76" t="s">
        <v>447</v>
      </c>
      <c r="B11" s="76" t="s">
        <v>243</v>
      </c>
      <c r="C11" s="77" t="s">
        <v>203</v>
      </c>
      <c r="D11" s="78">
        <f>'Popis del'!H127</f>
        <v>0</v>
      </c>
      <c r="E11" s="79"/>
    </row>
    <row r="12" spans="1:5" s="80" customFormat="1">
      <c r="A12" s="76" t="s">
        <v>467</v>
      </c>
      <c r="B12" s="76" t="s">
        <v>246</v>
      </c>
      <c r="C12" s="77" t="s">
        <v>247</v>
      </c>
      <c r="D12" s="78">
        <f>'Popis del'!H135</f>
        <v>0</v>
      </c>
      <c r="E12" s="79"/>
    </row>
    <row r="13" spans="1:5" s="80" customFormat="1">
      <c r="A13" s="76" t="s">
        <v>501</v>
      </c>
      <c r="B13" s="76" t="s">
        <v>281</v>
      </c>
      <c r="C13" s="77" t="s">
        <v>282</v>
      </c>
      <c r="D13" s="78">
        <f>'Popis del'!H158</f>
        <v>0</v>
      </c>
      <c r="E13" s="79"/>
    </row>
    <row r="14" spans="1:5" s="80" customFormat="1">
      <c r="A14" s="76" t="s">
        <v>502</v>
      </c>
      <c r="B14" s="76" t="s">
        <v>283</v>
      </c>
      <c r="C14" s="77" t="s">
        <v>284</v>
      </c>
      <c r="D14" s="78">
        <f>'Popis del'!H159</f>
        <v>0</v>
      </c>
      <c r="E14" s="79"/>
    </row>
    <row r="15" spans="1:5" s="80" customFormat="1">
      <c r="A15" s="76" t="s">
        <v>511</v>
      </c>
      <c r="B15" s="76" t="s">
        <v>293</v>
      </c>
      <c r="C15" s="77" t="s">
        <v>294</v>
      </c>
      <c r="D15" s="78">
        <f>'Popis del'!H166</f>
        <v>0</v>
      </c>
      <c r="E15" s="79"/>
    </row>
    <row r="16" spans="1:5" s="80" customFormat="1">
      <c r="A16" s="76" t="s">
        <v>515</v>
      </c>
      <c r="B16" s="76" t="s">
        <v>516</v>
      </c>
      <c r="C16" s="77" t="s">
        <v>206</v>
      </c>
      <c r="D16" s="78">
        <f>'Popis del'!H170</f>
        <v>0</v>
      </c>
      <c r="E16" s="79"/>
    </row>
    <row r="17" spans="1:5" s="75" customFormat="1">
      <c r="A17" s="71" t="s">
        <v>519</v>
      </c>
      <c r="B17" s="71" t="s">
        <v>520</v>
      </c>
      <c r="C17" s="72" t="s">
        <v>521</v>
      </c>
      <c r="D17" s="73">
        <f>'Popis del'!H172</f>
        <v>0</v>
      </c>
      <c r="E17" s="74"/>
    </row>
    <row r="18" spans="1:5" s="80" customFormat="1">
      <c r="A18" s="76" t="s">
        <v>522</v>
      </c>
      <c r="B18" s="76" t="s">
        <v>34</v>
      </c>
      <c r="C18" s="77" t="s">
        <v>209</v>
      </c>
      <c r="D18" s="78">
        <f>'Popis del'!H173</f>
        <v>0</v>
      </c>
      <c r="E18" s="79"/>
    </row>
    <row r="19" spans="1:5" s="80" customFormat="1">
      <c r="A19" s="76" t="s">
        <v>523</v>
      </c>
      <c r="B19" s="76"/>
      <c r="C19" s="77" t="s">
        <v>210</v>
      </c>
      <c r="D19" s="78">
        <f>'Popis del'!H174</f>
        <v>0</v>
      </c>
      <c r="E19" s="79"/>
    </row>
    <row r="20" spans="1:5" s="80" customFormat="1">
      <c r="A20" s="76" t="s">
        <v>525</v>
      </c>
      <c r="B20" s="76" t="s">
        <v>25</v>
      </c>
      <c r="C20" s="77" t="s">
        <v>212</v>
      </c>
      <c r="D20" s="78">
        <f>'Popis del'!H176</f>
        <v>0</v>
      </c>
      <c r="E20" s="79"/>
    </row>
    <row r="21" spans="1:5" s="80" customFormat="1">
      <c r="A21" s="76" t="s">
        <v>530</v>
      </c>
      <c r="B21" s="76" t="s">
        <v>192</v>
      </c>
      <c r="C21" s="77" t="s">
        <v>200</v>
      </c>
      <c r="D21" s="78">
        <f>'Popis del'!H179</f>
        <v>0</v>
      </c>
      <c r="E21" s="79"/>
    </row>
    <row r="22" spans="1:5" s="80" customFormat="1">
      <c r="A22" s="76" t="s">
        <v>535</v>
      </c>
      <c r="B22" s="76" t="s">
        <v>516</v>
      </c>
      <c r="C22" s="77" t="s">
        <v>206</v>
      </c>
      <c r="D22" s="78">
        <f>'Popis del'!H182</f>
        <v>0</v>
      </c>
      <c r="E22" s="79"/>
    </row>
    <row r="23" spans="1:5" s="56" customFormat="1">
      <c r="A23" s="57"/>
      <c r="B23" s="57"/>
      <c r="C23" s="58"/>
      <c r="D23" s="59"/>
      <c r="E23" s="60"/>
    </row>
    <row r="24" spans="1:5" s="56" customFormat="1">
      <c r="A24" s="57"/>
      <c r="B24" s="57"/>
      <c r="C24" s="58"/>
      <c r="D24" s="59"/>
      <c r="E24" s="60"/>
    </row>
    <row r="25" spans="1:5" s="56" customFormat="1">
      <c r="A25" s="57"/>
      <c r="B25" s="57"/>
      <c r="C25" s="58"/>
      <c r="D25" s="59"/>
      <c r="E25" s="60"/>
    </row>
    <row r="26" spans="1:5" s="56" customFormat="1">
      <c r="A26" s="57"/>
      <c r="B26" s="57"/>
      <c r="C26" s="58"/>
      <c r="D26" s="59"/>
      <c r="E26" s="60"/>
    </row>
    <row r="27" spans="1:5" s="56" customFormat="1">
      <c r="A27" s="57"/>
      <c r="B27" s="57"/>
      <c r="C27" s="58"/>
      <c r="D27" s="59"/>
      <c r="E27" s="60"/>
    </row>
    <row r="28" spans="1:5" s="51" customFormat="1">
      <c r="A28" s="52"/>
      <c r="B28" s="52"/>
      <c r="C28" s="53"/>
      <c r="D28" s="54"/>
      <c r="E28" s="55"/>
    </row>
    <row r="29" spans="1:5" s="51" customFormat="1">
      <c r="A29" s="52"/>
      <c r="B29" s="52"/>
      <c r="C29" s="53"/>
      <c r="D29" s="54"/>
      <c r="E29" s="55"/>
    </row>
    <row r="30" spans="1:5" s="46" customFormat="1" ht="15">
      <c r="A30" s="47"/>
      <c r="B30" s="47"/>
      <c r="C30" s="48"/>
      <c r="D30" s="49"/>
      <c r="E30" s="50"/>
    </row>
    <row r="31" spans="1:5" s="51" customFormat="1">
      <c r="A31" s="52"/>
      <c r="B31" s="52"/>
      <c r="C31" s="53"/>
      <c r="D31" s="54"/>
      <c r="E31" s="55"/>
    </row>
    <row r="32" spans="1:5" s="51" customFormat="1">
      <c r="A32" s="52"/>
      <c r="B32" s="52"/>
      <c r="C32" s="53"/>
      <c r="D32" s="54"/>
      <c r="E32" s="55"/>
    </row>
    <row r="33" spans="1:5" s="51" customFormat="1">
      <c r="A33" s="52"/>
      <c r="B33" s="52"/>
      <c r="C33" s="53"/>
      <c r="D33" s="54"/>
      <c r="E33" s="55"/>
    </row>
    <row r="34" spans="1:5" s="56" customFormat="1">
      <c r="A34" s="57"/>
      <c r="B34" s="57"/>
      <c r="C34" s="58"/>
      <c r="D34" s="59"/>
      <c r="E34" s="60"/>
    </row>
    <row r="35" spans="1:5" s="56" customFormat="1">
      <c r="A35" s="57"/>
      <c r="B35" s="57"/>
      <c r="C35" s="58"/>
      <c r="D35" s="59"/>
      <c r="E35" s="60"/>
    </row>
    <row r="36" spans="1:5" s="56" customFormat="1">
      <c r="A36" s="57"/>
      <c r="B36" s="57"/>
      <c r="C36" s="58"/>
      <c r="D36" s="59"/>
      <c r="E36" s="60"/>
    </row>
    <row r="37" spans="1:5" s="56" customFormat="1">
      <c r="A37" s="57"/>
      <c r="B37" s="57"/>
      <c r="C37" s="58"/>
      <c r="D37" s="59"/>
      <c r="E37" s="60"/>
    </row>
    <row r="38" spans="1:5" s="56" customFormat="1">
      <c r="A38" s="57"/>
      <c r="B38" s="57"/>
      <c r="C38" s="58"/>
      <c r="D38" s="59"/>
      <c r="E38" s="60"/>
    </row>
    <row r="39" spans="1:5" s="56" customFormat="1">
      <c r="A39" s="57"/>
      <c r="B39" s="57"/>
      <c r="C39" s="58"/>
      <c r="D39" s="59"/>
      <c r="E39" s="60"/>
    </row>
    <row r="40" spans="1:5" s="51" customFormat="1">
      <c r="A40" s="52"/>
      <c r="B40" s="52"/>
      <c r="C40" s="53"/>
      <c r="D40" s="54"/>
      <c r="E40" s="55"/>
    </row>
    <row r="41" spans="1:5" s="51" customFormat="1">
      <c r="A41" s="52"/>
      <c r="B41" s="52"/>
      <c r="C41" s="53"/>
      <c r="D41" s="54"/>
      <c r="E41" s="55"/>
    </row>
    <row r="42" spans="1:5" s="51" customFormat="1">
      <c r="A42" s="52"/>
      <c r="B42" s="52"/>
      <c r="C42" s="53"/>
      <c r="D42" s="54"/>
      <c r="E42" s="55"/>
    </row>
    <row r="43" spans="1:5" s="51" customFormat="1">
      <c r="A43" s="52"/>
      <c r="B43" s="52"/>
      <c r="C43" s="53"/>
      <c r="D43" s="54"/>
      <c r="E43" s="55"/>
    </row>
    <row r="44" spans="1:5" s="51" customFormat="1">
      <c r="A44" s="52"/>
      <c r="B44" s="52"/>
      <c r="C44" s="53"/>
      <c r="D44" s="54"/>
      <c r="E44" s="55"/>
    </row>
    <row r="45" spans="1:5" s="51" customFormat="1">
      <c r="A45" s="52"/>
      <c r="B45" s="52"/>
      <c r="C45" s="53"/>
      <c r="D45" s="54"/>
      <c r="E45" s="55"/>
    </row>
    <row r="46" spans="1:5" s="51" customFormat="1">
      <c r="A46" s="52"/>
      <c r="B46" s="52"/>
      <c r="C46" s="53"/>
      <c r="D46" s="54"/>
      <c r="E46" s="55"/>
    </row>
    <row r="47" spans="1:5" s="51" customFormat="1">
      <c r="A47" s="52"/>
      <c r="B47" s="52"/>
      <c r="C47" s="53"/>
      <c r="D47" s="54"/>
      <c r="E47" s="55"/>
    </row>
    <row r="48" spans="1:5" s="51" customFormat="1">
      <c r="A48" s="52"/>
      <c r="B48" s="52"/>
      <c r="C48" s="53"/>
      <c r="D48" s="54"/>
      <c r="E48" s="55"/>
    </row>
    <row r="49" spans="1:5" s="51" customFormat="1">
      <c r="A49" s="52"/>
      <c r="B49" s="52"/>
      <c r="C49" s="53"/>
      <c r="D49" s="54"/>
      <c r="E49" s="55"/>
    </row>
    <row r="50" spans="1:5" s="51" customFormat="1">
      <c r="A50" s="52"/>
      <c r="B50" s="52"/>
      <c r="C50" s="53"/>
      <c r="D50" s="54"/>
      <c r="E50" s="55"/>
    </row>
    <row r="51" spans="1:5" s="51" customFormat="1">
      <c r="A51" s="52"/>
      <c r="B51" s="52"/>
      <c r="C51" s="53"/>
      <c r="D51" s="54"/>
      <c r="E51" s="55"/>
    </row>
    <row r="52" spans="1:5" s="51" customFormat="1">
      <c r="A52" s="52"/>
      <c r="B52" s="52"/>
      <c r="C52" s="53"/>
      <c r="D52" s="54"/>
      <c r="E52" s="55"/>
    </row>
    <row r="53" spans="1:5" s="51" customFormat="1">
      <c r="A53" s="52"/>
      <c r="B53" s="52"/>
      <c r="C53" s="53"/>
      <c r="D53" s="54"/>
      <c r="E53" s="55"/>
    </row>
    <row r="54" spans="1:5" s="51" customFormat="1">
      <c r="A54" s="52"/>
      <c r="B54" s="52"/>
      <c r="C54" s="53"/>
      <c r="D54" s="54"/>
      <c r="E54" s="55"/>
    </row>
    <row r="55" spans="1:5" s="56" customFormat="1">
      <c r="A55" s="57"/>
      <c r="B55" s="57"/>
      <c r="C55" s="58"/>
      <c r="D55" s="59"/>
      <c r="E55" s="60"/>
    </row>
    <row r="56" spans="1:5" s="56" customFormat="1">
      <c r="A56" s="57"/>
      <c r="B56" s="57"/>
      <c r="C56" s="58"/>
      <c r="D56" s="59"/>
      <c r="E56" s="60"/>
    </row>
    <row r="57" spans="1:5" s="56" customFormat="1">
      <c r="A57" s="57"/>
      <c r="B57" s="57"/>
      <c r="C57" s="58"/>
      <c r="D57" s="59"/>
      <c r="E57" s="60"/>
    </row>
    <row r="58" spans="1:5" s="56" customFormat="1">
      <c r="A58" s="57"/>
      <c r="B58" s="57"/>
      <c r="C58" s="58"/>
      <c r="D58" s="59"/>
      <c r="E58" s="60"/>
    </row>
    <row r="59" spans="1:5" s="56" customFormat="1">
      <c r="A59" s="57"/>
      <c r="B59" s="57"/>
      <c r="C59" s="58"/>
      <c r="D59" s="59"/>
      <c r="E59" s="60"/>
    </row>
    <row r="60" spans="1:5" s="51" customFormat="1">
      <c r="A60" s="52"/>
      <c r="B60" s="52"/>
      <c r="C60" s="53"/>
      <c r="D60" s="54"/>
      <c r="E60" s="55"/>
    </row>
    <row r="61" spans="1:5" s="51" customFormat="1">
      <c r="A61" s="52"/>
      <c r="B61" s="52"/>
      <c r="C61" s="53"/>
      <c r="D61" s="54"/>
      <c r="E61" s="55"/>
    </row>
    <row r="62" spans="1:5" s="51" customFormat="1">
      <c r="A62" s="52"/>
      <c r="B62" s="52"/>
      <c r="C62" s="53"/>
      <c r="D62" s="54"/>
      <c r="E62" s="55"/>
    </row>
    <row r="63" spans="1:5" s="51" customFormat="1">
      <c r="A63" s="52"/>
      <c r="B63" s="52"/>
      <c r="C63" s="53"/>
      <c r="D63" s="54"/>
      <c r="E63" s="55"/>
    </row>
    <row r="64" spans="1:5" s="51" customFormat="1">
      <c r="A64" s="52"/>
      <c r="B64" s="52"/>
      <c r="C64" s="53"/>
      <c r="D64" s="54"/>
      <c r="E64" s="55"/>
    </row>
    <row r="65" spans="1:5" s="46" customFormat="1" ht="15">
      <c r="A65" s="47"/>
      <c r="B65" s="47"/>
      <c r="C65" s="48"/>
      <c r="D65" s="49"/>
      <c r="E65" s="50"/>
    </row>
    <row r="66" spans="1:5" s="46" customFormat="1" ht="15">
      <c r="A66" s="47"/>
      <c r="B66" s="47"/>
      <c r="C66" s="48"/>
      <c r="D66" s="49"/>
      <c r="E66" s="50"/>
    </row>
    <row r="67" spans="1:5" s="46" customFormat="1" ht="15">
      <c r="A67" s="47"/>
      <c r="B67" s="47"/>
      <c r="C67" s="48"/>
      <c r="D67" s="49"/>
      <c r="E67" s="50"/>
    </row>
    <row r="68" spans="1:5" s="51" customFormat="1">
      <c r="A68" s="52"/>
      <c r="B68" s="52"/>
      <c r="C68" s="53"/>
      <c r="D68" s="54"/>
      <c r="E68" s="55"/>
    </row>
    <row r="69" spans="1:5" s="56" customFormat="1">
      <c r="A69" s="57"/>
      <c r="B69" s="57"/>
      <c r="C69" s="58"/>
      <c r="D69" s="59"/>
      <c r="E69" s="60"/>
    </row>
    <row r="70" spans="1:5" s="56" customFormat="1">
      <c r="A70" s="57"/>
      <c r="B70" s="57"/>
      <c r="C70" s="58"/>
      <c r="D70" s="59"/>
      <c r="E70" s="60"/>
    </row>
    <row r="71" spans="1:5" s="56" customFormat="1">
      <c r="A71" s="57"/>
      <c r="B71" s="57"/>
      <c r="C71" s="58"/>
      <c r="D71" s="59"/>
      <c r="E71" s="60"/>
    </row>
    <row r="72" spans="1:5" s="56" customFormat="1">
      <c r="A72" s="57"/>
      <c r="B72" s="57"/>
      <c r="C72" s="58"/>
      <c r="D72" s="59"/>
      <c r="E72" s="60"/>
    </row>
    <row r="73" spans="1:5" s="56" customFormat="1">
      <c r="A73" s="57"/>
      <c r="B73" s="57"/>
      <c r="C73" s="58"/>
      <c r="D73" s="59"/>
      <c r="E73" s="60"/>
    </row>
    <row r="74" spans="1:5" s="51" customFormat="1">
      <c r="A74" s="52"/>
      <c r="B74" s="52"/>
      <c r="C74" s="53"/>
      <c r="D74" s="54"/>
      <c r="E74" s="55"/>
    </row>
    <row r="75" spans="1:5" s="46" customFormat="1" ht="15">
      <c r="A75" s="47"/>
      <c r="B75" s="47"/>
      <c r="C75" s="48"/>
      <c r="D75" s="49"/>
      <c r="E75" s="50"/>
    </row>
    <row r="76" spans="1:5" s="46" customFormat="1" ht="15">
      <c r="A76" s="47"/>
      <c r="B76" s="47"/>
      <c r="C76" s="48"/>
      <c r="D76" s="49"/>
      <c r="E76" s="50"/>
    </row>
    <row r="77" spans="1:5" s="46" customFormat="1" ht="15">
      <c r="A77" s="47"/>
      <c r="B77" s="47"/>
      <c r="C77" s="48"/>
      <c r="D77" s="49"/>
      <c r="E77" s="50"/>
    </row>
    <row r="78" spans="1:5" s="46" customFormat="1" ht="15">
      <c r="A78" s="47"/>
      <c r="B78" s="47"/>
      <c r="C78" s="48"/>
      <c r="D78" s="49"/>
      <c r="E78" s="50"/>
    </row>
    <row r="79" spans="1:5" s="46" customFormat="1" ht="15">
      <c r="A79" s="47"/>
      <c r="B79" s="47"/>
      <c r="C79" s="48"/>
      <c r="D79" s="49"/>
      <c r="E79" s="50"/>
    </row>
    <row r="80" spans="1:5" s="46" customFormat="1" ht="15">
      <c r="A80" s="47"/>
      <c r="B80" s="47"/>
      <c r="C80" s="48"/>
      <c r="D80" s="49"/>
      <c r="E80" s="50"/>
    </row>
  </sheetData>
  <sheetProtection algorithmName="SHA-512" hashValue="H+CN5UUOKYHE2QzcJwi002MqblWX6m7qaZhIoYHu5ZDcvNRG/EirsMFj6gwfUHDlnUF+a5R8XYttpOVp58OlXg==" saltValue="j/fhCogbURmf040seJD9fg==" spinCount="100000" sheet="1" objects="1" scenarios="1" formatCells="0" formatColumns="0" formatRows="0"/>
  <conditionalFormatting sqref="F1:HK1048576">
    <cfRule type="expression" dxfId="9" priority="1" stopIfTrue="1">
      <formula>#REF!=1</formula>
    </cfRule>
  </conditionalFormatting>
  <conditionalFormatting sqref="E2:E65462">
    <cfRule type="expression" dxfId="8" priority="51" stopIfTrue="1">
      <formula>#REF!&gt;0</formula>
    </cfRule>
  </conditionalFormatting>
  <conditionalFormatting sqref="D2">
    <cfRule type="expression" dxfId="7" priority="52" stopIfTrue="1">
      <formula>#REF!&gt;0</formula>
    </cfRule>
    <cfRule type="expression" dxfId="6" priority="53" stopIfTrue="1">
      <formula>#REF!=-1</formula>
    </cfRule>
  </conditionalFormatting>
  <conditionalFormatting sqref="D3:D65462">
    <cfRule type="expression" dxfId="5" priority="54" stopIfTrue="1">
      <formula>#REF!&gt;0</formula>
    </cfRule>
    <cfRule type="expression" dxfId="4" priority="55" stopIfTrue="1">
      <formula>#REF!=1</formula>
    </cfRule>
  </conditionalFormatting>
  <conditionalFormatting sqref="A2:C2">
    <cfRule type="expression" dxfId="3" priority="56" stopIfTrue="1">
      <formula>#REF!&gt;0</formula>
    </cfRule>
    <cfRule type="expression" dxfId="2" priority="57" stopIfTrue="1">
      <formula>#REF!=-1</formula>
    </cfRule>
  </conditionalFormatting>
  <conditionalFormatting sqref="A3:C65462">
    <cfRule type="expression" dxfId="1" priority="58" stopIfTrue="1">
      <formula>#REF!&gt;0</formula>
    </cfRule>
    <cfRule type="expression" dxfId="0" priority="59" stopIfTrue="1">
      <formula>#REF!=1</formula>
    </cfRule>
  </conditionalFormatting>
  <pageMargins left="0.75" right="0.75" top="1" bottom="1" header="0.5" footer="0.5"/>
  <pageSetup paperSize="9" scale="54" fitToHeight="0" orientation="portrait" cellComments="atEnd"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279c20c3caf3300dae6b438536eb8c56">
  <xsd:schema xmlns:xsd="http://www.w3.org/2001/XMLSchema" xmlns:p="http://schemas.microsoft.com/office/2006/metadata/properties" targetNamespace="http://schemas.microsoft.com/office/2006/metadata/properties" ma:root="true" ma:fieldsID="0d2e1ca116041f9e11471c52c4c9d60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B8F7B0C-2F0F-4ED2-B4AA-95369618B5F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7FE80E57-49EC-47F8-9C09-C7440715C014}">
  <ds:schemaRefs>
    <ds:schemaRef ds:uri="http://schemas.microsoft.com/sharepoint/v3/contenttype/forms"/>
  </ds:schemaRefs>
</ds:datastoreItem>
</file>

<file path=customXml/itemProps3.xml><?xml version="1.0" encoding="utf-8"?>
<ds:datastoreItem xmlns:ds="http://schemas.openxmlformats.org/officeDocument/2006/customXml" ds:itemID="{BF0A1127-EF82-488D-9BA3-D70FE99A8A28}">
  <ds:schemaRefs>
    <ds:schemaRef ds:uri="http://schemas.microsoft.com/office/2006/documentManagement/types"/>
    <ds:schemaRef ds:uri="http://purl.org/dc/elements/1.1/"/>
    <ds:schemaRef ds:uri="http://purl.org/dc/dcmitype/"/>
    <ds:schemaRef ds:uri="http://schemas.openxmlformats.org/package/2006/metadata/core-properties"/>
    <ds:schemaRef ds:uri="http://schemas.microsoft.com/office/2006/metadata/properties"/>
    <ds:schemaRef ds:uri="http://www.w3.org/XML/1998/namespac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5</vt:i4>
      </vt:variant>
      <vt:variant>
        <vt:lpstr>Imenovani obsegi</vt:lpstr>
      </vt:variant>
      <vt:variant>
        <vt:i4>4</vt:i4>
      </vt:variant>
    </vt:vector>
  </HeadingPairs>
  <TitlesOfParts>
    <vt:vector size="9" baseType="lpstr">
      <vt:lpstr>Prva stran</vt:lpstr>
      <vt:lpstr>Popis del</vt:lpstr>
      <vt:lpstr>Definicija</vt:lpstr>
      <vt:lpstr>Sheet1</vt:lpstr>
      <vt:lpstr>Rekapitulacija</vt:lpstr>
      <vt:lpstr>'Popis del'!Področje_tiskanja</vt:lpstr>
      <vt:lpstr>'Prva stran'!Področje_tiskanja</vt:lpstr>
      <vt:lpstr>Rekapitulacija!Področje_tiskanja</vt:lpstr>
      <vt:lpstr>'Popis del'!Tiskanje_naslovov</vt:lpstr>
    </vt:vector>
  </TitlesOfParts>
  <Company>Mojdenar d.o.o.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template_NivoCenaBrezPop.xlsm</dc:title>
  <dc:creator>Powered by XPERT, www.x-pert.si</dc:creator>
  <cp:lastModifiedBy>Dejan Dragas</cp:lastModifiedBy>
  <cp:lastPrinted>2016-12-20T09:03:34Z</cp:lastPrinted>
  <dcterms:created xsi:type="dcterms:W3CDTF">2006-09-18T09:38:05Z</dcterms:created>
  <dcterms:modified xsi:type="dcterms:W3CDTF">2021-08-05T05:20:11Z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erzija">
    <vt:lpwstr>1</vt:lpwstr>
  </property>
  <property fmtid="{D5CDD505-2E9C-101B-9397-08002B2CF9AE}" pid="3" name="Kratki opis">
    <vt:lpwstr>Nova definicija Izvoza/uvoza Cen</vt:lpwstr>
  </property>
</Properties>
</file>