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nas\dragasd\JN 2021\NMV 21\KU LAZE 21 krak A\popis KU Laze 1. faza\"/>
    </mc:Choice>
  </mc:AlternateContent>
  <bookViews>
    <workbookView xWindow="0" yWindow="0" windowWidth="13500" windowHeight="9000" activeTab="3"/>
  </bookViews>
  <sheets>
    <sheet name="Popis del" sheetId="3" r:id="rId1"/>
    <sheet name="Definicija" sheetId="2" state="hidden" r:id="rId2"/>
    <sheet name="Sheet1" sheetId="1" state="hidden" r:id="rId3"/>
    <sheet name="Rekapitulacija" sheetId="4" r:id="rId4"/>
  </sheets>
  <definedNames>
    <definedName name="_xlnm._FilterDatabase" localSheetId="0" hidden="1">'Popis del'!$A$7:$I$546</definedName>
    <definedName name="_xlnm._FilterDatabase" localSheetId="2" hidden="1">Sheet1!#REF!</definedName>
    <definedName name="_xlnm.Print_Area" localSheetId="3">Rekapitulacija!$A$1:$G$33</definedName>
    <definedName name="_xlnm.Print_Titles" localSheetId="0">'Popis del'!$7:$7</definedName>
  </definedNames>
  <calcPr calcId="162913"/>
</workbook>
</file>

<file path=xl/calcChain.xml><?xml version="1.0" encoding="utf-8"?>
<calcChain xmlns="http://schemas.openxmlformats.org/spreadsheetml/2006/main">
  <c r="H405" i="3" l="1"/>
  <c r="H219" i="3" l="1"/>
  <c r="H95" i="3"/>
  <c r="H96" i="3"/>
  <c r="H97" i="3"/>
  <c r="H98" i="3"/>
  <c r="H99" i="3"/>
  <c r="H100" i="3"/>
  <c r="H101" i="3"/>
  <c r="H102" i="3"/>
  <c r="H112" i="3" l="1"/>
  <c r="H113" i="3"/>
  <c r="H114" i="3"/>
  <c r="H115" i="3"/>
  <c r="H116" i="3"/>
  <c r="H117" i="3"/>
  <c r="H118" i="3"/>
  <c r="H119" i="3"/>
  <c r="H120" i="3"/>
  <c r="H121" i="3"/>
  <c r="H122" i="3"/>
  <c r="H123" i="3"/>
  <c r="H124" i="3"/>
  <c r="H125" i="3"/>
  <c r="H126" i="3"/>
  <c r="H127" i="3"/>
  <c r="H128" i="3"/>
  <c r="H129" i="3"/>
  <c r="H130" i="3"/>
  <c r="H131" i="3"/>
  <c r="H132" i="3"/>
  <c r="H133" i="3"/>
  <c r="H134" i="3"/>
  <c r="H135" i="3"/>
  <c r="H136" i="3"/>
  <c r="H109" i="3" l="1"/>
  <c r="C2" i="4"/>
  <c r="C1" i="4"/>
  <c r="H544" i="3" l="1"/>
  <c r="H543" i="3"/>
  <c r="H542" i="3"/>
  <c r="H541" i="3"/>
  <c r="H540" i="3"/>
  <c r="H539" i="3"/>
  <c r="H538" i="3"/>
  <c r="H537" i="3"/>
  <c r="H536" i="3"/>
  <c r="H535" i="3"/>
  <c r="H534" i="3"/>
  <c r="H533" i="3"/>
  <c r="H532" i="3"/>
  <c r="H530" i="3"/>
  <c r="H529" i="3"/>
  <c r="H528" i="3"/>
  <c r="H527" i="3"/>
  <c r="H526" i="3"/>
  <c r="H525" i="3"/>
  <c r="H524" i="3"/>
  <c r="H522" i="3"/>
  <c r="H521" i="3"/>
  <c r="H520" i="3"/>
  <c r="H518" i="3"/>
  <c r="H517" i="3"/>
  <c r="H516" i="3"/>
  <c r="H515" i="3"/>
  <c r="H514" i="3"/>
  <c r="H513" i="3"/>
  <c r="H512" i="3"/>
  <c r="H509" i="3"/>
  <c r="H508" i="3"/>
  <c r="H507" i="3"/>
  <c r="H505" i="3"/>
  <c r="H504" i="3"/>
  <c r="H503" i="3"/>
  <c r="H502" i="3"/>
  <c r="H501" i="3"/>
  <c r="H500" i="3"/>
  <c r="H499" i="3"/>
  <c r="H498" i="3"/>
  <c r="H497" i="3"/>
  <c r="H496" i="3"/>
  <c r="H495" i="3"/>
  <c r="H494" i="3"/>
  <c r="H493" i="3"/>
  <c r="H491" i="3"/>
  <c r="H490" i="3"/>
  <c r="H489" i="3"/>
  <c r="H488" i="3"/>
  <c r="H487" i="3"/>
  <c r="H486" i="3"/>
  <c r="H485" i="3"/>
  <c r="H484" i="3"/>
  <c r="H483" i="3"/>
  <c r="H482" i="3"/>
  <c r="H481" i="3"/>
  <c r="H479" i="3"/>
  <c r="H478" i="3"/>
  <c r="H477" i="3"/>
  <c r="H475" i="3"/>
  <c r="H474" i="3"/>
  <c r="H473" i="3"/>
  <c r="H472" i="3"/>
  <c r="H471" i="3"/>
  <c r="H470" i="3"/>
  <c r="H469" i="3"/>
  <c r="H468" i="3"/>
  <c r="H467" i="3"/>
  <c r="H466" i="3"/>
  <c r="H465" i="3"/>
  <c r="H464" i="3"/>
  <c r="H463" i="3"/>
  <c r="H462" i="3"/>
  <c r="H456" i="3"/>
  <c r="H455" i="3"/>
  <c r="H454" i="3"/>
  <c r="H453" i="3"/>
  <c r="H452" i="3"/>
  <c r="H451" i="3"/>
  <c r="H449" i="3"/>
  <c r="H448" i="3"/>
  <c r="H446" i="3"/>
  <c r="H445" i="3"/>
  <c r="H444" i="3"/>
  <c r="H443" i="3"/>
  <c r="H442" i="3"/>
  <c r="H441" i="3"/>
  <c r="H440" i="3"/>
  <c r="H439" i="3"/>
  <c r="H438" i="3"/>
  <c r="H437" i="3"/>
  <c r="H436" i="3"/>
  <c r="H435" i="3"/>
  <c r="H434" i="3"/>
  <c r="H432" i="3"/>
  <c r="H431" i="3"/>
  <c r="H430" i="3"/>
  <c r="H429" i="3"/>
  <c r="H428" i="3"/>
  <c r="H427" i="3"/>
  <c r="H426" i="3"/>
  <c r="H424" i="3"/>
  <c r="H423" i="3"/>
  <c r="H422" i="3"/>
  <c r="H421" i="3"/>
  <c r="H420" i="3"/>
  <c r="H419" i="3"/>
  <c r="H418" i="3"/>
  <c r="H417" i="3"/>
  <c r="H416" i="3"/>
  <c r="H415" i="3"/>
  <c r="H413" i="3"/>
  <c r="H412" i="3"/>
  <c r="H406" i="3"/>
  <c r="H404" i="3" s="1"/>
  <c r="H403" i="3"/>
  <c r="H402" i="3"/>
  <c r="H401" i="3"/>
  <c r="H400" i="3"/>
  <c r="H398" i="3"/>
  <c r="H396" i="3"/>
  <c r="H395" i="3"/>
  <c r="H393" i="3"/>
  <c r="H392" i="3"/>
  <c r="H391" i="3"/>
  <c r="H390" i="3"/>
  <c r="H389" i="3"/>
  <c r="H388" i="3"/>
  <c r="H387" i="3"/>
  <c r="H386" i="3"/>
  <c r="H385" i="3"/>
  <c r="H384" i="3"/>
  <c r="H383" i="3"/>
  <c r="H382" i="3"/>
  <c r="H381" i="3"/>
  <c r="H380" i="3"/>
  <c r="H378" i="3"/>
  <c r="H376" i="3"/>
  <c r="H373" i="3"/>
  <c r="H372" i="3"/>
  <c r="H371" i="3"/>
  <c r="H370" i="3"/>
  <c r="H369" i="3"/>
  <c r="H368" i="3"/>
  <c r="H367" i="3"/>
  <c r="H366" i="3"/>
  <c r="H365" i="3"/>
  <c r="H364" i="3"/>
  <c r="H363" i="3"/>
  <c r="H362" i="3"/>
  <c r="H361" i="3"/>
  <c r="H359" i="3"/>
  <c r="H358" i="3"/>
  <c r="H357" i="3"/>
  <c r="H356" i="3"/>
  <c r="H355" i="3"/>
  <c r="H353" i="3"/>
  <c r="H352" i="3"/>
  <c r="H351" i="3"/>
  <c r="H350" i="3"/>
  <c r="H348" i="3"/>
  <c r="H347" i="3"/>
  <c r="H346" i="3"/>
  <c r="H345" i="3"/>
  <c r="H344" i="3"/>
  <c r="H343" i="3"/>
  <c r="H342" i="3"/>
  <c r="H341" i="3"/>
  <c r="H340" i="3"/>
  <c r="H339" i="3"/>
  <c r="H338" i="3"/>
  <c r="H337" i="3"/>
  <c r="H336" i="3"/>
  <c r="H335" i="3"/>
  <c r="H334" i="3"/>
  <c r="H333" i="3"/>
  <c r="H332" i="3"/>
  <c r="H331" i="3"/>
  <c r="H330" i="3"/>
  <c r="H329" i="3"/>
  <c r="H328" i="3"/>
  <c r="H327" i="3"/>
  <c r="H326" i="3"/>
  <c r="H325" i="3"/>
  <c r="H324" i="3"/>
  <c r="H323" i="3"/>
  <c r="H322" i="3"/>
  <c r="H321" i="3"/>
  <c r="H320" i="3"/>
  <c r="H319" i="3"/>
  <c r="H317" i="3"/>
  <c r="H316" i="3"/>
  <c r="H315" i="3"/>
  <c r="H314" i="3"/>
  <c r="H313" i="3"/>
  <c r="H312" i="3"/>
  <c r="H311" i="3"/>
  <c r="H310" i="3"/>
  <c r="H309" i="3"/>
  <c r="H302" i="3"/>
  <c r="H301" i="3"/>
  <c r="H300" i="3"/>
  <c r="H299" i="3"/>
  <c r="H298" i="3"/>
  <c r="H296" i="3"/>
  <c r="H295" i="3"/>
  <c r="H294" i="3"/>
  <c r="H293" i="3"/>
  <c r="H292" i="3"/>
  <c r="H291" i="3"/>
  <c r="H289" i="3"/>
  <c r="H288" i="3"/>
  <c r="H287" i="3"/>
  <c r="H286" i="3"/>
  <c r="H283" i="3"/>
  <c r="H282" i="3"/>
  <c r="H280" i="3"/>
  <c r="H279" i="3"/>
  <c r="H278" i="3"/>
  <c r="H277" i="3"/>
  <c r="H276" i="3"/>
  <c r="H275" i="3"/>
  <c r="H274" i="3"/>
  <c r="H273" i="3"/>
  <c r="H272" i="3"/>
  <c r="H271" i="3"/>
  <c r="H269" i="3"/>
  <c r="H268" i="3"/>
  <c r="H267" i="3"/>
  <c r="H266" i="3"/>
  <c r="H265" i="3"/>
  <c r="H263" i="3"/>
  <c r="H262" i="3"/>
  <c r="H261" i="3"/>
  <c r="H260" i="3"/>
  <c r="H259" i="3"/>
  <c r="H258" i="3"/>
  <c r="H257" i="3"/>
  <c r="H256" i="3"/>
  <c r="H255" i="3"/>
  <c r="H254" i="3"/>
  <c r="H253" i="3"/>
  <c r="H252" i="3"/>
  <c r="H251" i="3"/>
  <c r="H249" i="3"/>
  <c r="H248" i="3"/>
  <c r="H247" i="3"/>
  <c r="H246" i="3"/>
  <c r="H245" i="3"/>
  <c r="H244" i="3"/>
  <c r="H243" i="3"/>
  <c r="H242" i="3"/>
  <c r="H241" i="3"/>
  <c r="H238" i="3"/>
  <c r="H237" i="3"/>
  <c r="H235" i="3"/>
  <c r="H234" i="3"/>
  <c r="H233" i="3"/>
  <c r="H232" i="3"/>
  <c r="H231" i="3"/>
  <c r="H230" i="3"/>
  <c r="H229" i="3"/>
  <c r="H228" i="3"/>
  <c r="H227" i="3"/>
  <c r="H225" i="3"/>
  <c r="H224" i="3"/>
  <c r="H223" i="3"/>
  <c r="H222" i="3"/>
  <c r="H221" i="3"/>
  <c r="H220" i="3"/>
  <c r="H218" i="3"/>
  <c r="H216" i="3"/>
  <c r="H215" i="3"/>
  <c r="H211" i="3"/>
  <c r="H209" i="3"/>
  <c r="H208" i="3"/>
  <c r="H207" i="3"/>
  <c r="H206" i="3"/>
  <c r="H205" i="3"/>
  <c r="H204" i="3"/>
  <c r="H203" i="3"/>
  <c r="H202" i="3"/>
  <c r="H200" i="3"/>
  <c r="H199" i="3"/>
  <c r="H198" i="3"/>
  <c r="H197" i="3"/>
  <c r="H196" i="3"/>
  <c r="H195" i="3"/>
  <c r="H194" i="3"/>
  <c r="H193" i="3"/>
  <c r="H192" i="3"/>
  <c r="H191" i="3"/>
  <c r="H190" i="3"/>
  <c r="H189" i="3"/>
  <c r="H187" i="3"/>
  <c r="H186" i="3"/>
  <c r="H184" i="3"/>
  <c r="H181" i="3"/>
  <c r="H180" i="3"/>
  <c r="H178" i="3"/>
  <c r="H177" i="3"/>
  <c r="H176" i="3"/>
  <c r="H174" i="3"/>
  <c r="H173" i="3"/>
  <c r="H172" i="3"/>
  <c r="H171" i="3"/>
  <c r="H170" i="3"/>
  <c r="H169" i="3"/>
  <c r="H168" i="3"/>
  <c r="H167" i="3"/>
  <c r="H166" i="3"/>
  <c r="H165" i="3"/>
  <c r="H164" i="3"/>
  <c r="H162" i="3"/>
  <c r="H161" i="3"/>
  <c r="H160" i="3"/>
  <c r="H159" i="3"/>
  <c r="H158" i="3"/>
  <c r="H157" i="3"/>
  <c r="H156" i="3"/>
  <c r="H155" i="3"/>
  <c r="H154" i="3"/>
  <c r="H153" i="3"/>
  <c r="H152" i="3"/>
  <c r="H151" i="3"/>
  <c r="H149" i="3"/>
  <c r="H148" i="3"/>
  <c r="H146" i="3"/>
  <c r="H106" i="3"/>
  <c r="H104" i="3"/>
  <c r="H93" i="3"/>
  <c r="H91" i="3" s="1"/>
  <c r="H90" i="3"/>
  <c r="H89"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399" i="3" l="1"/>
  <c r="H349" i="3"/>
  <c r="H531" i="3"/>
  <c r="H523" i="3"/>
  <c r="H511" i="3"/>
  <c r="H492" i="3"/>
  <c r="H480" i="3"/>
  <c r="H461" i="3"/>
  <c r="H433" i="3"/>
  <c r="H425" i="3"/>
  <c r="H414" i="3"/>
  <c r="H379" i="3"/>
  <c r="H360" i="3"/>
  <c r="H354" i="3"/>
  <c r="H318" i="3"/>
  <c r="H308" i="3"/>
  <c r="H290" i="3"/>
  <c r="H285" i="3"/>
  <c r="H270" i="3"/>
  <c r="H264" i="3"/>
  <c r="H250" i="3"/>
  <c r="H201" i="3"/>
  <c r="H188" i="3"/>
  <c r="H163" i="3"/>
  <c r="H150" i="3"/>
  <c r="H397" i="3"/>
  <c r="H394" i="3"/>
  <c r="H375" i="3"/>
  <c r="H214" i="3"/>
  <c r="H210" i="3"/>
  <c r="H185" i="3"/>
  <c r="H183" i="3"/>
  <c r="H175" i="3"/>
  <c r="D16" i="4"/>
  <c r="H103" i="3"/>
  <c r="D14" i="4" s="1"/>
  <c r="D13" i="4"/>
  <c r="H377" i="3"/>
  <c r="H281" i="3"/>
  <c r="H145" i="3"/>
  <c r="H374" i="3" l="1"/>
  <c r="H182" i="3"/>
  <c r="E14" i="4"/>
  <c r="F14" i="4" s="1"/>
  <c r="E16" i="4"/>
  <c r="F16" i="4" s="1"/>
  <c r="E13" i="4"/>
  <c r="F13" i="4" s="1"/>
  <c r="D10" i="4"/>
  <c r="E10" i="4" s="1"/>
  <c r="H88" i="3"/>
  <c r="H147" i="3"/>
  <c r="H179" i="3"/>
  <c r="H217" i="3"/>
  <c r="H226" i="3"/>
  <c r="H236" i="3"/>
  <c r="H240" i="3"/>
  <c r="H297" i="3"/>
  <c r="H284" i="3" s="1"/>
  <c r="H411" i="3"/>
  <c r="H447" i="3"/>
  <c r="H476" i="3"/>
  <c r="H519" i="3"/>
  <c r="H510" i="3" s="1"/>
  <c r="H105" i="3"/>
  <c r="H506" i="3"/>
  <c r="H450" i="3"/>
  <c r="D15" i="4" l="1"/>
  <c r="E15" i="4" s="1"/>
  <c r="F15" i="4" s="1"/>
  <c r="F142" i="3"/>
  <c r="H460" i="3"/>
  <c r="F546" i="3" s="1"/>
  <c r="F10" i="4"/>
  <c r="D12" i="4"/>
  <c r="H144" i="3"/>
  <c r="D20" i="4"/>
  <c r="H410" i="3"/>
  <c r="F458" i="3" s="1"/>
  <c r="H307" i="3"/>
  <c r="H306" i="3" s="1"/>
  <c r="H239" i="3"/>
  <c r="H213" i="3" s="1"/>
  <c r="D32" i="4"/>
  <c r="D22" i="4"/>
  <c r="F408" i="3" l="1"/>
  <c r="H408" i="3" s="1"/>
  <c r="H407" i="3" s="1"/>
  <c r="H305" i="3" s="1"/>
  <c r="H212" i="3"/>
  <c r="D21" i="4" s="1"/>
  <c r="E21" i="4" s="1"/>
  <c r="F21" i="4" s="1"/>
  <c r="E12" i="4"/>
  <c r="F12" i="4" s="1"/>
  <c r="E22" i="4"/>
  <c r="F22" i="4" s="1"/>
  <c r="E32" i="4"/>
  <c r="F32" i="4" s="1"/>
  <c r="E20" i="4"/>
  <c r="F20" i="4" s="1"/>
  <c r="H142" i="3"/>
  <c r="H141" i="3" s="1"/>
  <c r="D31" i="4"/>
  <c r="E31" i="4" s="1"/>
  <c r="F31" i="4" s="1"/>
  <c r="D19" i="4"/>
  <c r="E19" i="4" s="1"/>
  <c r="F19" i="4" s="1"/>
  <c r="D28" i="4"/>
  <c r="D25" i="4"/>
  <c r="E25" i="4" s="1"/>
  <c r="F25" i="4" s="1"/>
  <c r="F304" i="3" l="1"/>
  <c r="H304" i="3" s="1"/>
  <c r="H303" i="3" s="1"/>
  <c r="D23" i="4" s="1"/>
  <c r="E23" i="4" s="1"/>
  <c r="F23" i="4" s="1"/>
  <c r="E28" i="4"/>
  <c r="F28" i="4" s="1"/>
  <c r="D26" i="4"/>
  <c r="D24" i="4"/>
  <c r="D17" i="4"/>
  <c r="H87" i="3"/>
  <c r="D11" i="4" s="1"/>
  <c r="E11" i="4" s="1"/>
  <c r="H458" i="3"/>
  <c r="H457" i="3" s="1"/>
  <c r="H409" i="3" s="1"/>
  <c r="H546" i="3"/>
  <c r="H545" i="3" s="1"/>
  <c r="D33" i="4" l="1"/>
  <c r="E33" i="4" s="1"/>
  <c r="F33" i="4" s="1"/>
  <c r="H459" i="3"/>
  <c r="D30" i="4" s="1"/>
  <c r="E17" i="4"/>
  <c r="F17" i="4" s="1"/>
  <c r="F11" i="4"/>
  <c r="E24" i="4"/>
  <c r="F24" i="4" s="1"/>
  <c r="E26" i="4"/>
  <c r="F26" i="4" s="1"/>
  <c r="D29" i="4"/>
  <c r="E29" i="4" s="1"/>
  <c r="F29" i="4" s="1"/>
  <c r="D27" i="4"/>
  <c r="E27" i="4" s="1"/>
  <c r="F27" i="4" s="1"/>
  <c r="H143" i="3"/>
  <c r="D18" i="4" s="1"/>
  <c r="E30" i="4" l="1"/>
  <c r="F30" i="4" s="1"/>
  <c r="E18" i="4"/>
  <c r="F18" i="4" s="1"/>
  <c r="H9" i="3"/>
  <c r="D8" i="4" s="1"/>
  <c r="F9" i="4" l="1"/>
  <c r="F8" i="4" s="1"/>
  <c r="E9" i="4"/>
  <c r="E8" i="4" s="1"/>
  <c r="D9" i="4"/>
</calcChain>
</file>

<file path=xl/sharedStrings.xml><?xml version="1.0" encoding="utf-8"?>
<sst xmlns="http://schemas.openxmlformats.org/spreadsheetml/2006/main" count="2182" uniqueCount="1451">
  <si>
    <t>Datum:</t>
  </si>
  <si>
    <t>Cena</t>
  </si>
  <si>
    <t>Dokument:</t>
  </si>
  <si>
    <t>Uporabnik:</t>
  </si>
  <si>
    <t>EUR</t>
  </si>
  <si>
    <t>KU Laze 1</t>
  </si>
  <si>
    <t>GRADNJA FEKALNE KANALIZACIJE IN OBNOVA KOMUNALNIH VODOV V IC LAZE (1. faza)</t>
  </si>
  <si>
    <t>WBS</t>
  </si>
  <si>
    <t>Oznaka</t>
  </si>
  <si>
    <t>Opis</t>
  </si>
  <si>
    <t>EM</t>
  </si>
  <si>
    <t>Količina</t>
  </si>
  <si>
    <t>DDV</t>
  </si>
  <si>
    <t>LastDDV</t>
  </si>
  <si>
    <t>Cena / EM</t>
  </si>
  <si>
    <t>IDNivo</t>
  </si>
  <si>
    <t>IDNivoPrej</t>
  </si>
  <si>
    <t>IDNivoTip</t>
  </si>
  <si>
    <t>Globina</t>
  </si>
  <si>
    <t>Znesek</t>
  </si>
  <si>
    <t>ZnesekBrut</t>
  </si>
  <si>
    <t>Opomba</t>
  </si>
  <si>
    <t>OrgOpis</t>
  </si>
  <si>
    <t>IDTipPost</t>
  </si>
  <si>
    <t>IDS_Jez_2</t>
  </si>
  <si>
    <t>1</t>
  </si>
  <si>
    <t>GRADNJA FEKALNE KANALIZACIJE IN OBNOVA KOMUNALNIH VODOV V IC LAZE (1.faza)</t>
  </si>
  <si>
    <t>1.1</t>
  </si>
  <si>
    <t>SPLOŠNE ZAHTEVE</t>
  </si>
  <si>
    <t>1.1.1</t>
  </si>
  <si>
    <t>Ponudnik mora v cene po enoti všteti vse potrebne in spodaj navedene stroške, vkolikor ni samostojna postavka v popisu del:</t>
  </si>
  <si>
    <t>op</t>
  </si>
  <si>
    <t>1.1.2</t>
  </si>
  <si>
    <t>Cena na enoto za več in manj dela se ne spreminja.</t>
  </si>
  <si>
    <t>1.1.3</t>
  </si>
  <si>
    <t>2</t>
  </si>
  <si>
    <t>Ponudnik mora nadzoru in naročniku predati seznam ponujene opreme in materiala. K ponudbi obvezno priložiti cenik po urnih postavkah posameznih kvalifikacij delavcev ter kompleten cenik prevozov, strojev in opreme ter vseh ponujenih materialov.</t>
  </si>
  <si>
    <t>1.1.4</t>
  </si>
  <si>
    <t>3</t>
  </si>
  <si>
    <t>Vse manipulativne stroške.</t>
  </si>
  <si>
    <t>1.1.5</t>
  </si>
  <si>
    <t>4</t>
  </si>
  <si>
    <t>Pri zemeljskih delih se vsa izkopna dela in transporti izkopnih materialov obračunajo po prostornini zemljine v raščenem stanju. Vsa razsipna dela se obračunajo po prostornini zemljine v vgrajenem stanju. Izračun količin na podlagi profilov, posnetih pred in po izkopih. V ceno je vključen tudi višek količin zaradi faktorja razrahljivosti.</t>
  </si>
  <si>
    <t>1.1.6</t>
  </si>
  <si>
    <t>5</t>
  </si>
  <si>
    <t>Meritve posameznih slojev nasipov.</t>
  </si>
  <si>
    <t>1.1.7</t>
  </si>
  <si>
    <t>Organizacija in oprema gradbišča:</t>
  </si>
  <si>
    <t>1.1.8</t>
  </si>
  <si>
    <t>6</t>
  </si>
  <si>
    <t>Izdelati je potrebno projekt ureditve gradbišča ter vkalkulirati stroške organizacije, ureditve deponij, priprave in opreme gradbišča.</t>
  </si>
  <si>
    <t>1.1.9</t>
  </si>
  <si>
    <t>7</t>
  </si>
  <si>
    <t>Priprava in organizacija gradbišča, postavitev gradbiščne ograje, vključno z vsemi potrebnimi deli na celotni dolžini izgradnje. Izvajalec si mora ogledati predvideno traso in v to postavko vključiti vsa potrebna dela pri organizaciji, pripravi in zavarovanju gradbišča.</t>
  </si>
  <si>
    <t>1.1.10</t>
  </si>
  <si>
    <t>1.1.11</t>
  </si>
  <si>
    <t>8</t>
  </si>
  <si>
    <t>Stroške vseh potrebnih ukrepov, ki so predpisana in določena z veljavnimi predpisi o varstvu pri delu in varstvom pred požarom, ki jih mora izvajalec obvezno upoštevati.</t>
  </si>
  <si>
    <t>1.1.12</t>
  </si>
  <si>
    <t>Predhodno urejanje gradbišča in okolice</t>
  </si>
  <si>
    <t>1.1.13</t>
  </si>
  <si>
    <t>9</t>
  </si>
  <si>
    <t xml:space="preserve">Predhodno urejanje in čiščenje delovišča, zavarovanje delovišča in gradbene jame proti okolici in tretjim osebam. Izvajalec si mora razmere ogledati in obseg podati skladno s svojo tehnologijo, v ceno pa je potrebno všteti najmanj: </t>
  </si>
  <si>
    <t>1.1.14</t>
  </si>
  <si>
    <t>- Pridobitev lokacije za začasne gradbiščne objekte in za priročno skladiščenje materiala, uporaba za ves čas gradnje, vzpostavitev prvotnega stanja po zaključku del, morebitna prestavitev objektov in najemnina zemljišča.</t>
  </si>
  <si>
    <t>1.1.15</t>
  </si>
  <si>
    <t>- čiščenje vegetacije, posek grmovja ustrezne površine in sekanje potrebnega števila dreves na trasi oz. na gradbišču</t>
  </si>
  <si>
    <t>1.1.16</t>
  </si>
  <si>
    <t>- ureditev vseh ostalih ovir na trasi brez stroška za naročnika</t>
  </si>
  <si>
    <t>1.1.17</t>
  </si>
  <si>
    <t>- trasna in višinska zakoličba obstoječih komunalnih vodov in oznake križanj, vključno s stroški dodatnega nadzora upravljavcev komunalnih vodov (Vodovod, Elektro, Telekom in drugi telekomunikacijski vodi, plinovod, javna razsvetljava).</t>
  </si>
  <si>
    <t>1.1.18</t>
  </si>
  <si>
    <t>- eventualno zabijanje zagatnic ali drugačna zaščita gradbene jame</t>
  </si>
  <si>
    <t>1.1.19</t>
  </si>
  <si>
    <t xml:space="preserve">- črpanje vode za osuševanje gradbene jame in ostale ukrepe za odvodnjavanje padavinske, izvorne in podtalne vode med gradnjo (kanali, jarki, mulde, drenaže, prepusti, cevi za začasni pretok vode, nasipi za preusmeritev vode,... vse z vzdrževanjem v času uporabe), tako da se zagotovi stalno in kontrolirano odvajanje ter prepreči zamakanje in zadrževanje vode. V ceno zajeti tudi dodatki za otežkočeno delo v mokrem ali vodi. </t>
  </si>
  <si>
    <t>1.1.20</t>
  </si>
  <si>
    <t>- odpravo poškodb zaradi plazenja ali posipanje brežin izkopa - na objektih investitorja ali tretjih oseb - brez stroškov za investitorja.</t>
  </si>
  <si>
    <t>1.1.21</t>
  </si>
  <si>
    <t>- Vsa delna ali polna razpiranja izkopa, na mestih kjer tehnologija izvajalca to zahteva oz. zaradi karakteristik materiala v omejenem prostoru ni mogoče drugače varno izvesti potrebnih del in kjer predpisani izkopni kot zaradi drsnega kota zemljine ne zadošča. V ceno všteti tudi povečanje širine dna izkopa zaradi tehnologije razpiranja, vključno z postavitvijo in odstranitvijo opaža ter razpirali in dodatno zamudo časa za izkop med razporami ter povečanje deleža ročnega izkopa. Všteto tudi postopno odstranjevanje in hkratno zasipanje in utrjevanje vključno z vsemi časovnimi zamudami.</t>
  </si>
  <si>
    <t>1.1.22</t>
  </si>
  <si>
    <t>- zaščita zelenice s plohi, ali PVC folijo. Vkolikor se na zelenice oz. na zaščito odlaga zemeljski material, ga je potrebno po končani gradnji odstraniti in zelenico vzpostaviti v prvotno stanje.</t>
  </si>
  <si>
    <t>1.1.23</t>
  </si>
  <si>
    <t>- odstranitev in ponovna postavitev v prvotno stanje - premičnih stvari ali objektov  investitorja ali tretjih oseb - brez stroškov za investitorja.</t>
  </si>
  <si>
    <t>1.1.24</t>
  </si>
  <si>
    <t>- postavitev gradbiščne table skladno s trenutno veljavnimi predpisi. Podatke za eventualne dodatne zahteve za opremo table in dodatne napise in oznake si mora izvajalec pridobiti pri naročniku ali investitorju.</t>
  </si>
  <si>
    <t>1.1.25</t>
  </si>
  <si>
    <t>- stroške električne energije, vode, TK priključkov, razsvetljave za nočno delo, stroške osvetljevanja in označevanja gradbišča in morebitne ostale stroške v času gradnje.</t>
  </si>
  <si>
    <t>1.1.26</t>
  </si>
  <si>
    <t>- Vsa sprotna in zaključna čiščenja cevi so všteta v ceno.</t>
  </si>
  <si>
    <t>1.1.27</t>
  </si>
  <si>
    <t>- Stroške rednega obveščanja javnosti o morebitnih motnjah ter posledic nastalih zaradi motenj v času gradnje. Predaja podatkov naročniku za objave v medijih, ki so dostopni samo naročniku.</t>
  </si>
  <si>
    <t>1.1.28</t>
  </si>
  <si>
    <t>- kakršnakoli dodatna dela se lahko obračunajo le po predhodni potrditvi nadzora in vpisu v gradbeni dnevnik. Za obračun je potrebno izdelati analizo cene.</t>
  </si>
  <si>
    <t>1.1.29</t>
  </si>
  <si>
    <t>10</t>
  </si>
  <si>
    <t>Pred začetkom izgradnje je izvajalec dolžan zapisniško ugotoviti in dokumentirati obstoječe stanje vseh sosednjih objektov (predvsem zaščitenih), drugih površin in dostopnih poti. Po končanih delih je dolžan povrniti uporabljeno lokacijo v prvotno stanje in odpraviti vse poškodbe nastale zaradi gradnje na drugih objektih, napravah, površinah ter na dostopnih poteh (cestišču). Dokumentiranje stanja pomeni fotografiranje stanja ali snemanje stanja s kamero pred pričetkom del, in sicer območje bodočega gradbišča in njegove okolice (objekti ter površine, ki jih bo uporabljal v času gradnje). V primeru pomanjkanja foto-dokazov o stanju pred gradnjo stroške uveljavljanja odškodnin nosi izvajalec. V tej točki zahtevano dokumentacijo mora izvajalec hraniti najmanj do konca garancijskega obdobja, ter dokumentacijo ob njenem nastanku dostaviti naročniku. V ceni zajeti eventualna mnejnje izvedenca, vkolikor izvajalec smatra, da je potrebno.</t>
  </si>
  <si>
    <t>1.1.30</t>
  </si>
  <si>
    <t>11</t>
  </si>
  <si>
    <t>Mejnike, ki jih izvajalec odstrani za potrebe gradnje, jih je po končani gradnji potrebno vzpostaviti po pravilih geodetske stroke.</t>
  </si>
  <si>
    <t>1.1.31</t>
  </si>
  <si>
    <t>Promet in transporti, deponije</t>
  </si>
  <si>
    <t>1.1.32</t>
  </si>
  <si>
    <t>12</t>
  </si>
  <si>
    <t>Zagotavljanje 24-urne prevoznosti ceste ter 24-urni dostop predvsem pravnim osebam ter tudi stanovalcem. Izjeme so dovoljene le s predhodnim dogovorom in pisnim potrdilom posameznega pravnega subjekta.</t>
  </si>
  <si>
    <t>1.1.33</t>
  </si>
  <si>
    <t>13</t>
  </si>
  <si>
    <t xml:space="preserve">Pridobitev dovoljenj za cestno zaporo z ureditvijo prometnega režima v času gradnje, z obvestili,  obveščanje prebivalcev in pravnih oseb v obliki pisnih obvestil, zavarovanje gradbene jame in gradbišča ter postavitev prometne signalizacije. Po končanih delih je prometno signalizacijo odstraniti in prometni režim vzpostaviti v prvotno stanje.  V ceno všteta delna ali popolna zapora prometa, predhodno obveščanje in usmerjanje stanovalcev, vključno s stroški najema, postavitve in odstranitve ter stroški za pridobitev soglasij. V času eventualne popolne zapore je potrebno zagotoviti parkirna mesta za stanovalce. </t>
  </si>
  <si>
    <t>1.1.34</t>
  </si>
  <si>
    <t>14</t>
  </si>
  <si>
    <t>Predvideti prometno ureditev v času gradnje - z ureditvijo prometnega režima v času gradnje, z obvestili, zavarovanje gradbene jame in gradbišča ter postavitev prometne signalizacije. Po končanih delih je prometno signalizacijo odstraniti in prometni režim vzpostaviti v prvotno stanje.</t>
  </si>
  <si>
    <t>1.1.35</t>
  </si>
  <si>
    <t>15</t>
  </si>
  <si>
    <t>Vse stroške pridobitve potrebnih soglasij in dovoljenj v zvezi s prevozi, organizacijo in opremo gradbišča (eventualno tudi za prečkanja inštalacij - vezana na prevoze in organizacijo gradbišča), zagotavljanju vseh potrebnih zavarovanj in označb gradbišča s predpisano signalizacijo ( ograja, vrvice, označbe, svetlobna telesa,…) - postavitev in odstranitev po končanih delih, kot tudi stroške pri pripravi gradbišča z odstranitvijo morebitnih ovir na trasi, zagotovitev delovnih platojev na in/ali izven gradbišča ter s tem povezanih stroškov.</t>
  </si>
  <si>
    <t>1.1.36</t>
  </si>
  <si>
    <t>16</t>
  </si>
  <si>
    <t>Stroške priprave in izvedbe začasnih dostopov do in na gradbišču (izdelava vseh potrebnih začasnih prehodov, dovozov, dostopov) in stroški vsakodnevnega zagotavljanja dostopa oz. dovoza stanovalcem do objektov. V kolikor to ne bo mogoče, je potrebno stanovalcem in poslovnim subjektom pravočasno posredovati obvestilo - vsaj en teden pred začetkom del. Enako velja za stroške izvedbe začasnega obhoda (prehoda) mimo ograjenega gradbišča za pešce in sprehajalce (ves čas gradnje). Navesti je treba tudi predviden čas, ko dostop do objektov ne bo možen. V ceni je zajeta tudi prestavitev prehodov na nove lokacije.</t>
  </si>
  <si>
    <t>1.1.37</t>
  </si>
  <si>
    <t>17</t>
  </si>
  <si>
    <t>Postavitev fiksnih začasnih prehodov za pešce preko jarkov do posameznih objektov ob gradbišču z varovalno ograjo, sprotnim čiščenjem in vzdrževanjem prehodov tekom gradnje in stalnim vzdrževanjem dostopov nanje. V ceni je zajeta tudi prestavitev prehodov na nove lokacije. Izvajalec mora vsakodnevno zagotavljati dostop do objektov.</t>
  </si>
  <si>
    <t>1.1.38</t>
  </si>
  <si>
    <t>18</t>
  </si>
  <si>
    <t>Postavitev linijskih pomičnih zaščitnih ograj pri gradnji z vso potrebno opremo za zavarovanje gradbene jame in postavitvijo signalizacije in svetlobnih teles za nočno osvetlitev ovire. Zavarovanje je fiksno in stabilno za ves čas trajanja gradnje odseka. V ceni je zajeta tudi večkratna prestavitev ograje skladno z napredovanjem del.</t>
  </si>
  <si>
    <t>1.1.39</t>
  </si>
  <si>
    <t>19</t>
  </si>
  <si>
    <t>Sprotno čiščenje vozil in čiščenje gradbišča po končanih delih (vključno z zaključnim čiščenjem) in odvoz odvečnega materiala, ter vzpostavitev terena v prvotno stanje.</t>
  </si>
  <si>
    <t>1.1.40</t>
  </si>
  <si>
    <t>20</t>
  </si>
  <si>
    <t>Vse stroške zunanjega in notranjega transporta, raztovarjanja, skladiščenja materiala na gradbišču, takse, zavarovanja, manipulativne stroške ter vsa pomožna dela.</t>
  </si>
  <si>
    <t>1.1.41</t>
  </si>
  <si>
    <t>21</t>
  </si>
  <si>
    <t>Sanacija oz. povrnitev v prvotno stanje vseh dostopnih poti, ki jih bo izvajalec uporabljal za vso gradbiščno logistiko.</t>
  </si>
  <si>
    <t>1.1.42</t>
  </si>
  <si>
    <t>22</t>
  </si>
  <si>
    <t>Vse stroške stalnih in začasnih deponij všteti v ceno (takse, odškodnine, cena razplaniranja…)</t>
  </si>
  <si>
    <t>1.1.43</t>
  </si>
  <si>
    <t>Materiali za vgradnjo</t>
  </si>
  <si>
    <t>1.1.44</t>
  </si>
  <si>
    <t>23</t>
  </si>
  <si>
    <t>Za gradnjo je dovoljeno uporabljati samo proizvode, ki imajo pridobljene ustrezne listine o skladnosti in so skladni s slovenskimi tehničnimi predpisi in slovenskimi standardi. Vsi vgrajeni gradbeni materiali (cevi, revizijski jaški, pokrovi itd.) in ostali polizdelki, ki se vgrajujejo v objekt morajo vsebovati vtisnjene ali na drug način razvidne podatke iz katerih je mogoče razbrati in slediti poreklo materiala (serijska številka, tip, št. šarže itd.), najmanj pa izjave o lastnostih, pri čemer morajo biti dokumenti obvezno prevedeni v slovenščino in nostrificirani od pooblaščene institucije v RS</t>
  </si>
  <si>
    <t>1.1.45</t>
  </si>
  <si>
    <t>24</t>
  </si>
  <si>
    <t xml:space="preserve">Skladno s prejšnjo točko je potrebno zbrati vso, po predpisih zahtevano, dokumentacijo o kvaliteti materialov in tehnološkemu postopku gradnje, jo pripraviti in predložiti na primopredaji. V ceno všteti stroške sprotnega dokumentiranja in posredovanja nadzorniku in projektantu vseh dokazil o zanesljivosti objektov, atestov, certifikatov,.... ter sprememb za izdelavo projekta izvedenih del, tako da bo PID projektna dokumentacija izdelana pred tehničnim pregledom objekta. </t>
  </si>
  <si>
    <t>1.1.46</t>
  </si>
  <si>
    <t>25</t>
  </si>
  <si>
    <t>Vezano na prejšnji dve točki - Stroški vseh meritev (kot npr. vgrajenih naprav ter regulacija in nastavitve vključno s poročilom in merilnimi listi ter protokolom nastavljenih vrednosti, meritve posameznih slojev nasipov,...) prevozov, drobnega materiala, transportnih stroškov, pridobivanja certifikatov, izdelovanja poročil in pregledov za izdelavo dokazil o zanesljivosti objektov (vodotesnost, zbitost, ustreznost vgrajene opreme,...) in podobno oz. stroški za vso dokumentacijo, ki je potrebna za uspešno opravljen tehnični pregled oz. primopredajo.</t>
  </si>
  <si>
    <t>1.1.47</t>
  </si>
  <si>
    <t>26</t>
  </si>
  <si>
    <t>Za vse vgrajene materiale velja, da jih izvajalec lahko predlaga, vendar je pred vgradnjo potrebna potrditev investitorja, nadzora in projektanta. Že pred vgradnjo je obvezno priložiti dokazila o ustreznosti. Za vse cevne elemente (jaški, cevi) je obvezna uporaba cevi iz umetnih mas, ki ustrezajo standardom in imajo togost SN8. Izvajalec material lahko predlaga, vendar ga morajo pred vgrajevanjem potrditi investitor, nadzor in projektant. Pri padcu kanala nad 5% obvezna uporaba abrazijsko odpornih materialov). Že pred vgradnjo je obvezno priložiti dokazila o ustreznosti.</t>
  </si>
  <si>
    <t>1.1.48</t>
  </si>
  <si>
    <t>27</t>
  </si>
  <si>
    <t>V ceni je zajeto tudi: droben potrošen material, preizkus tesnosti, spiranje in dezinfekcija, tlačni preizkusi instalacij(vodovod, kanalizacija, meteorna kanalizacija, črpališča; tlačni vodi) in vse potrebne meritve za uspešno opravljen teh. pregled, pridobitev pozitivnih izvedeniških mnenj. Čiščenje kanalizacije in pregled kanala s kamero po končanih delih (kontrola sploščenosti in poškodb cevi), zapis posnetka na DVD nosilec, stroškom komisije za pregled in spremljanje, izdelava poročila.</t>
  </si>
  <si>
    <t>1.1.49</t>
  </si>
  <si>
    <t>28</t>
  </si>
  <si>
    <t>Dodatna in nepredvidena dela pri priključitvi na obstoječ oz. predhodno izdelan kanal (jašek).</t>
  </si>
  <si>
    <t>1.1.50</t>
  </si>
  <si>
    <t>29</t>
  </si>
  <si>
    <t>Preizkus tesnosti kanalizacijskega sistema - po metodi z zrakom, za sisteme s prosto gladino DN 220 do 315, po Evropskem standardu EN 1610, odsek 13.2, postopek "L". Spremljanje preizkusa, stroški komisije, izdelava poročila.</t>
  </si>
  <si>
    <t>1.1.51</t>
  </si>
  <si>
    <t>30</t>
  </si>
  <si>
    <t>Preizkus tesnosti kanalizacijskega sistema - po metodi z zrakom, za tlačne vode DN 75 do 150, po Evropskem standardu EN 1610. Spremljanje preizkusa, stroški komisije, izdelava poročila.</t>
  </si>
  <si>
    <t>1.1.52</t>
  </si>
  <si>
    <t>31</t>
  </si>
  <si>
    <t>Za vsako spremembo je potrebno pridobiti soglasje projektanta in jo zajeti v projekt izvršenih del.</t>
  </si>
  <si>
    <t>1.1.53</t>
  </si>
  <si>
    <t xml:space="preserve">Gradbeni odpadki </t>
  </si>
  <si>
    <t>1.1.54</t>
  </si>
  <si>
    <t>32</t>
  </si>
  <si>
    <t>Za vse gradbene odpadke je potrebno voditi evidenčne liste, odpadke pa oddati v pooblaščeno zbiralnico; kot dokaz je h gradbeni knjigi potrebno priložiti račun iz zbiralnice. Stroške odvoza, deponiranje in stroške deponije je potrebno všteti v ceno.</t>
  </si>
  <si>
    <t>1.1.55</t>
  </si>
  <si>
    <t>33</t>
  </si>
  <si>
    <t>Stroške deponije odvečnega gradbenega materiala na pooblaščene deponije ali na lokacije za predelavo gradbenih materialov. Dokazila o primernem deponiranju (lokacija in količina materiala) je potrebno redno dostavljati naročniku oziroma nadzornemu organu naročnika.</t>
  </si>
  <si>
    <t>1.1.56</t>
  </si>
  <si>
    <t>34</t>
  </si>
  <si>
    <t xml:space="preserve"> Vse deponije izbere izvajalec, vsi gradbeni odpadki in odvečni materiali postanejo last ponudnika.</t>
  </si>
  <si>
    <t>1.1.57</t>
  </si>
  <si>
    <t>Ostala in dodatna dela</t>
  </si>
  <si>
    <t>1.1.58</t>
  </si>
  <si>
    <t>35</t>
  </si>
  <si>
    <t xml:space="preserve">Kot dodatna dela (po vpisu in potrditvi v gradbeno knjigo) se obračuna prilagoditev obstoječih komunalnih in inštalacijskih vodov na novopredvideno stanje (rušenje, prestavitev, nadvišanje, obdelave, zamenjave pokrovov, AB venci, zaščita v času gradnje...), nalaganje in odvoz ruševin na stalno deponijo z vključenimi vsemi stroški deponiranja. </t>
  </si>
  <si>
    <t>1.1.59</t>
  </si>
  <si>
    <t>36</t>
  </si>
  <si>
    <t>Upoštevanje celotnega projekta: Izvajalec si mora v fazi razpisa - (pred oddajo ponudbe) ogledati celoten projekt in v ponudbi upoštevati tudi dela, ki jih projekt predpisuje, vendar v popisu niso posebej navedena oz. jih zaradi obsežnosti popisa ni smiselno navajati. Tovrstna dela bo seveda potrebno izvesti, vendar ne bodo priznana kot dodatna dela, ampak je njihovo vrednost potrebno upoštevati v osnovni ponudbi.</t>
  </si>
  <si>
    <t>1.1.60</t>
  </si>
  <si>
    <t>37</t>
  </si>
  <si>
    <t>Vkolikor ni samostojne postavke, v ceno všteta vzpostavitev obstoječega stanja, sanacija poškodb na elementih obstoječih objektov nastalih zaradi izgradnje zaradi del po tem projektu (popravki raznih AB in kamnitih zidov, odstranitev in ponovna vzpostavitev ali sanacija ograj, popravki na fasadah objektov, ureditev linijskih požiralnikov, hortikulturna ureditev...), nalaganje in odvoz ruševin na stalno deponijo z vključenimi vsemi stroški deponiranja.</t>
  </si>
  <si>
    <t>1.1.61</t>
  </si>
  <si>
    <t>Obnova obstoječih hišnih priključkov poškodovanih med gradnjo.</t>
  </si>
  <si>
    <t>1.1.62</t>
  </si>
  <si>
    <t>Vse stroške glede posegov na obstoječem cevovodu, pri čemer se izvajalec z upravljalcem uskladi glede organizacije obnove.</t>
  </si>
  <si>
    <t>1.1.63</t>
  </si>
  <si>
    <t>Vse stroške zavarovanja opreme v času izvedbe del in delavcev ter materiala na gradbišču v času izvajanja del, od začetka do  uporabnega dovolj.</t>
  </si>
  <si>
    <t>1.1.64</t>
  </si>
  <si>
    <t>Vse stroške pridobitve potrebnih soglasij in dovoljenj v zvezi s prečkanji cevovodov, stroške zaščite vseh komunalnih naprav in stroške upravljavcev ali njihovih predstavnikov, stroške raznih pristojbin s tem v zvezi.</t>
  </si>
  <si>
    <t>1.1.65</t>
  </si>
  <si>
    <t xml:space="preserve">Strošek ogrevanja v času izvajanja del, če so zunanje temp. neustrezne za normalno napredovanje del. </t>
  </si>
  <si>
    <t>1.1.66</t>
  </si>
  <si>
    <t>38</t>
  </si>
  <si>
    <t>Meritve električnih instalacij in izdelava zapisnika o meritvah</t>
  </si>
  <si>
    <t>1.1.67</t>
  </si>
  <si>
    <t>39</t>
  </si>
  <si>
    <t>Drobni elektro nespecificiran material (žice, tulci, označbe)</t>
  </si>
  <si>
    <t>1.1.68</t>
  </si>
  <si>
    <t>Zunanji izvajalci</t>
  </si>
  <si>
    <t>1.1.69</t>
  </si>
  <si>
    <t>40</t>
  </si>
  <si>
    <t>Izvajalec gradnje mora izvajalcu gospodarske javne službe pravočasno sporočiti datume izvajanja preizkusov vodotesnosti in snemanja kanalov oz. vodovodov, da bo upravljavec lahko zagotovil prisotnost nadzora. Za strošek izvajalca javne službe je potrebno pridobiti ponudbo, stroške pa   všteti v ceno. V ceno všteti tudi zapiranja in odpiranja vode, sodelovanje upravljavca pri prevezavah vodovodnega omrežja.</t>
  </si>
  <si>
    <t>1.1.71</t>
  </si>
  <si>
    <t>42</t>
  </si>
  <si>
    <t>Preskus hidrantov po Pravilniku o preizkušanju hidrantnih omrežij, s strani organizacije (s pooblastilom RS uprave za zaščito in reševanje), vključno z izdelavo potrdila o brezhibnem delovanju hidrantnega omrežja.</t>
  </si>
  <si>
    <t>1.1.72</t>
  </si>
  <si>
    <t>43</t>
  </si>
  <si>
    <t>Spiranje in dezinfekcija cevovoda po končani gradnji, z odvzemom vzorcev vode, analizami ter strokovnim mnenjem; skladno s standardom SIST EN 805:2000</t>
  </si>
  <si>
    <t>1.1.73</t>
  </si>
  <si>
    <t>44</t>
  </si>
  <si>
    <t xml:space="preserve">Geološka določitev pogojev izkopa glede na varnost gradnje za sosednje objekte in sosednja zemljišča. Izvajalec mora gradnjo prilagoditi svoji tehnologiji; skladno s tem mora po potrebi pridobiti geološko poročilo in priskrbeti geološki nadzor v fazi gradnje. Na strani izvajalca je vsa odgovornost za morebitne težave v zvezi z posedanjem gradbene jame, zdrsi brežin, poškodbami objektov, dreves, ograj, zidov...  Razdelitev kritičnih odsekov na kampade ustrezne dolžine, odvodnjavanje izkopa iz gradbene jame v času morebitnih padavin mora izvajalec prilagoditi svoji tehnologiji. Dodatni stroški iz navedenega ne bodo priznani oz. jih je potrebno vključiti v ostale postavke. Obračun po predhodnem vpisu v gradbeni dnevnik (in potrditvi nadzora) ter dejanskih stroških po računih in urnih postavkah.
</t>
  </si>
  <si>
    <t>1.1.74</t>
  </si>
  <si>
    <t>Končna dokumentacija</t>
  </si>
  <si>
    <t>1.1.75</t>
  </si>
  <si>
    <t>45</t>
  </si>
  <si>
    <t>Geodetski posnetek pri odprti trasi (pred zasutjem), predložitev posnetka k dokazilu o zanesljivosti.</t>
  </si>
  <si>
    <t>1.1.76</t>
  </si>
  <si>
    <t>46</t>
  </si>
  <si>
    <t>Izdelava PID projekta v papirni (4 izvodih tiskane obliki) in elektronski obliki skladno s pravilnikom in navodili upravljavca komunalne infrastrukture vključno z vodilno mapo in dokazilom o zanesljivosti, dokumentacija za tehnični pregled, izvajalski del dokumentacije.</t>
  </si>
  <si>
    <t>1.1.77</t>
  </si>
  <si>
    <t>47</t>
  </si>
  <si>
    <t>V ceni je zajeta tudi vsa potrebna dokumentacija, ki je potrebna za tehnični pregled, pridobitev uporabnega dovoljenja in vris v kataster GJI (PVE) – Projekt za vpis v uradne evidence.</t>
  </si>
  <si>
    <t>1.2</t>
  </si>
  <si>
    <t>S1</t>
  </si>
  <si>
    <t>SKUPNA DELA - VELJA ZA CELOTEN PROJEKT 1.faza</t>
  </si>
  <si>
    <t>1.2.1</t>
  </si>
  <si>
    <t>S1-41/00</t>
  </si>
  <si>
    <t>Preddela</t>
  </si>
  <si>
    <t>1.2.1.1</t>
  </si>
  <si>
    <t>S1-11/01</t>
  </si>
  <si>
    <t>Rušenje obstoječih kanalizacijskih cevi vseh premerov (beton, PVC, PE…), vodovodnih cevi (salonit, Fe, NL, PVC, PE, Mannesman…), vseh premerov in plinovodnih cevi vseh premerov, vključno z odvozom na deponijo po izbiri izvajalca, stroški deponiranja in zapiranje cevi, ki se opustijo (vkolikor je smiselno).</t>
  </si>
  <si>
    <t>m</t>
  </si>
  <si>
    <t>1.2.1.2</t>
  </si>
  <si>
    <t>S1-11/02</t>
  </si>
  <si>
    <t>Rušenje vrst ograj in živih meja, z nakladanjem in odvozom v deponijo po izbiri izvajalca, vse eventualne stroške deponije (vključno s takso) je zajeti v ceno, z vzpostavitvijo v prvotno stanje (obnova ograje ali odškodnina za nepovratno škodo). Obračun po dejansko izvedenih delih po predhodni potrditvi nadzora.</t>
  </si>
  <si>
    <t>1.2.2</t>
  </si>
  <si>
    <t>Telekom kabel</t>
  </si>
  <si>
    <t>1.2.2.1</t>
  </si>
  <si>
    <t>S1-11/03</t>
  </si>
  <si>
    <t>Prestavitev ali kabliranje Telekom kabla, vključno z odklopom in priklopom ter vsemi ostalimi stroški. Strošek upravljavca Telekom Slovenija d.d.</t>
  </si>
  <si>
    <t>1.2.2.2</t>
  </si>
  <si>
    <t>Zaščita Telekom kabla, vključno z odklopom in priklopom ter vsemi ostalimi stroški upravljavca, vključno z nadzorom. Prizna se strošek samo za zaščito, vkolikor pa pride do poškodbe je strošek izvajalca.</t>
  </si>
  <si>
    <t>1.2.2.3</t>
  </si>
  <si>
    <t>Prestavitev Telekom kabla, vključno z odklopom in priklopom ter vsemi ostalimi stroški upravljavca, vključno z nadzorom. Strošek investitorja. V ceno všteti tudi celovito obnovo max dveh Telekom jaškov.</t>
  </si>
  <si>
    <t>1.2.3</t>
  </si>
  <si>
    <t>Elektro kabelska kanalizacija</t>
  </si>
  <si>
    <t>1.2.3.1</t>
  </si>
  <si>
    <t>S1-11/04</t>
  </si>
  <si>
    <t>1.2.4</t>
  </si>
  <si>
    <t>Javna razsvetljava</t>
  </si>
  <si>
    <t>1.2.4.1</t>
  </si>
  <si>
    <t>S1-11/05</t>
  </si>
  <si>
    <t>Zaščita kabla za javno razsvetljavo, vključno z odklopom in priklopom ter vsemi ostalimi stroški upravljavca, vključno z nadzorom. Prizna se strošek samo za zaščito, vkolikor pa pride do poškodbe je strošek izvajalca.</t>
  </si>
  <si>
    <t>kos</t>
  </si>
  <si>
    <t>1.2.5</t>
  </si>
  <si>
    <t>Plinovod - Domplan</t>
  </si>
  <si>
    <t>1.2.5.1</t>
  </si>
  <si>
    <t>S1-11/08</t>
  </si>
  <si>
    <t>Prestavitev obstoječega plinovoda PE 110, 1bar. V ceno je potrebno všteti:
- odklop in priklop ter vsi ostali stroški upravljavca, vključno z nadzorom upravljavca. 
- izkop kanala v globini 1,2 metra od predvidene končne kote ceste oz. 1 meter pod vodotokom.
- izkop kanala v globini 1,2 metra od predvidene končne kote ceste oz. 1 meter pod vodotokom.
- vgradnja posteljice z nasutjem peska granulacije 0-4 mm v debelini 10 cm ter obsip cevi min 10cm nad temenom.
- nabava, dobava ter montaža cevi in fazonskih kosov
- prevezava na obstoječ plinovod ter prevezava hišnih priključkov
.- Ped zasipanjem je potrebno položiti trak POZOR PLINOVOD 50 cm nad cevjo
- Novo zgrajeni plinovod je potrebno pred prevezavo trdnostno in tesnostno preizkusiti. 
- posnetek izvedenih del pred zasutjem ter vnos v kataster</t>
  </si>
  <si>
    <t>1.2.6</t>
  </si>
  <si>
    <t>DODATNA IN NEPREDVIDENA DELA</t>
  </si>
  <si>
    <t>1.2.6.1</t>
  </si>
  <si>
    <t>Dodatna in nepredvidena dela 5%</t>
  </si>
  <si>
    <t>%</t>
  </si>
  <si>
    <t>1.3</t>
  </si>
  <si>
    <t>F</t>
  </si>
  <si>
    <t>FEKALNA KANLIZACIJA</t>
  </si>
  <si>
    <t>1.3.1</t>
  </si>
  <si>
    <t>FA-1/00</t>
  </si>
  <si>
    <t>FEKALNA KANALIZACIJA - krak A (L=345,80m)</t>
  </si>
  <si>
    <t>1.3.1.1</t>
  </si>
  <si>
    <t xml:space="preserve">Splošno: </t>
  </si>
  <si>
    <t>1.3.1.1.1</t>
  </si>
  <si>
    <t>1.3.1.2</t>
  </si>
  <si>
    <t>FA-10/00</t>
  </si>
  <si>
    <t>Preddela in pripravljalna dela</t>
  </si>
  <si>
    <t>1.3.1.2.1</t>
  </si>
  <si>
    <t>FA-11/01</t>
  </si>
  <si>
    <t xml:space="preserve">Zakoličba projektiranih osi kanalov, postavitev prečnih profilov ali zakoličbenih točk, določitev nivoja za merjenje globine kanala in polaganje kanala, prenos višin, z zavarovanjem izven operativnega pasu. </t>
  </si>
  <si>
    <t>1.3.1.2.2</t>
  </si>
  <si>
    <t>FA-11/02</t>
  </si>
  <si>
    <t>Postavljanje gradbenih profilov ali zakoličbenih točk z zavarovanjem izven operativnega pasu. Določitev nivoja za merjenje globine za izkop in polaganje.</t>
  </si>
  <si>
    <t>1.3.1.3</t>
  </si>
  <si>
    <t>FA-21/00</t>
  </si>
  <si>
    <t xml:space="preserve">Zemeljska dela </t>
  </si>
  <si>
    <t>1.3.1.3.1</t>
  </si>
  <si>
    <t>FA-21/01</t>
  </si>
  <si>
    <t>Strojni izkop jarkov širine 2,0 do 5,0m, za polaganje kanalizacijske cevi, globine 2,0 do 4,0m, širina v dnu 0,60 do 0,80m (DN cevi +2x 30cm), v zemljini III. kat, naklon izkopa 60° do 80° (se prilagodi karakteristikam zemljine), z odlaganjem materiala direktno na kamion. Pri obračunu količin za vsak odsek od jaška do jaška usklajevati količine z masno črto iz grafične priloge - vzdolžnega profila.
81 % izkopa za kanal</t>
  </si>
  <si>
    <t>m3</t>
  </si>
  <si>
    <t>1.3.1.3.2</t>
  </si>
  <si>
    <t>FA-21/02</t>
  </si>
  <si>
    <t>Strojni izkop jarkov širine 2,0 do 5,0m, za polaganje kanalizacijske cevi, globine 2,0 do 4,0m, širina v dnu 0,60 do 0,80m (DN cevi +2x 30cm), v zemljini III. kat, naklon izkopa 60° do 80° (se prilagodi karakteristikam zemljine), z odlaganjem, materiala v dosegu ročice bagra (ob rob gradbene jame+ 1x premet, če je potrebno). Pri obračunu količin za vsak odsek od jaška do jaška usklajevati količine z masno črto iz grafične priloge - vzdolžnega profila.
15 % izkopa za kanal</t>
  </si>
  <si>
    <t>1.3.1.3.3</t>
  </si>
  <si>
    <t>FA-21/03</t>
  </si>
  <si>
    <t>Ročni izkop jarkov širine do 3,0m, za polaganje kanalizacijske cevi, globine do 3,0m, v zemljini III. kat, z odlaganjem, materiala ob rob gradbene jame.
2 % izkopa za kanal</t>
  </si>
  <si>
    <t>1.3.1.3.4</t>
  </si>
  <si>
    <t>FA-21/04</t>
  </si>
  <si>
    <t>Strojni izkop jarkov širine 2,0 do 5,0m, za polaganje kanalizacijske cevi, globine 2,0 do 4,0m, širina v dnu 0,60 do 0,80m (DN cevi +2x 30cm), v mehki kamnini V. kat (brez miniranja), naklon izkopa 60° do 80° (se prilagodi karakteristikam zemljine), z odlaganjem, materiala direktno na kamion. Pri obračunu količin za vsak odsek od jaška do jaška usklajevati količine z masno črto iz grafične priloge - vzdolžnega profila.
2 % izkopa za kanal</t>
  </si>
  <si>
    <t>1.3.1.3.5</t>
  </si>
  <si>
    <t>FA-21/05</t>
  </si>
  <si>
    <t>Dodatna dela pri križanjih z obstoječimi in predvidenimi komunalnimi vodi, vključno z dodatnimi deli zaradi vzporednega poteka komunalij: Upoštevana so križanja kanalizacije in vodovoda in tudi medsebojna križanja.
- nadzor upravljavcev
- dodatni ročni in strojni izkop v območju križanj
- zavarovanje gradbene jame v času gradnje in pri zasipavanju
- zasip z drobnozrnatim peščenim materialom 
Vkolikor tehnologija odstopa od projekta je potrebno pridobiti tudi pozitivno mnenje upravljavca. Vse poškodbe so breme izvajalca, ki krije vso nastalo škodo.</t>
  </si>
  <si>
    <t>1.3.1.3.6</t>
  </si>
  <si>
    <t>FA-21/06</t>
  </si>
  <si>
    <t>Dodatna dela pri križanju fekalnega kanala in betonske kinete (elektrokabelske kanalizacije). Velja za glavni kanal in za hišne priključke. V ceni upoštevati zaščitne cevi (po opisu v situaciji) in gradbena dela. Vkolikor kineta še ni zgrajena, ali so zaščitne cevi predhodno vgrajene ustrezno, se ta postavka ne prizna.</t>
  </si>
  <si>
    <t>1.3.1.3.7</t>
  </si>
  <si>
    <t>FA-21/07</t>
  </si>
  <si>
    <t>Dodatek za odvoz viška materiala iz prejšnjih postavk na stalno deponijo po izbiri izvajalca, z razgrinjanjem, vse eventualne stroške deponije (vključno s takso, razgradnjo, odškodninami,...) je zajeti v ceno.</t>
  </si>
  <si>
    <t>1.3.1.3.8</t>
  </si>
  <si>
    <t>FA-21/08</t>
  </si>
  <si>
    <t>Dodatek za odvoz viška materiala iz prejšnjih postavk na začasno deponijo po izbiri izvajalca, z razgrinjanjem, vse eventualne stroške deponije je zajeti v ceno (taksa, odškodnina,…). Vključno s prevozom nazaj na gradbišče.</t>
  </si>
  <si>
    <t>1.3.1.3.9</t>
  </si>
  <si>
    <t>FA-21/09</t>
  </si>
  <si>
    <t>Ročno planiranje dna gradbene jame po strojnem izkopu, s planuumom padca - z izkopom ali dosipom materiala do 0,1m3/m2, z natančnostjo +-3cm, do potrebne zbitosti (Ev2 ≥ 20 MPa), v III do V. ktg.</t>
  </si>
  <si>
    <t>m2</t>
  </si>
  <si>
    <t>1.3.1.3.10</t>
  </si>
  <si>
    <t>FA-21/10</t>
  </si>
  <si>
    <t>Nabava, dobava in izdelava posteljice in obsip kanalizacijske cevi; okroglozrnate granulacije, do višine 30cm nad temenom cevi, vključno z utrjevanjem. Pri obračunu količin za vsak odsek od točke do točke usklajevati količine z masno črto iz grafične priloge - vzdolžnega profila. Uporaba recikliranega materiala ni dovoljena.
- v primeru grobozrnatega, peščenega ali  prodnega zemljišča je granulacija obsipa 4-8mm
- v primeru finozrnatega zemljišča je granulacija obsipa 1-4mm</t>
  </si>
  <si>
    <t>1.3.1.3.11</t>
  </si>
  <si>
    <t>FA-21/11</t>
  </si>
  <si>
    <t>Nabava, dobava in strojni zasip, z gramoznim materialom, po končanih delih, z utrjevanjem v slojih po 30cm, zahtevana stopnja komprimacije M=80MPa (8-10% CBR). Upoštevan zasip do tampona - 60cm pod nivojem ceste. Pri obračunu količin za vsak odsek od točke do točke usklajevati količine z masno črto iz grafične priloge - vzdolžnega profila. Uporaba recikliranega materiala dovoljena samo po predložitvi certifikatov ustreznosti in potrditvi nadzora ali projektanta.
83 % izkopa za kanal</t>
  </si>
  <si>
    <t>1.3.1.3.12</t>
  </si>
  <si>
    <t>FA-21/12</t>
  </si>
  <si>
    <t>Zasip po končanih delih, z izkopanim materialom, z utrjevanjem v slojih po 30cm - zahtevana stopnja komprimacije 95% po Proctorju. Upoštevan zasip do tampona - 60cm pod nivojem ceste.
17 % izkopa za kanal</t>
  </si>
  <si>
    <t>1.3.1.4</t>
  </si>
  <si>
    <t>FA-30/00</t>
  </si>
  <si>
    <t>Polaganje kanalizacijske cevi in jaškov</t>
  </si>
  <si>
    <t>1.3.1.4.1</t>
  </si>
  <si>
    <t>OPOMBA: 70% jaškov ima polni pokrov</t>
  </si>
  <si>
    <t>1.3.1.4.2</t>
  </si>
  <si>
    <t>FA-30/01</t>
  </si>
  <si>
    <t>Nabava, dobava in polaganje cevi iz umetnih mas notranjega premera DN 250, trdnosti SN8, komplet s tesnilnim materialom in vsemi fazonskimi kosi,  na peščeno posteljico debeline 13cm, po projektiranih padcih - ravni odseki, od jaška, do jaška - stikovanje po tehnologiji proizvajalca cevi. Vključno z vsemi prenosi do mesta vgradnje.</t>
  </si>
  <si>
    <t>1.3.1.4.3</t>
  </si>
  <si>
    <t>FA-30/02</t>
  </si>
  <si>
    <t>Nabava, dobava in polaganje tlačnega voda - cevi iz PEHD, PE ali PP, nazivnega notranjega premera DN 110mm, trdnosti PN 10, označeno z rjavo - za odpadne vode. Polaganje na peščeno posteljico, po projektiranih padcih. Stikovanje se obvezno izvaja z varjenjem - po tehnologiji proizvajalca cevi; v ceno všteti tudi vsi fazonski kosi ter kosi za prehod na gravitacijsko kanalizacijo. Vključno z vsemi prenosi do mesta vgradnje.</t>
  </si>
  <si>
    <t>1.3.1.4.4</t>
  </si>
  <si>
    <t>FA-30/03</t>
  </si>
  <si>
    <t>Nabava, dobava in vgraditev jaškov iz umetnih mas, trdnosti SN8,  notranjega premera DN 1000 mm, z muldo na dnu in priklopom priključnih cevi, vključno z dodatnim izkopom in gramoznim zasutjem. Pokrovi: težki povozni LTŽ pokrovi (min 40MP, standard EN 144/2), okrogli F600mm, z zaklepom in protihrupno zaščito, niveletno usklajen z nagibom terena na utrjenih površinah; nosilec pokrova je plavajoči (AB venec). Zgornji del jaškov se zaključuje s konusom.</t>
  </si>
  <si>
    <t>1.3.1.4.5</t>
  </si>
  <si>
    <t>- globina od 2,5 do 3,0m
Opomba: Nabava, dobava in vgraditev jaškov iz umetnih mas, trdnosti SN8,  notranjega premera DN 1000 mm, z muldo na dnu in priklopom priključnih cevi, vključno z dodatnim izkopom in gramoznim zasutjem. Pokrovi: težki povozni LTŽ pokrovi (min 40MP, standard EN 144/2), okrogli F600mm, z zaklepom in protihrupno zaščito, niveletno usklajen z nagibom terena na utrjenih površinah; nosilec pokrova je plavajoči (AB venec). Zgornji del jaškov se zaključuje s konusom.</t>
  </si>
  <si>
    <t>1.3.1.4.6</t>
  </si>
  <si>
    <t>- globina od 3,0 do 3,5m
Opomba: Nabava, dobava in vgraditev jaškov iz umetnih mas, trdnosti SN8,  notranjega premera DN 1000 mm, z muldo na dnu in priklopom priključnih cevi, vključno z dodatnim izkopom in gramoznim zasutjem. Pokrovi: težki povozni LTŽ pokrovi (min 40MP, standard EN 144/2), okrogli F600mm, z zaklepom in protihrupno zaščito, niveletno usklajen z nagibom terena na utrjenih površinah; nosilec pokrova je plavajoči (AB venec). Zgornji del jaškov se zaključuje s konusom.</t>
  </si>
  <si>
    <t>1.3.1.4.7</t>
  </si>
  <si>
    <t>- globina od 3,5 do 4,0m
Opomba: Nabava, dobava in vgraditev jaškov iz umetnih mas, trdnosti SN8,  notranjega premera DN 1000 mm, z muldo na dnu in priklopom priključnih cevi, vključno z dodatnim izkopom in gramoznim zasutjem. Pokrovi: težki povozni LTŽ pokrovi (min 40MP, standard EN 144/2), okrogli F600mm, z zaklepom in protihrupno zaščito, niveletno usklajen z nagibom terena na utrjenih površinah; nosilec pokrova je plavajoči (AB venec). Zgornji del jaškov se zaključuje s konusom.</t>
  </si>
  <si>
    <t>1.3.1.4.8</t>
  </si>
  <si>
    <t>- globina od 4,0 do 5,0m
Opomba: Nabava, dobava in vgraditev jaškov iz umetnih mas, trdnosti SN8,  notranjega premera DN 1000 mm, z muldo na dnu in priklopom priključnih cevi, vključno z dodatnim izkopom in gramoznim zasutjem. Pokrovi: težki povozni LTŽ pokrovi (min 40MP, standard EN 144/2), okrogli F600mm, z zaklepom in protihrupno zaščito, niveletno usklajen z nagibom terena na utrjenih površinah; nosilec pokrova je plavajoči (AB venec). Zgornji del jaškov se zaključuje s konusom.</t>
  </si>
  <si>
    <t>1.3.1.4.9</t>
  </si>
  <si>
    <t>FA-30/04</t>
  </si>
  <si>
    <t>Dodatek za kaskadni ali umirjevalni jašek, vključno z dodatno cevjo za sušni pretok pri kaskadnem jašku.</t>
  </si>
  <si>
    <t>1.3.1.4.10</t>
  </si>
  <si>
    <t>FA-30/05</t>
  </si>
  <si>
    <t>Povečanje cene za vsak dodaten stranski dotok ali iztok v zgoraj obračunanih jaških.</t>
  </si>
  <si>
    <t>1.3.1.4.11</t>
  </si>
  <si>
    <t>FA-30/06</t>
  </si>
  <si>
    <t>Eventualni podložni beton pod jaški - zaradi slabe nosilnosti terena - d=15cm, do 0,3 m3/jašek.</t>
  </si>
  <si>
    <t>1.3.1.5</t>
  </si>
  <si>
    <t>Izdelava hišnih priključkov</t>
  </si>
  <si>
    <t>1.3.1.5.1</t>
  </si>
  <si>
    <t>FA-30/08</t>
  </si>
  <si>
    <t>Priključitev v jašek: Delno ročni, delno strojni izkop jarka širine dna 1,5m in povprečna globina 2,0m, v terenu III. kat., z odlaganjem materiala, ob rob izkopa, z odvozom odvečnega materiala na stalno deponijo po izbiri izvajalca, z zasipavanjem z izkopanim materialom, utrjevanjem. Vključujoč nabavo, dobavo in nasipavanjem in utrjevanjem peščene posteljice iz 2* sejanega peska (4-8, okroglozrnat), ter obsipa in zasipa cone cevi, do višine 30cm nad temenom - skupaj 0,3m3/m. Za en priključek upoštevano: do 5m cevi SN8,  tesnilni material in fazonski kosi, ter čep na koncu odcepa.</t>
  </si>
  <si>
    <t>1.3.1.5.2</t>
  </si>
  <si>
    <t>FA-30/09</t>
  </si>
  <si>
    <t>Nabava, dobava in montaža cevi notranjega premera DN160, vključno odcepni kos -  za hišne priključke direktno v cev - po priloženem detajlu, do meje cestnega zemljišča, priključitev na podlagi soglasja upravljavca kanalizacije. Za en priključek upoštevano: do 5m cevi SN8, vključno s tesnilnim materialom in fazonskimi kosi, ter čep na koncu odcepa.</t>
  </si>
  <si>
    <t>1.3.1.5.3</t>
  </si>
  <si>
    <t>FA-30/10</t>
  </si>
  <si>
    <t>Vkolikor so hišni priključki prenizko glede na nivo vode v retenzijski posodi se vgradijo protipovratni ventili na hišnem priključku.</t>
  </si>
  <si>
    <t>1.3.1.6</t>
  </si>
  <si>
    <t>FA-80/00</t>
  </si>
  <si>
    <t>OSTALA DELA</t>
  </si>
  <si>
    <t>1.3.1.6.1</t>
  </si>
  <si>
    <t>FA-80/01</t>
  </si>
  <si>
    <t>Nabava, dobava in vgradnja zaščitne jeklene cevi DN 368/8.0mm; L=20m , pod bodočim prepustom med jaškoma A10 in A11.</t>
  </si>
  <si>
    <t>1.3.1.6.2</t>
  </si>
  <si>
    <t>FA-80/02</t>
  </si>
  <si>
    <t>Nabava, dobava in vgradnja zaščitne jeklene cevi DN 368/8.0mm; L=4m , pod elektro kabelsko kineto pred jaškom A10.</t>
  </si>
  <si>
    <t>1.3.2</t>
  </si>
  <si>
    <t>FB-1/00</t>
  </si>
  <si>
    <t>FEKALNA KANALIZACIJA - krak B (L=118,0m)</t>
  </si>
  <si>
    <t>1.3.2.1</t>
  </si>
  <si>
    <t>Splošno:</t>
  </si>
  <si>
    <t>1.3.2.1.1</t>
  </si>
  <si>
    <t>1.3.2.2</t>
  </si>
  <si>
    <t>FB-10/00</t>
  </si>
  <si>
    <t>1.3.2.2.1</t>
  </si>
  <si>
    <t>FB-11/01</t>
  </si>
  <si>
    <t>1.3.2.2.2</t>
  </si>
  <si>
    <t>FB-11/02</t>
  </si>
  <si>
    <t>1.3.2.3</t>
  </si>
  <si>
    <t>FB-21/00</t>
  </si>
  <si>
    <t>1.3.2.3.1</t>
  </si>
  <si>
    <t>FB-21/01</t>
  </si>
  <si>
    <t>Strojni izkop jarkov širine 2,0 do 5,0m, za polaganje kanalizacijske cevi, globine 2,0 do 4,0m, širina v dnu 0,60 do 0,80m (DN cevi +2x 30cm), v zemljini III. kat, naklon izkopa 60° do 80° (se prilagodi karakteristikam zemljine), z odlaganjem materiala direktno na kamion. Pri obračunu količin za vsak odsek od jaška do jaška usklajevati količine z masno črto iz grafične priloge - vzdolžnega profila.
90 % izkopa za kanal</t>
  </si>
  <si>
    <t>1.3.2.3.2</t>
  </si>
  <si>
    <t>FB-21/02</t>
  </si>
  <si>
    <t>Strojni izkop jarkov širine 2,0 do 5,0m, za polaganje kanalizacijske cevi, globine 2,0 do 4,0m, širina v dnu 0,60 do 0,80m (DN cevi +2x 30cm), v zemljini III. kat, naklon izkopa 60° do 80° (se prilagodi karakteristikam zemljine), z odlaganjem, materiala v dosegu ročice bagra (ob rob gradbene jame+ 1x premet, če je potrebno). Pri obračunu količin za vsak odsek od jaška do jaška usklajevati količine z masno črto iz grafične priloge - vzdolžnega profila.
6 % izkopa za kanal</t>
  </si>
  <si>
    <t>1.3.2.3.3</t>
  </si>
  <si>
    <t>FB-21/03</t>
  </si>
  <si>
    <t>1.3.2.3.4</t>
  </si>
  <si>
    <t>FB-21/04</t>
  </si>
  <si>
    <t>1.3.2.3.5</t>
  </si>
  <si>
    <t>FB-21/05</t>
  </si>
  <si>
    <t>1.3.2.3.6</t>
  </si>
  <si>
    <t>FB-21/06</t>
  </si>
  <si>
    <t>Dodatna dela pri križanju fekalnega kanala in betonske kinete (elektrokabelske kanalizacije). V ceni upoštevati zaščitne cevi (po opisu v situaciji) in gradbena dela. Vkolikor kineta še ni zgrajena, ali so zaščitne cevi vgrajene ustrezno, se ta postavka ne prizna.</t>
  </si>
  <si>
    <t>1.3.2.3.7</t>
  </si>
  <si>
    <t>FB-21/07</t>
  </si>
  <si>
    <t>1.3.2.3.8</t>
  </si>
  <si>
    <t>FB-21/08</t>
  </si>
  <si>
    <t>1.3.2.3.9</t>
  </si>
  <si>
    <t>FB-21/09</t>
  </si>
  <si>
    <t>1.3.2.3.10</t>
  </si>
  <si>
    <t>FB-21/10</t>
  </si>
  <si>
    <t>1.3.2.3.11</t>
  </si>
  <si>
    <t>FB-21/11</t>
  </si>
  <si>
    <t>Nabava, dobava in strojni zasip, z gramoznim materialom, po končanih delih, z utrjevanjem v slojih po 30cm, zahtevana stopnja komprimacije M=80MPa (8-10% CBR). Upoštevan zasip do tampona - 60cm pod nivojem ceste. Pri obračunu količin za vsak odsek od točke do točke usklajevati količine z masno črto iz grafične priloge - vzdolžnega profila. Uporaba recikliranega materiala dovoljena samo po predložitvi certifikatov ustreznosti in potrditvi nadzora ali projektanta.
92 % izkopa za kanal</t>
  </si>
  <si>
    <t>1.3.2.3.12</t>
  </si>
  <si>
    <t>FB-21/12</t>
  </si>
  <si>
    <t>Zasip po končanih delih, z izkopanim materialom, z utrjevanjem v slojih po 30cm - zahtevana stopnja komprimacije 95% po Proctorju. Upoštevan zasip do tampona - 60cm pod nivojem ceste.
8 % izkopa za kanal</t>
  </si>
  <si>
    <t>1.3.2.4</t>
  </si>
  <si>
    <t>FB-30/00</t>
  </si>
  <si>
    <t>1.3.2.4.1</t>
  </si>
  <si>
    <t>1.3.2.4.2</t>
  </si>
  <si>
    <t>FB-30/01</t>
  </si>
  <si>
    <t>1.3.2.4.3</t>
  </si>
  <si>
    <t>FB-30/02</t>
  </si>
  <si>
    <t>1.3.2.4.4</t>
  </si>
  <si>
    <t>- globina od 2,0 do 2,5m
Opomba: Nabava, dobava in vgraditev jaškov iz umetnih mas, trdnosti SN8,  notranjega premera DN 1000 mm, z muldo na dnu in priklopom priključnih cevi, vključno z dodatnim izkopom in gramoznim zasutjem. Pokrovi: težki povozni LTŽ pokrovi (min 40MP, standard EN 144/2), okrogli F600mm, z zaklepom in protihrupno zaščito, niveletno usklajen z nagibom terena na utrjenih površinah; nosilec pokrova je plavajoči (AB venec). Zgornji del jaškov se zaključuje s konusom.</t>
  </si>
  <si>
    <t>1.3.2.4.5</t>
  </si>
  <si>
    <t>1.3.2.4.6</t>
  </si>
  <si>
    <t>FB-30/03</t>
  </si>
  <si>
    <t xml:space="preserve">Eventualni podložni beton pod jaški - zaradi slabe nosilnosti terena - d=15cm, do 0,3 m3/jašek. </t>
  </si>
  <si>
    <t>1.3.2.4.7</t>
  </si>
  <si>
    <t>1.3.2.4.8</t>
  </si>
  <si>
    <t>FB-30/05</t>
  </si>
  <si>
    <t>1.3.2.5</t>
  </si>
  <si>
    <t>FB-80/00</t>
  </si>
  <si>
    <t>1.3.2.5.1</t>
  </si>
  <si>
    <t>FB-80/01</t>
  </si>
  <si>
    <t>1.3.3</t>
  </si>
  <si>
    <t>Č1-1/00</t>
  </si>
  <si>
    <t>ČRPALIŠČE LAZE</t>
  </si>
  <si>
    <t>1.3.3.1</t>
  </si>
  <si>
    <t>Gradbeni del:</t>
  </si>
  <si>
    <t>1.3.3.1.1</t>
  </si>
  <si>
    <t>Č1-10/00</t>
  </si>
  <si>
    <t>1.3.3.1.1.1</t>
  </si>
  <si>
    <t>Č1-10/01</t>
  </si>
  <si>
    <t>Zakoličba črpališča z zavarovanjem izven operativnega pasu, vključno z zakoličbo zunanje reditve in ograje.</t>
  </si>
  <si>
    <t>kpl</t>
  </si>
  <si>
    <t>1.3.3.1.1.2</t>
  </si>
  <si>
    <t>Č1-10/02</t>
  </si>
  <si>
    <t>Vkolikor izvajalec smatra, da je potrebno,  izdela tehnološki načrt izkopa za črpališče in retenzijsko posodo. Upoštevati tudi črpanje vode iz gradbene jame, vkolikor je potrebno. Strošek je potrebno všteti v ostale postavke.</t>
  </si>
  <si>
    <t>1.3.3.1.2</t>
  </si>
  <si>
    <t>Č1-21/00</t>
  </si>
  <si>
    <t>Zemeljska dela  - za črpališče in retenzijsko posodo</t>
  </si>
  <si>
    <t>1.3.3.1.2.1</t>
  </si>
  <si>
    <t>Č1-21/01</t>
  </si>
  <si>
    <t>1.3.3.1.2.2</t>
  </si>
  <si>
    <t>Č1-21/02</t>
  </si>
  <si>
    <t>Nabava, dobava materiala za gramozno blazino pod talno ploščo za črpališče in retenzijsko posodo, d=60 do 80cm, vključno z utrjevanjem (uvaljanjem) in meritvijo potrebne nosilnosti po geološkem poročilu iz postavke Č1-10/02.  (min do zbitosti 95% po Proctorju,  Ev2= 100-120 MN/m2).</t>
  </si>
  <si>
    <t>1.3.3.1.2.3</t>
  </si>
  <si>
    <t>Č1-21/03</t>
  </si>
  <si>
    <t>Ročno planiranje dna gradbene jame po strojnem izkopu - z izkopom ali dosipom materiala do 0,1m3/m2, z natančnostjo +-3cm, do potrebne zbitosti (Ev2 ≥ 20 MPa), v III do V. ktg. V količino vključeno tudi planiranje za temelj kamnitobetonskega zavarovanja.</t>
  </si>
  <si>
    <t>1.3.3.1.2.4</t>
  </si>
  <si>
    <t>Č1-21/04</t>
  </si>
  <si>
    <t>Nabava, dobava in strojni zasip, z izkopanim materialom, po končanih delih, z utrjevanjem v slojih po 30cm, zahtevana stopnja komprimacije 95% po Proctorju.</t>
  </si>
  <si>
    <t>1.3.3.1.2.5</t>
  </si>
  <si>
    <t>Č1-21/05</t>
  </si>
  <si>
    <t>Strojni zasip - izdelava nadvišanja okolice črpališča za 40cm, z gramoznim materialom, z utrjevanjem v slojih, zahtevana stopnja komprimacije 95% po Proctorju. Upošteva se količina v vgrajenem stanju.</t>
  </si>
  <si>
    <t>1.3.3.1.2.6</t>
  </si>
  <si>
    <t>Č1-21/06</t>
  </si>
  <si>
    <t>Humusiranje in ozelenitev površin, dobava in sejanje travnega semena. Upoštevati pokrivanje sejane površine s tanko plastjo humusa in negovanje trave do popolne ozelenitve.</t>
  </si>
  <si>
    <t>1.3.3.1.2.7</t>
  </si>
  <si>
    <t>Č1-21/07</t>
  </si>
  <si>
    <t>Dostop od ceste do črpališča: Izdelava nevezane nosilne plasti iz tamponskega drobljenca (zmrzlinsko odporne kamnite grede zrnavosti 0/32mm, primerno za zgornji ustroj ceste) v debelini 30cm z dobavo, dovozom in vgraditvijo z razprostiranjem, planiranjem in utrjevanjem v slojih po 30cm, komprimiranje do M=80Mpa (8-10% CBR)</t>
  </si>
  <si>
    <t>1.3.3.1.3</t>
  </si>
  <si>
    <t>Č1-25/00</t>
  </si>
  <si>
    <t>Železokrivska in betonerska dela</t>
  </si>
  <si>
    <t>1.3.3.1.3.1</t>
  </si>
  <si>
    <t>Č1-25/01</t>
  </si>
  <si>
    <t>Nabava, dobava in strojno betoniranje podložnega betona C 8/10 pod temeljno ploščo črpalnega jaška in retenzijske posode.</t>
  </si>
  <si>
    <t>1.3.3.1.3.2</t>
  </si>
  <si>
    <t>Č1-25/02</t>
  </si>
  <si>
    <t>Nabava, dobava in polaganje armaturne mreže MAQ 524 v temeljno ploščo pod črpalnim jaškom in retenzijsko posodo - zgornja in spodnja armatura.</t>
  </si>
  <si>
    <t>kg</t>
  </si>
  <si>
    <t>1.3.3.1.3.3</t>
  </si>
  <si>
    <t>Č1-25/03</t>
  </si>
  <si>
    <t>Nabava, dobava in polaganje RA armature - v temeljno ploščo pod črpalnim jaškom in retenzijsko posodo - zgornja in spodnja armatura.</t>
  </si>
  <si>
    <t>1.3.3.1.3.4</t>
  </si>
  <si>
    <t>Č1-25/04</t>
  </si>
  <si>
    <t>Nabava, dobava in montaža sider za pritrditev  (fiksiranje) črpalnega jaška in retenzijske posode - iz nerjavečega materiala, vključno z podaljški za sidranje v beton.</t>
  </si>
  <si>
    <t>1.3.3.1.3.5</t>
  </si>
  <si>
    <t>Č1-25/05</t>
  </si>
  <si>
    <t>Nabava, dobava, izdelava in strojno zabijanje železniških tirnic dolžine 3m (globina zabijanja 2,5m).</t>
  </si>
  <si>
    <t>1.3.3.1.3.6</t>
  </si>
  <si>
    <t>Č1-25/06</t>
  </si>
  <si>
    <t>Nabava, dobava in strojno vgrajevanje betona, prereza 0,10 do 0,20m2/m3, v vnaprej pripravljen opaž in vstavljeno armaturo - v  temeljno ploščo, v podlivanje in obbetoniranje črpalnega jaška in retenzijske posode. Pri izdelavi paziti na skrbno podlitje betona pod obe posodi in da bodo sidrni elementi jaška res zaliti z betonom - po detajlu iz priloge. Zahteve za beton: C25/30, z dodatkom superplastifikatorja za vodotesen beton (PV-1), dodatek XF3. Padec plošče pod retenzijsko posodo je 2 do 4% proti črpališču.</t>
  </si>
  <si>
    <t>1.3.3.1.3.7</t>
  </si>
  <si>
    <t>Č1-25/07</t>
  </si>
  <si>
    <t>Nabava, dobava in strojno vgrajevanje betona, prereza nad 0,30 m2/m3, v gradbeno jamo - za zasip okrog črpališča - protivzgonski beton  Zahteve za beton: C8/10, drenažni beton.</t>
  </si>
  <si>
    <t>1.3.3.1.3.8</t>
  </si>
  <si>
    <t>Č1-25/08</t>
  </si>
  <si>
    <t>Nabava, dobava in strojno vgrajevanje betona, prereza 0,20 do 0,30m2/m3, v vnaprej pripravljen opaž in vstavljeno armaturo - AB venec nad črpalnim jaškom in retenzijsko posodo. Zahteve za beton: C25/30, z dodatkom superplastifikatorja za vodotesen beton (PV-1), dodatek XF3.</t>
  </si>
  <si>
    <t>1.3.3.1.3.9</t>
  </si>
  <si>
    <t>Č1-25/09</t>
  </si>
  <si>
    <t>Nabava in dobava prometnega znaka za prepoved parkiranja in ustavljanja ter dopolnilne table z napisom "dovoljeno za vzdrževalce črpališča", vključno s cinkanim stebričkom višine 4m in temeljem premera 40cm in globine 1m.</t>
  </si>
  <si>
    <t>1.3.3.1.4</t>
  </si>
  <si>
    <t>Č1-31/00</t>
  </si>
  <si>
    <t>Opažerska dela</t>
  </si>
  <si>
    <t>1.3.3.1.4.1</t>
  </si>
  <si>
    <t>Č1-31/01</t>
  </si>
  <si>
    <t>Opaženje, razopaženje in čiščenje enostavnega enostranskega opaža za temeljno ploščo in obbetoniranje črpalnega jaška.</t>
  </si>
  <si>
    <t>1.3.3.1.4.2</t>
  </si>
  <si>
    <t>Č1-31/02</t>
  </si>
  <si>
    <t>Opaženje, razopaženje in čiščenje enostavnega enostranskega opaža AB venec nad črpalnim jaškom in retenzijsko posodo, vključno z odprtinami.</t>
  </si>
  <si>
    <t>1.3.3.1.5</t>
  </si>
  <si>
    <t>Strojni del:</t>
  </si>
  <si>
    <t>1.3.3.1.5.1</t>
  </si>
  <si>
    <t>Č1-32/00</t>
  </si>
  <si>
    <t>Črpalni jašek in retenzijska posoda</t>
  </si>
  <si>
    <t>1.3.3.1.5.1.1</t>
  </si>
  <si>
    <t>Vkolikor tehnologija dopušča, je potrebno črpalni jašek in retenzijsko posodo spojiti že v delavnici. Vkolikor tehnologija ponudnika to ne dopušča je potrebno spoj DN 800m izvesti z vijačenim  prirobničnim spojem.</t>
  </si>
  <si>
    <t>1.3.3.1.5.1.2</t>
  </si>
  <si>
    <t>Č1-32/02</t>
  </si>
  <si>
    <t>Črpalni jašek: 
Material za izdelavo: Filamentacijsko ortogonalni poliester SN 8000 z glaziranimi notranjimi površinami proti lepljenju maščob s tovarniško nameščenim glaziranim dnom z INOX ojačitvami proti izbočenju za optimalen odvod usedlin. s pokrovom pohodne izvedbe velikosti 1,12x0,75 m, sestavljenega iz segmentov, z možnostjo zaklepanja. Z  nastavkom za uporabo vitla za dvigovanje črpalk ter ušesi za sidranje črpalnega jaška na spodnji strani ohišja. 
Dimenzije jaška: Premer 1,6 m, višina 5,8 m, prirobnični vtok DN800. Črpalni jašek je na dnu opremljen s sidrnimi ušesi za sidranje s pomočjo stremen na spodnjo temeljno ploščo (čim večja monolitizacija s temeljno ploščo). Jašek je opremljen z 2 fleksibilnima cevema DN90 za uvod elektro vodnikov v črpalni jašek in priključkom za zračenje DN100. Izdelava prebojev in podobno na gradbišču ni dovoljena. Montažne pete črpalk morajo biti vdelane tovarniško ali pritrjene s pomočjo stebelnih vijakov na zalamizirano INOX ploščo debeline min. 10 mm (suha montažna namestitev črpalk - naknadno vrtanje v dno ni dovoljeno.)
Vključno z nabavo, dobavo, montažo in priključitvijo vseh priključnih cevi. Točna mesta prebojev izmeri izvajalec pred izdelavo črpalne posode.
Artikel kot npr : TECHNEAU SRT C1660. Referenčni artikel predstavlja minimalno zahtevano kvaliteto.</t>
  </si>
  <si>
    <t>1.3.3.1.5.1.3</t>
  </si>
  <si>
    <t>Dobava in montaža LTŽ pokrova črpališča svetle dimenzije min. 1000 x 1300 mm, obremenitvenega razreda D400, deljenega na 4 segmente, izdelanega v skladu z EN124/2, niveletno usklajen z nagibom terena; nosilec pokrova je plavajoči (AB venec, izdelan na mestu).</t>
  </si>
  <si>
    <t>1.3.3.1.5.1.4</t>
  </si>
  <si>
    <t>Č1-32/03</t>
  </si>
  <si>
    <t>Retenzijska posoda (20m3)
Material za izdelavo: Filamentacijsko ortogonalni poliester SN 8000 z glaziranimi notranjimi površinami proti lepljenju maščob 
Dimenzije rezervoarja: Premer 2,0 m, dolžina 6,0 m, vtok DN250 in prirobnični iztok na dnu DN800. Rezervoar v obliki ležečega valja mora biti opremljen z bočnimi podpornimi nogami (4), katere omogočajo njegovo  postavitev na betonsko ploščo in enostavno manipulacijo za spajanje s črpalnim jaškom.                         
Vključno z nabavo, dobavo, montažo in priključitvijo vseh priključnih cevi. Točna mesta prebojev izmeri izvajalec pred izdelavo črpalne posode. Retenzijska posoda je obdelana po detajlu, z opremo: 
- jašek za dostop od terena do zadrževalne posode d=120cm, globine cca 3m, vključno s spajanjem s retenzijsko posodo.
Artikel kot npr : TECHNEAU SRT ADC20000P. Referenčni artikel predstavlja minimalno zahtevano kvaliteto.</t>
  </si>
  <si>
    <t>1.3.3.1.5.1.5</t>
  </si>
  <si>
    <t>Č1-32/04</t>
  </si>
  <si>
    <t>GRP sidrni trakovi za sidranje rezervoarja na betonsko ploščo, kot npr. Techneau COAP020</t>
  </si>
  <si>
    <t>1.3.3.1.5.1.6</t>
  </si>
  <si>
    <t>Č1-32/05</t>
  </si>
  <si>
    <t>Dobava in montaža GRP nastavka za vstopno odprtino rezervoarja ustreznega premera, višina 1,8 m (pred izdelavo preveriti na gradbišču)</t>
  </si>
  <si>
    <t>1.3.3.1.5.1.7</t>
  </si>
  <si>
    <t>Č1-32/06</t>
  </si>
  <si>
    <t>Dobava in montaža LTŽ pokrova akumulacijskega rezervoarja, svetle dimenzije min. 800 x 800 mm, obremenitvenega razreda D400, izdelanega v skladu z EN124/2, niveletno usklajen z nagibom terena; nosilec pokrova je plavajoči (AB venec, izdelan na mestu).</t>
  </si>
  <si>
    <t>1.3.3.1.5.1.8</t>
  </si>
  <si>
    <t>Č1-32/07</t>
  </si>
  <si>
    <t>Črpalka
Nabava, dobava in montaža 2kos potopne elektro črpalke po specifikaciji:
- npr. Grundfos SEV.80.80.92.2.50.B ali primerljiva
- višina črpanja do max 22m
- kapaciteta: do 8,0 l/s
- moč motorja P1=do 10,0kW
Ostale zahteve za črpalko:
- vrsta zagona: mehki zagon
- tlačni priključek DN 100mm
- možnost izvleka z nivoja terena
- rotor: vrtinčni ali contrablock rotor
- IE3 motor
- explosion proof črpalka
- Prosti prehod za trde delce: 80mm
- Priključna napetost: 400V
- zaščite elektromotorja proti pregretju: bimetalna
- zaščita oljne komore
- termo senzor
- senzor vdora vode v oljno komoro
- tesnjenje medij/oljna komora: dvojno drsno 
- 2kom Vodila za izvlek črpalk nerjaveče 2" cev (debelostenska - debelina cevi 4mm)  + ojačitev na hrbtni strani 10/30mm
- veriga za dvig črpalk
- vsa potrebna tesnila in spojni material</t>
  </si>
  <si>
    <t>1.3.3.1.5.1.9</t>
  </si>
  <si>
    <t>- Dobava in montaža montažne pete DN80/100 z zgornjim držalom vodil</t>
  </si>
  <si>
    <t>1.3.3.1.5.2</t>
  </si>
  <si>
    <t>Ostala elektro - strojna oprema</t>
  </si>
  <si>
    <t>1.3.3.1.5.2.1</t>
  </si>
  <si>
    <t>(vse  PN16, vključno s spojnim in tesnilnim materialom): kot npr. Techneau PI1650D0802I, izdelan iz INOX 304L:</t>
  </si>
  <si>
    <t>1.3.3.1.5.2.2</t>
  </si>
  <si>
    <t>V ceno vključiti tudi podaljšanje kablov, ki morajo s skupaj podaljški segati do merilne in do krmilne omarice (velja za napajanje črpalke in vse merilne naprave - sonda, plovna stikala…)</t>
  </si>
  <si>
    <t>1.3.3.1.5.2.3</t>
  </si>
  <si>
    <t>Č1-32/08</t>
  </si>
  <si>
    <t>Fleksibilni spoj za navezavo tlačnega voda na montažni peti črpalk, kot npr. Haut DN100</t>
  </si>
  <si>
    <t>1.3.3.1.5.2.4</t>
  </si>
  <si>
    <t>Dvižni vod: Inox 304L cev DN100 z letećo prirobnico prirobnico, L= 3,2 m</t>
  </si>
  <si>
    <t>1.3.3.1.5.2.5</t>
  </si>
  <si>
    <t>Č1-32/09</t>
  </si>
  <si>
    <t xml:space="preserve">Kombinirani armaturni set Szuster Combi 11 DN80, v skladu s SIST EN12050-4, vključno s tesnili in INOX vijaki:
2kom EV zasuna za feklano vodo z mehkim tesnjenjem  za zapiranje pretoka vode s kolesom za zasun;
2kom Protipovratni ventil s kroglo, </t>
  </si>
  <si>
    <t>1.3.3.1.5.2.6</t>
  </si>
  <si>
    <t>Č1-32/11</t>
  </si>
  <si>
    <t>Inox 304L spojni kos (Y ali T)  2 x DN100 / DN100 z odcepom in merilnikom tlaka 0,5", vključno z letečimi prirobnicami in vsem potrebnim pritrdilnim materialom</t>
  </si>
  <si>
    <t>1.3.3.1.5.2.7</t>
  </si>
  <si>
    <t>Č1-32/12</t>
  </si>
  <si>
    <t>Inox 304L  TT kos DN100, izdelan po meri z odcepom DN50 z izdelanim priključkom za čiščenje in priključkom za namestitev avtomatskega zračnika, letečimi prirobnicami in vsem potrebnim pritrdilnim materialom</t>
  </si>
  <si>
    <t>1.3.3.1.5.2.8</t>
  </si>
  <si>
    <t>Č1-32/13</t>
  </si>
  <si>
    <t>Krogelni ventil DN50 z Stortz gasilsko "C" spojko s pokrovom</t>
  </si>
  <si>
    <t>1.3.3.1.5.2.9</t>
  </si>
  <si>
    <t>Č1-32/14</t>
  </si>
  <si>
    <t>Avtomatski zračnik DN50 za fekalne vode, kot npr. Hawle ali HDL</t>
  </si>
  <si>
    <t>1.3.3.1.5.2.10</t>
  </si>
  <si>
    <t>Č1-32/15</t>
  </si>
  <si>
    <t>Ploščati nožasti zasun za zaporo tlačnega voda, kot npr. Orbinox EX DN100, vključno z vsem potrebnim pritrdilnim materialom</t>
  </si>
  <si>
    <t>1.3.3.1.5.2.11</t>
  </si>
  <si>
    <t>Č1-32/16</t>
  </si>
  <si>
    <t>Inox 304L FF kos DN 100, dolžine 1 m, z letečimi prirobnicami in vsem potrebnim pritrdilnim materialom</t>
  </si>
  <si>
    <t>1.3.3.1.5.2.12</t>
  </si>
  <si>
    <t>Č1-32/17</t>
  </si>
  <si>
    <t>Zobata ali elektro spojka s priklopom za PE cevi</t>
  </si>
  <si>
    <t>1.3.3.1.5.2.13</t>
  </si>
  <si>
    <t>Č1-32/18</t>
  </si>
  <si>
    <t>FFK ali FFQ kos po potrebi</t>
  </si>
  <si>
    <t>1.3.3.1.5.3</t>
  </si>
  <si>
    <t>Ostala strojna oprema</t>
  </si>
  <si>
    <t>1.3.3.1.5.3.1</t>
  </si>
  <si>
    <t>Č1-32/19</t>
  </si>
  <si>
    <t>Prečni konzolni nosilec - U profil 60 x 30 za pritrditev oz. stabilizacijo strojnih instalacij</t>
  </si>
  <si>
    <t>1.3.3.1.5.3.2</t>
  </si>
  <si>
    <t>Č1-32/20</t>
  </si>
  <si>
    <t>Dobava in montaža: INOX lestev kot npr. Hailo dolžine 2,3 m z nastavkom za pomoč ob vstopu, nedrsnimi stopnimi ploskvami v skladu s SIST EN14396, vključno s konzolami za pritrditev</t>
  </si>
  <si>
    <t>1.3.3.1.5.3.3</t>
  </si>
  <si>
    <t>Č1-32/21</t>
  </si>
  <si>
    <t>Dobava in montaža: INOX lestev kot npr. Hailo dolžine 4,8 m z nastavkom za pomoč ob vstopu, nedrsnimi stopnimi ploskvami v skladu s SIST EN14396, vključno s konzolami za pritrditev</t>
  </si>
  <si>
    <t>1.3.3.1.5.3.4</t>
  </si>
  <si>
    <t>Č1-32/22</t>
  </si>
  <si>
    <t>Dobava in montaža: INOX podest sestavljen iz U profila min 120 x 40 mm, dveh polnih pokrovov debeline min 6 mm z ojačitvami, opremljenih s tečaji in ročaji, konzolama in vsem ostalim potrebnim pritrdilnim materialom. Nosilnost min. 250 kg /m², z možnostjo polovičnega dviga (odpiranja)</t>
  </si>
  <si>
    <t>1.3.3.1.5.3.5</t>
  </si>
  <si>
    <t>Dobava in montaža INOX zračnika DN100, s pokrivno kapo z mrežico, dolžine 1,8 m</t>
  </si>
  <si>
    <t>1.3.3.1.5.4</t>
  </si>
  <si>
    <t>Krmiljenje:</t>
  </si>
  <si>
    <t>1.3.3.1.5.4.1</t>
  </si>
  <si>
    <t>Krmilna omarica z opremo:
Kovinska krmilna omarica Grundfos DC (Schneider Electric) ali enakovredna, dimenzije (š x  v x g) 800 x 1000 x 300 mm, opremljena z dvojnimi vrati (IP64) s ključavnico in naslednjo opremo: 
Signalnimi lučkami na notranjih vratih (napajanje, napaka), glavno stikalo (EN-60204), stikala za izbiro režima delovanja posamezne črpalke (Auto / Izklop / Ročni vklop)  in vgrajenim Grundfos CU362 + IO113 ali  krmilnikom, kateri mora biti obvezno kompatibilen z obstoječim nadzornim sistemom upravljavca (GRM) - zajeta v naslednji postavki.
Notranji sestavni deli: 
Panel, kabelski predali, varovalke za vse tri faze, zaščitni rele ob izpadu faze, transformator 24V, releji tokovnih zank 24V, kontaktorji, sistem za mehki zagon Danfoss , zaščita proti udaru toka 300 mA max 25 A, zaščitni releji proti povratnemu startu črpalk. Krmilna omara je opremljena z grelcem s termostatom in ventilatorjem s termostatom za hlajenje. Notranje stene so obložene s toplotno izolativnim materialom.</t>
  </si>
  <si>
    <t>1.3.3.1.5.4.2</t>
  </si>
  <si>
    <t>Č1-32/23</t>
  </si>
  <si>
    <t>Modul IO 113 ali enakovreden za priklop kompletne senzorike črpalk</t>
  </si>
  <si>
    <t>1.3.3.1.5.4.3</t>
  </si>
  <si>
    <t>Č1-32/24</t>
  </si>
  <si>
    <t>Krmilnik PLC z funkcijami RTU CU362: 
Modul nadzoruje delovanje črpališča v celoti, beleži vsa dogajanja v črpališču med delovanjem, podatke obdeluje in jih pošilja na strežnik GRM (Grundfos Remote Management). Krmilnik omogoča: 
- Vklop/izklop črpalk, izmenjavanje obratovanja dveh črpalk, alarmi , opozorila, zamiki vklopa in izklopa, izbira jezika, dnevno praznjenje… 
- Varnostni after-run zamik, merjenje pretoka črpalke, merjenje pretoka sistema, alarm izolacijske upornosti, alarm vlage v motorju
- Beleženje vklopov/izklopov posameznih črpalk, čas delovanja posamezne črpalke - Izračun kumulative pretoka
- Vnos karakteristik ( delovni volumen, podatki o črpalkah… ) v program krmilnika 
Shranjevanje podatkov, SMS alarmiranje, Strežnik, CU 362 vključno s komunikacijskim vmesnikom CIM 270 , vsemi nastavitvami in zagonom (SIM kartico preskrbi upravljalec)</t>
  </si>
  <si>
    <t>1.3.3.1.5.4.4</t>
  </si>
  <si>
    <t>Č1-32/26</t>
  </si>
  <si>
    <t>Dežni senzor z grelcem, priklopom 4 - 20 mA, s pritdilnim sistemom</t>
  </si>
  <si>
    <t>1.3.3.1.5.4.5</t>
  </si>
  <si>
    <t>Primarna regulacija: Hidrostatična sonda nrp. Siemens Sitrans MPS z vodnikom dolžine 15 m. Sonda se montira 6 cm od dna črpalnega jaška v PVC zaščitno cev min DN80.</t>
  </si>
  <si>
    <t>1.3.3.1.5.4.6</t>
  </si>
  <si>
    <t>Sekundarna regulacija : 2 plovni stikali npr. Nolta Niva MS1 z vodnikom 15 m, kateri sta preko mehkega spoja obešeni na INOX verigi z utežjo za enostaven izvlek in čiščenje</t>
  </si>
  <si>
    <t>1.3.3.1.5.4.7</t>
  </si>
  <si>
    <t>Č1-32/27</t>
  </si>
  <si>
    <t>Izdelava zbiralke za ozemljitev do 250 mm iz INOX materiala s pritdili</t>
  </si>
  <si>
    <t>1.3.3.1.5.4.8</t>
  </si>
  <si>
    <t>Č1-32/28</t>
  </si>
  <si>
    <t>Ozemljitveni Cu kabel min. 32 mm² z vsemi sponkami za ozemljitev vseh kovinskih delov v črpališču in akumulacijskem rezervoarju</t>
  </si>
  <si>
    <t>1.3.3.1.5.4.9</t>
  </si>
  <si>
    <t>Č1-32/30</t>
  </si>
  <si>
    <t>Montaža, priklop in preizkus elektro in strojne opreme - poskusni zagon delovanja celotnega črpališča 
- všteto v ostale postavke.</t>
  </si>
  <si>
    <t>1.3.3.1.5.4.10</t>
  </si>
  <si>
    <t>Č1-32/32</t>
  </si>
  <si>
    <t>Primopredajna dokumentacija:
Dobavitelj je dolžan ob dobavi predložiti poslovnik in obratovalni dnevnik z navodili za obratovanje, testiranje, vzdrževanje, garancijski list črpališča (jašek in strojne instalacije  10 let, črpalki in RTU 2 leti, krmilna omarica 2 leti) ter predložiti CE izjavo o skladnosti z objavljenim standardom SIST EN 12050 z navedbo šifre referenčnega laboratorija EU, ki je za testiranja po standardu verificiran. Črpališče in retenzijska posoda morata biti opremljena s tablicama z oznako CE, kot predpisujejo zahteve za označevanje.
- všteto v ostale postavke.</t>
  </si>
  <si>
    <t>1.3.3.1.5.5</t>
  </si>
  <si>
    <t>Č1-80/00</t>
  </si>
  <si>
    <t>Ostala dela na črpališču</t>
  </si>
  <si>
    <t>1.3.3.1.5.5.1</t>
  </si>
  <si>
    <t>Č1-80/01</t>
  </si>
  <si>
    <t>Nabava, dobava in kompletna postavitev ograje okrog črpališča - 2m visoka panelna mrežna žična ograja iz ojačanega železa, cinkanega in plastificiranega. Enaka obdelava tudi za stebričke. Razdalja med stebrički max 2-2,5m, vključno z izdelavo odprtine za elektroomarico.</t>
  </si>
  <si>
    <t>1.3.3.1.5.5.2</t>
  </si>
  <si>
    <t>Č1-80/02</t>
  </si>
  <si>
    <t>Nabava, dobava in kompletna postavitev dvokrilnih vrat na vhodu, višine 2m, skupni razpon obeh kril 4m, vključno s ključavnico. Obdelava polnila enaka kot za ograjo.</t>
  </si>
  <si>
    <t>1.3.4</t>
  </si>
  <si>
    <t>NN elektro priključek za črpališče</t>
  </si>
  <si>
    <t>1.3.4.1</t>
  </si>
  <si>
    <t>Elektro del - material  (A)</t>
  </si>
  <si>
    <t>1.3.4.1.1</t>
  </si>
  <si>
    <t>Dobava štiri-žilnega nizkonapetostnega kabla; tip  NAY2Y-J 4x240+1,5.</t>
  </si>
  <si>
    <t>1.3.4.1.2</t>
  </si>
  <si>
    <t>Dobava kabelskih končnikov za kable NAY2Y-J 4x240+1,5; 0,6/1kV, z kabelskimi čevli.
ZAKLJUČEK KAB DSG CANUSA LVTUA( 185-300) 1 garn
ČEVELJ KABEL GN ALCU 240 1 kos</t>
  </si>
  <si>
    <t>1.3.4.1.3</t>
  </si>
  <si>
    <t>Dobava in montaža kombinirane prostostoječe razdelilne priklučno merilne omare PS-RO in PS-PMO, tipa A/FK-4 850/350 Mosdorfer z dvojnimi vrati, montažno ploščo ter sestavljivim podstavkom S4-1200, s hidroskopskim polnilom in temeljno ploščo in z vso potrebno opremo za dve odjemni mesti. V omari je vgrajena sledeča oprema:
OMARICA PROSTOSTOJEČA KOMBI A/FK4-1T S PODSTAVKOM S4/1200 2 kos
KLJUČAVNICA EL. OMARICA PVC 2 kos
Omara PS-RO  op
Tripolna stikalna letev NV1-250A za montažo na zbiralčni sistem 2 kos
VAROVALČNI VLOŽEK NV1-80-160A 6 kos
ZBIRALKA; KOMP. ZA OMARICO FK4 1 kos
Drobni nespecificiran material (žice, tulci, označbe) 1 kpl
Omara PS-PMO  op
Obračunski števec ZMXI320, 3x230/400V; 5-100A, PLC 1 kos
Tipka za vklop tarifnega odklopnika-PVC 1 kos
Zbiralčni sistem 36 cm z zbiralkami in nosilci 1 kos
Zaščita zbiralka pred dotikom 1 kos
Priključna sponka Wohner, 3polna za kabel 70 mm2 1 kos
Tripolni varovalčni ločilnik NV 00-125A za montažo na zbiralčni sistem 1 kos
ZBIRALKA; KOMP. ZA OMARICO FK4 1 kos
VAROVALČNI VLOŽEK NV00-40A 3 kos
Kabel NAY2Y-J 4x70 mm2 (povezava med omarama) 2 m
ŽICA P/F 35 ČRNA  2 m
ŽICA P/F 35 RU/ZE  1 m</t>
  </si>
  <si>
    <t>1.3.4.1.4</t>
  </si>
  <si>
    <t>Dobava materiala za izvedbo zaščitne ozemljitve priključno merilno omarice ter povezavo na ozemljitev
SPONKA KRIŽNA 60X60 1 kos
ŽICA  P/F     35    RUM.ZEL. 2 m
ČEVELJ KABEL GN ALCU  35- 8-21 1 kos</t>
  </si>
  <si>
    <t>1.3.4.2</t>
  </si>
  <si>
    <t>Elektro del - delo  (A)</t>
  </si>
  <si>
    <t>1.3.4.2.1</t>
  </si>
  <si>
    <t>Polaganje NN kablov 240 mm2 direktno v zemljo in v kabelsko kanalizacijo</t>
  </si>
  <si>
    <t>1.3.4.2.2</t>
  </si>
  <si>
    <t>Izdelava kabelskega končnika vključno s  kabelskim zaključkom (vime)  in priklop kabla v TP in RO za NN kabel 4 x 240 mm2</t>
  </si>
  <si>
    <t>1.3.4.2.3</t>
  </si>
  <si>
    <t>Montaža opreme v kabelsko omarico PS-RO (tipizacija EG)</t>
  </si>
  <si>
    <t>1.3.4.2.4</t>
  </si>
  <si>
    <t>Montaža opreme v kabelsko omarico PS-PMO (tipizacija EG)</t>
  </si>
  <si>
    <t>1.3.4.2.5</t>
  </si>
  <si>
    <t>Uvlačenje in pritrditev kabla v omarici</t>
  </si>
  <si>
    <t>1.3.4.2.6</t>
  </si>
  <si>
    <t>Izdelava ozemljitvene povezave: valjanec - PF vodnik s križno sponko</t>
  </si>
  <si>
    <t>1.3.4.3</t>
  </si>
  <si>
    <t>Gradbeni del - (C)</t>
  </si>
  <si>
    <t>1.3.4.3.1</t>
  </si>
  <si>
    <t>Kombiniran izkop v zemlji III. ktg dim. 0,4x1,1 m, dobava in polaganje 1 x 160 mm z obsipom z 2 x sejanim peskom v debelini 0,1 m okoli cevi,dobava in polaganje opozorilnega traku in PVC korit, zasipavanje z izkopanim materialom in z nabijanjem v plasteh po 0,20 m, čiščenje trase, zasejanje trave, nakladanje viška materiala na kamion in odvoz na deponijo z vsemi stroški.</t>
  </si>
  <si>
    <t>1.3.4.3.2</t>
  </si>
  <si>
    <t>Izdelava temelja za prostostoječo NNO omarico z potrebnim izkopom, dobavo in polaganjem PVC cevi, zasip, odvoz odvečnega materiala na stalno deponijo z vsemi ostalimi stroški.</t>
  </si>
  <si>
    <t>1.3.4.3.3</t>
  </si>
  <si>
    <t>Dobava ozemljitvenega valjanca 25x4 mm, z spončnim in pritrdilnim drobnim materialom, dobava samoskrčnih PVC cevi in bitumenskega zaščitnega premaza, komplet z izvedbo polaganja in pritrditvijo na stebre.</t>
  </si>
  <si>
    <t>1.3.4.3.4</t>
  </si>
  <si>
    <t>Končna ureditev - strojno in ročno planiranje s humusiranjem in zatravitvijo.</t>
  </si>
  <si>
    <t>1.3.4.3.5</t>
  </si>
  <si>
    <t>Izdelava geodetskega posnetka z obdelavo podatkov: posnetek kabelskega voda, izris geodetskih podlog po specifikaciji naročnika, oddaja elaborata v elektronski obliki</t>
  </si>
  <si>
    <t>1.3.5</t>
  </si>
  <si>
    <t>1.3.5.1</t>
  </si>
  <si>
    <t>1.4</t>
  </si>
  <si>
    <t>V</t>
  </si>
  <si>
    <t>VODOVOD</t>
  </si>
  <si>
    <t>1.4.1</t>
  </si>
  <si>
    <t>V1-1/00</t>
  </si>
  <si>
    <t>VODOVOD 1. faza (L = 257,80m)</t>
  </si>
  <si>
    <t>1.4.1.1</t>
  </si>
  <si>
    <t>V1-10/00</t>
  </si>
  <si>
    <t>CEVNI MATERIAL (franko gradbišče)</t>
  </si>
  <si>
    <t>1.4.1.1.1</t>
  </si>
  <si>
    <t>V1-12/00</t>
  </si>
  <si>
    <t>CEVI</t>
  </si>
  <si>
    <t>1.4.1.1.1.1</t>
  </si>
  <si>
    <t>NL cevi vodo morajo biti izdelane v skladu s standardom SIST EN 545:2011,
tlačni razred (glej spodaj). Cevi morajo biti na notranji strani zaščitene s cementno
oblogo, ki je nanesena po postopku centrifugiranja. Na zunanji strani so cevi 
zaščitene (400gr/m2) z zlitino cinka in aluminija (razmerje 85%-15%) in epoxi 
premazom. Dolžina cevi 6m ali več. Vključno z dodatkom 2%.</t>
  </si>
  <si>
    <t>1.4.1.1.1.2</t>
  </si>
  <si>
    <t>1.4.1.1.1.3</t>
  </si>
  <si>
    <t>Vkolikor so predpisana VI tesnila, pomeni, da so samo v 30% spojih ter na odcepih
lokih,… ostali spoji so lahko standard spoj. Vi spoj mora biti tudi na prvih dveh in 
zadnjih dveh ceveh na posameznem kraku.</t>
  </si>
  <si>
    <t>1.4.1.1.1.4</t>
  </si>
  <si>
    <t>PP Cevi so tlačnega razreda 16bar in izdelane v skladu s standardom  
SIST ISO 4427, SIST EN 12201 in SIST EN  15014</t>
  </si>
  <si>
    <t>1.4.1.1.1.5</t>
  </si>
  <si>
    <t>V1-12/01</t>
  </si>
  <si>
    <t>Cevi NL duktil,  C50, z natural zaščito, DN 150, L=6m, Tyton spoji, z Vi tesnili</t>
  </si>
  <si>
    <t>1.4.1.1.1.6</t>
  </si>
  <si>
    <t>V1-12/02</t>
  </si>
  <si>
    <t>Cevi NL duktil,  C50, z natural zaščito, DN 100, L=6m, Tyton spoji, z Vi tesnili</t>
  </si>
  <si>
    <t>1.4.1.1.1.7</t>
  </si>
  <si>
    <t>V1-12/03</t>
  </si>
  <si>
    <t>Cevi PE (ali PE RC), DN 90/16; K 100M, stikovane elektrofuzijsko (z ELGEF spojkami)  SDR11, vključno s spojkami in elektrovarilnim materialom.</t>
  </si>
  <si>
    <t>1.4.1.1.1.8</t>
  </si>
  <si>
    <t>V1-12/04</t>
  </si>
  <si>
    <t>Cevi PE (ali PE RC), DN 50/16; K 100M, stikovane elektrofuzijsko (z ELGEF spojkami)  SDR11, vključno s spojkami in elektrovarilnim materialom.</t>
  </si>
  <si>
    <t>1.4.1.1.1.9</t>
  </si>
  <si>
    <t>V1-12/05</t>
  </si>
  <si>
    <t>Za čas gradnje: Polaganje in prevezava priključkov na PE cev DN 90, vključno s hišnimi priključki, zaščita po opisu v tehničnemu poročilu.</t>
  </si>
  <si>
    <t>1.4.1.1.2</t>
  </si>
  <si>
    <t>V1-14/00</t>
  </si>
  <si>
    <t>NL FAZONSKI KOSI (vključno z VI tesnili in vijaki)</t>
  </si>
  <si>
    <t>1.4.1.1.2.1</t>
  </si>
  <si>
    <t>Vse PN 10-16, ISO 2531.</t>
  </si>
  <si>
    <t>1.4.1.1.2.2</t>
  </si>
  <si>
    <t>Za prirobnične spoje se uporabljajo gumi tesnila z jeklenim jedrom</t>
  </si>
  <si>
    <t>1.4.1.1.2.3</t>
  </si>
  <si>
    <t>Cena franko gradbišče.</t>
  </si>
  <si>
    <t>1.4.1.1.2.4</t>
  </si>
  <si>
    <t>V1-14/01</t>
  </si>
  <si>
    <t>Cestna kapa vodovodna DN 200mm; na podstavku iz betona</t>
  </si>
  <si>
    <t>1.4.1.1.2.5</t>
  </si>
  <si>
    <t>V1-14/02</t>
  </si>
  <si>
    <t>Cestna kapa DN 200mm; ovalna hidrantna</t>
  </si>
  <si>
    <t>1.4.1.1.2.6</t>
  </si>
  <si>
    <t>V1-14/03</t>
  </si>
  <si>
    <t>Cestna kapa DN 125mm; na podstavku iz betona</t>
  </si>
  <si>
    <t>1.4.1.1.2.7</t>
  </si>
  <si>
    <t>V1-14/04</t>
  </si>
  <si>
    <t xml:space="preserve">E kos    DN 150mm;   </t>
  </si>
  <si>
    <t>1.4.1.1.2.8</t>
  </si>
  <si>
    <t>V1-14/05</t>
  </si>
  <si>
    <t xml:space="preserve">E kos    DN 100mm;   </t>
  </si>
  <si>
    <t>1.4.1.1.2.9</t>
  </si>
  <si>
    <t>V1-14/06</t>
  </si>
  <si>
    <t xml:space="preserve">F kos    DN 150mm;   </t>
  </si>
  <si>
    <t>1.4.1.1.2.10</t>
  </si>
  <si>
    <t>V1-14/07</t>
  </si>
  <si>
    <t xml:space="preserve">FF kos    DN 100mm;  L=1000mm   </t>
  </si>
  <si>
    <t>1.4.1.1.2.11</t>
  </si>
  <si>
    <t>V1-14/08</t>
  </si>
  <si>
    <t>FFK 45°    DN 150mm</t>
  </si>
  <si>
    <t>1.4.1.1.2.12</t>
  </si>
  <si>
    <t>V1-14/09</t>
  </si>
  <si>
    <t>FFK 45°    DN 100mm</t>
  </si>
  <si>
    <t>1.4.1.1.2.13</t>
  </si>
  <si>
    <t>V1-14/10</t>
  </si>
  <si>
    <t>FFQ 90°    DN 100mm</t>
  </si>
  <si>
    <t>1.4.1.1.2.14</t>
  </si>
  <si>
    <t>V1-14/11</t>
  </si>
  <si>
    <t>FFQ 90°    DN 80mm</t>
  </si>
  <si>
    <t>1.4.1.1.2.15</t>
  </si>
  <si>
    <t>V1-14/12</t>
  </si>
  <si>
    <t>MMK 11,25°    DN 150mm</t>
  </si>
  <si>
    <t>1.4.1.1.2.16</t>
  </si>
  <si>
    <t>V1-14/13</t>
  </si>
  <si>
    <t>MMK 11,25°    DN 100mm</t>
  </si>
  <si>
    <t>1.4.1.1.2.17</t>
  </si>
  <si>
    <t>V1-14/14</t>
  </si>
  <si>
    <t>MMK 22,5/30°    DN 100mm</t>
  </si>
  <si>
    <t>1.4.1.1.2.18</t>
  </si>
  <si>
    <t>V1-14/15</t>
  </si>
  <si>
    <t>FFR  DN 150/100mm</t>
  </si>
  <si>
    <t>1.4.1.1.2.19</t>
  </si>
  <si>
    <t>V1-14/16</t>
  </si>
  <si>
    <t>FFR  DN 150/80mm</t>
  </si>
  <si>
    <t>1.4.1.1.2.20</t>
  </si>
  <si>
    <t>V1-14/17</t>
  </si>
  <si>
    <t>FFR  DN 100/80mm</t>
  </si>
  <si>
    <t>1.4.1.1.2.21</t>
  </si>
  <si>
    <t>V1-14/18</t>
  </si>
  <si>
    <t xml:space="preserve">Montažno demontažni kos    DN 100mm;   </t>
  </si>
  <si>
    <t>1.4.1.1.2.22</t>
  </si>
  <si>
    <t>N kos    DN 150mm;   90°</t>
  </si>
  <si>
    <t>1.4.1.1.2.23</t>
  </si>
  <si>
    <t>V1-14/19</t>
  </si>
  <si>
    <t>N kos    DN 100mm;   90°</t>
  </si>
  <si>
    <t>1.4.1.1.2.24</t>
  </si>
  <si>
    <t>N kos    DN 80mm;   90°</t>
  </si>
  <si>
    <t>1.4.1.1.2.25</t>
  </si>
  <si>
    <t>V1-14/22</t>
  </si>
  <si>
    <t>T kos  DN 150/80mm</t>
  </si>
  <si>
    <t>1.4.1.1.2.26</t>
  </si>
  <si>
    <t>V1-14/23</t>
  </si>
  <si>
    <t>T kos  DN 100/100mm</t>
  </si>
  <si>
    <t>1.4.1.1.2.27</t>
  </si>
  <si>
    <t>V1-14/24</t>
  </si>
  <si>
    <t>T kos  DN 100/80mm</t>
  </si>
  <si>
    <t>1.4.1.1.2.28</t>
  </si>
  <si>
    <t>V1-14/25</t>
  </si>
  <si>
    <t>Univerzalna spojka DN 100mm; tip 3057 (+GF+)</t>
  </si>
  <si>
    <t>1.4.1.1.2.29</t>
  </si>
  <si>
    <t>V1-14/26</t>
  </si>
  <si>
    <t>Univerzalna spojka DN 80mm; tip 3057 (+GF+)</t>
  </si>
  <si>
    <t>1.4.1.1.2.30</t>
  </si>
  <si>
    <t>Zobata spojka DN 90/80mm;   za cev PE</t>
  </si>
  <si>
    <t>1.4.1.1.3</t>
  </si>
  <si>
    <t>VODOVODNA ARMATURA</t>
  </si>
  <si>
    <t>1.4.1.1.3.1</t>
  </si>
  <si>
    <t>V1-16/01</t>
  </si>
  <si>
    <t>EV zasun    DN 100mm;   F4, z ročnim kolesom</t>
  </si>
  <si>
    <t>1.4.1.1.3.2</t>
  </si>
  <si>
    <t>V1-16/02</t>
  </si>
  <si>
    <t>EV zasun    DN 80mm;   z vgradbeno garnituro (daljša - 2m), teleskopska</t>
  </si>
  <si>
    <t>1.4.1.1.3.3</t>
  </si>
  <si>
    <t>V1-16/03</t>
  </si>
  <si>
    <t xml:space="preserve">Hidrant nadtalni lomni DN 80/1250mm, Inox izvedba </t>
  </si>
  <si>
    <t>1.4.1.1.3.4</t>
  </si>
  <si>
    <t>V1-16/04</t>
  </si>
  <si>
    <t>Hidrant podtalni DN 80mm (H1000)</t>
  </si>
  <si>
    <t>1.4.1.1.4</t>
  </si>
  <si>
    <t>HIŠNI PRIKLJUČKI (odcepi)</t>
  </si>
  <si>
    <t>1.4.1.1.4.1</t>
  </si>
  <si>
    <t>V1-18/01</t>
  </si>
  <si>
    <t>Cestna kapa DN 125mm; vodovodna</t>
  </si>
  <si>
    <t>1.4.1.1.4.2</t>
  </si>
  <si>
    <t>V1-18/02</t>
  </si>
  <si>
    <t>Cevi PE, DN 32/16; K 100M - cev za hišne priključke</t>
  </si>
  <si>
    <t>1.4.1.1.4.3</t>
  </si>
  <si>
    <t>V1-18/03</t>
  </si>
  <si>
    <t>Cevi PE, DN 63/16; K 100M - zaščitna cev za hišne priključke</t>
  </si>
  <si>
    <t>1.4.1.1.4.4</t>
  </si>
  <si>
    <t>V1-18/04</t>
  </si>
  <si>
    <t>Navrtno sedlo (oklep) na cevi NL ali PP ( za klasično montažo) z vgradbeno garnituro za hišne priključke - teleskopska 1,3 do 2,0m. Vključno zmanjševalnim kosom in prehodno ločno spojko.</t>
  </si>
  <si>
    <t>1.4.1.1.4.5</t>
  </si>
  <si>
    <t>V1-18/05</t>
  </si>
  <si>
    <t>Spiranje hišnih priključkov</t>
  </si>
  <si>
    <t>1.4.1.2</t>
  </si>
  <si>
    <t>V1-20/00</t>
  </si>
  <si>
    <t>MONTAŽNA DELA</t>
  </si>
  <si>
    <t>1.4.1.2.1</t>
  </si>
  <si>
    <t>V1-20/01</t>
  </si>
  <si>
    <t>Prenos, spuščanje in polaganje NL cevi v jarek ter poravnava cevi v vertikalni in horizontalni smeri.</t>
  </si>
  <si>
    <t>1.4.1.2.2</t>
  </si>
  <si>
    <t>V1-20/02</t>
  </si>
  <si>
    <t>Prenos, spuščanje in polaganje PE cevi v jarek ter poravnava cevi v vertikalni in horizontalni smeri.</t>
  </si>
  <si>
    <t>1.4.1.2.3</t>
  </si>
  <si>
    <t>V1-20/03</t>
  </si>
  <si>
    <t>Montaža cevi  na predhodno pripravljeno ležišče oz. posteljico.</t>
  </si>
  <si>
    <t>1.4.1.2.4</t>
  </si>
  <si>
    <t>V1-20/04</t>
  </si>
  <si>
    <t>Prenos in spuščanje fazonskih kosov in vodovodnih armatur do teže 100kg/kos, poravnavanje v smeri.</t>
  </si>
  <si>
    <t>1.4.1.2.5</t>
  </si>
  <si>
    <t>V1-20/05</t>
  </si>
  <si>
    <t>Montaža NL duktil fazonskih kosov in vodovodnih armatur na predhodno pripravljeno ležišče oz. posteljico, ter dokončna obdelava in zaščita spojev.</t>
  </si>
  <si>
    <t>1.4.1.2.6</t>
  </si>
  <si>
    <t>V1-20/06</t>
  </si>
  <si>
    <t>Montaža zasunov z vgradbeno garnituro in cestno varovalno kapo, na predhodno pripravljeno ležišče oz. posteljico, vključno s podbetoniranjem.</t>
  </si>
  <si>
    <t>1.4.1.2.7</t>
  </si>
  <si>
    <t>V1-20/07</t>
  </si>
  <si>
    <t>Montaža zasunov z ročnim kolesom - v jašku.</t>
  </si>
  <si>
    <t>1.4.1.2.8</t>
  </si>
  <si>
    <t>V1-20/08</t>
  </si>
  <si>
    <t>Montaža nadtalnih hidrantov z vgradbeno garnituro na predhodno pripravljeno ležišče oz. posteljico, vključno s podbetoniranjem. Vgradbena globina 1,5m.</t>
  </si>
  <si>
    <t>1.4.1.2.9</t>
  </si>
  <si>
    <t>V1-20/09</t>
  </si>
  <si>
    <t>Montaža podtalnih hidrantov z vgradbeno garnituro na predhodno pripravljeno ležišče oz. posteljico, vključno s podbetoniranjem. Vgradbena globina 1,5m.</t>
  </si>
  <si>
    <t>1.4.1.2.10</t>
  </si>
  <si>
    <t>V1-20/10</t>
  </si>
  <si>
    <t>Montaža hišnih priključkov - končnih. Montaža vključuje navrtavanje na NL ali PP cev, priključitev cevi PP 32mm, dolžine 3 do 5m, montaža vgradbene garniture in montažo cestne kape usklajene z niveleto ceste, vključno z betonskim podstavkom. Vključno z zaključnim spiranjem pred priklopom.</t>
  </si>
  <si>
    <t>1.4.1.2.11</t>
  </si>
  <si>
    <t>V1-20/11</t>
  </si>
  <si>
    <t>Montaža hišnih priključkov - za čas gradnje. Montaža vključuje navrtavanje na PP cev, priključitev na obstoječo cev montaža zasuna 32mm, vključno z zaključnim spiranjem pred priklopom.</t>
  </si>
  <si>
    <t>1.4.1.2.12</t>
  </si>
  <si>
    <t>V1-20/12</t>
  </si>
  <si>
    <t>Nabava, dobava in postavitev oznak (signalne tablice) za podzemne armature zasune, hidrante, zračnike…), modre barve, komplet z zaščitno ploščo z robom iz aluminija dimenzije 140/200 mm (PSIST 1005), objemko za montažo na steber 6/4, pocinkanim stebrom 50x2000 mm s plastično kapo, EKO sidrom iz pocinkanega materiala in betonskim temeljem C16/20 (MB 20); 0,30 m3/kos.</t>
  </si>
  <si>
    <t>1.4.1.2.13</t>
  </si>
  <si>
    <t>V1-20/13</t>
  </si>
  <si>
    <t>Nabava, dobava in polaganje signalnega traku nad vodovodno cevjo - PVC trak modre barve z napisom POZOR VODOVOD.</t>
  </si>
  <si>
    <t>1.4.1.3</t>
  </si>
  <si>
    <t>GRADBENA DELA</t>
  </si>
  <si>
    <t>1.4.1.3.1</t>
  </si>
  <si>
    <t>1.4.1.3.1.1</t>
  </si>
  <si>
    <t>1.4.1.3.2</t>
  </si>
  <si>
    <t>1.4.1.3.2.1</t>
  </si>
  <si>
    <t>V1-11/57</t>
  </si>
  <si>
    <t xml:space="preserve">Zakoličba projektiranih osi vodovoda postavitev prečnih profilov ali zakoličbenih točk, določitev nivoja za merjenje globine vodovoda, prenos višin, z zavarovanjem izven operativnega pasu. </t>
  </si>
  <si>
    <t>1.4.1.3.3</t>
  </si>
  <si>
    <t>V1-21/00</t>
  </si>
  <si>
    <t>1.4.1.3.3.1</t>
  </si>
  <si>
    <t>V1-21/01</t>
  </si>
  <si>
    <t>Strojni izkop jarkov širine 2,0 do 5,0m, za polaganje vodovodne cevi, globine 2,0 do 4,0m, širina v dnu 0,60 do 0,80m (DN cevi +2x 30cm), v zemljini III. kat, naklon izkopa 60° do 80° (se prilagodi karakteristikam zemljine), z odlaganjem materiala direktno na kamion. Pri obračunu količin za vsak odsek od jaška do jaška usklajevati količine z masno črto iz grafične priloge - vzdolžnega profila.
84 % izkopa za vodovod</t>
  </si>
  <si>
    <t>1.4.1.3.3.2</t>
  </si>
  <si>
    <t>V1-21/02</t>
  </si>
  <si>
    <t>Strojni izkop jarkov širine 2,0 do 5,0m, za polaganje vodovodne cevi, globine 2,0 do 4,0m, širina v dnu 0,60 do 0,80m (DN cevi +2x 30cm), v zemljini III. kat, naklon izkopa 60° do 80° (se prilagodi karakteristikam zemljine), z odlaganjem, materiala v dosegu ročice bagra (ob rob gradbene jame+ 1x premet, če je potrebno). Pri obračunu količin za vsak odsek od jaška do jaška usklajevati količine z masno črto iz grafične priloge - vzdolžnega profila.
12 % izkopa za vodovod</t>
  </si>
  <si>
    <t>1.4.1.3.3.3</t>
  </si>
  <si>
    <t>V1-21/03</t>
  </si>
  <si>
    <t>Ročni izkop jarkov širine do 3,0m, za polaganje vodovodne cevi, globine do 3,0m, v zemljini III. kat, z odlaganjem, materiala ob rob gradbene jame.
2 % izkopa za vodovod</t>
  </si>
  <si>
    <t>1.4.1.3.3.4</t>
  </si>
  <si>
    <t>V1-21/04</t>
  </si>
  <si>
    <t>Strojni izkop jarkov širine 2,0 do 5,0m, za polaganje vodovodne cevi, globine 2,0 do 4,0m, širina v dnu 0,60 do 0,80m (DN cevi +2x 30cm), v mehki kamnini V. kat (brez miniranja), naklon izkopa 60° do 80° (se prilagodi karakteristikam zemljine), z odlaganjem, materiala direktno na kamion. Pri obračunu količin za vsak odsek od jaška do jaška usklajevati količine z masno črto iz grafične priloge - vzdolžnega profila.
2 % izkopa za vodovod</t>
  </si>
  <si>
    <t>1.4.1.3.3.5</t>
  </si>
  <si>
    <t>V1-21/05</t>
  </si>
  <si>
    <t>1.4.1.3.3.6</t>
  </si>
  <si>
    <t>V1-21/06</t>
  </si>
  <si>
    <t>Dodatna dela pri križanju vodovoda in betonske kinete (elektrokabelske kanalizacije). Velja za glavni vodovod in za hišne priključke. V ceni upoštevati zaščitne cevi (po opisu v situaciji) in gradbena dela. Vkolikor kineta še ni zgrajena, ali so zaščitne cevi predhodno vgrajene ustrezno, se ta postavka ne prizna.</t>
  </si>
  <si>
    <t>1.4.1.3.3.7</t>
  </si>
  <si>
    <t>V1-21/07</t>
  </si>
  <si>
    <t>1.4.1.3.3.8</t>
  </si>
  <si>
    <t>V1-21/08</t>
  </si>
  <si>
    <t>1.4.1.3.3.9</t>
  </si>
  <si>
    <t>V1-21/09</t>
  </si>
  <si>
    <t>1.4.1.3.3.10</t>
  </si>
  <si>
    <t>V1-21/10</t>
  </si>
  <si>
    <t>Nabava, dobava in izdelava posteljice in obsip vodovodne cevi; okroglozrnate granulacije, do višine 30cm nad temenom cevi, vključno z utrjevanjem. Pri obračunu količin za vsak odsek od točke do točke usklajevati količine z masno črto iz grafične priloge - vzdolžnega profila. Uporaba recikliranega materiala ni dovoljena.
- v primeru grobozrnatega, peščenega ali  prodnega zemljišča je granulacija obsipa 4-8mm
- v primeru finozrnatega zemljišča je granulacija obsipa 1-4mm</t>
  </si>
  <si>
    <t>1.4.1.3.3.11</t>
  </si>
  <si>
    <t>V1-21/11</t>
  </si>
  <si>
    <t>Nabava, dobava in strojni zasip, z gramoznim materialom, po končanih delih, z utrjevanjem v slojih po 30cm, zahtevana stopnja komprimacije M=80MPa (8-10% CBR). Upoštevan zasip do tampona - 60cm pod nivojem ceste. Pri obračunu količin za vsak odsek od točke do točke usklajevati količine z masno črto iz grafične priloge - vzdolžnega profila. Uporaba recikliranega materiala dovoljena samo po predložitvi certifikatov ustreznosti in potrditvi nadzora ali projektanta.
86 % izkopa za vodovod</t>
  </si>
  <si>
    <t>1.4.1.3.3.12</t>
  </si>
  <si>
    <t>V1-21/12</t>
  </si>
  <si>
    <t>Zasip po končanih delih, z izkopanim materialom, z utrjevanjem v slojih po 30cm - zahtevana stopnja komprimacije 95% po Proctorju. Upoštevan zasip do tampona - 60cm pod nivojem ceste.
14  % izkopa za vodovod</t>
  </si>
  <si>
    <t>1.4.1.3.3.13</t>
  </si>
  <si>
    <t>V1-21/13</t>
  </si>
  <si>
    <t>Kompletna izdelava betonskih blokov za sidranje fazonov in armatur; vključno z objemkami in podložno gumo (0.15-0,40m3/kos).</t>
  </si>
  <si>
    <t>1.4.1.3.3.14</t>
  </si>
  <si>
    <t>V1-21/14</t>
  </si>
  <si>
    <t>Dobava in vgradnja frakcije 16-32 mm okrog hidrantov, blatnikov in zračnikov (poraba 1,0 m³/kom), komplet s komprimiranjem in obračunom v komprimiranem stanju ter z vsemi pomožnimi deli, prenosi in prevozi. Všteto v ceno vgradnje blatnika oz. zračnika</t>
  </si>
  <si>
    <t>1.4.1.3.4</t>
  </si>
  <si>
    <t>1.4.1.3.4.1</t>
  </si>
  <si>
    <t>(se vgrajujejo samo na podlagi soglasja upravljavca vodovoda in skladno z njim).</t>
  </si>
  <si>
    <t>1.4.1.3.4.2</t>
  </si>
  <si>
    <t>V1-55/01</t>
  </si>
  <si>
    <t>Zakoličba projektiranih osi in zaščita točk, Izkop (strojni ali mestoma ročni) jarkov v zemljini III, ktg., Širine do 0,80 min globine do 1,50 m,( cca 1,20 m3/m1) ter deponiranje materiala, na začasni deponiji po izbiri izvajalca za kasnejši zasip oz. odmet materiala vsaj 1,00 m od roba izkopa. Kompletna izdelava prebojev oziroma podbojev pod obstoječimi betonskimi in kamnitimi opornimi zidovi,ograjami, parapeti (ocena količine 0,03kom/m1). Izdelava posteljice iz separacije, granulacije 4-8 mm peska v debelini 10 cm (cca 0,07 m3/m1). Nabava, dobava raznos (po gradbišču) in montaža (pod tlakom) cevi PE 3/4", 1" ali DN63mm in spuščanje v jarek.  Izdelava zasipa cevi s separacijo granulacije 4-8 mm v debelini vsaj 10-20 cm nad temenom cevi (cca 0,22 m3/m1). Ureditev terena v prvotno stanje (asfalt ali ureditev zelenice). Ročno zasipanje jarkov z izkopanim materialom v slojih po 30 cm z utrjevanjem (cca 0,90m3/m). Nakladanje in dovoz odvečnega materiala III. ktg, na deponijo po izbiri izvajalca ter grobo razprostiranje pripeljanega materiala (cca 0,30 m3/m1).
strošek Komunale Kranj 190 m
strošek Komunale Kranj 16 kos</t>
  </si>
  <si>
    <t>1.4.1.3.5</t>
  </si>
  <si>
    <t>V1-60/00</t>
  </si>
  <si>
    <t>Izdelava vodovodnih jaškov
IZDELAVA AB JAŠKOV:</t>
  </si>
  <si>
    <t>1.4.1.3.5.1</t>
  </si>
  <si>
    <t>V1-60/01</t>
  </si>
  <si>
    <t>Kompletna izdelava armirano betonskega vodovodnega jaška po opisu:
jašek: 25 notranjih dimenzij: B*L=2m* 2m*2,00m  
- Postavitev gradbenih profilov za izgradnjo jaška.
- ZEMELJSKA DELA: Strojni izkop za jašek v zemljini III. in IV kat., z nakladanjem materiala direktno na kamion, z dodatkom za odvoz materiala na stalno deponijo  po izbiri izvajalca, z razplaniranjem na deponiji, stroške deponije všteti v ceno, ročno planiranje gradbene jame po strojnem izkopu, v zemljini III. in IV. kat., uvaljanje temeljnih tal do zbitosti 95% po Proctorju,  Ev2= 100-120 MN/m2. Vkolikor tla niso dovolj nosilna je všteti tudi: Nabava, dobava in vgrajevanje gramozne blazine iz gramoznega materiala, debeline 40cm, uvaljanje temeljnih tal do zbitosti 95% po Proctorju,  Ev2= 100-120 MN/m2. Zasip po končanih delih. Dobava in vgrajevanje - zasipanje z utrjevanjem po slojih - po končani izdelavi objekta. Zahteve: gramozni nevezan material 0/32 - okroglozrnat, Ev2=100 do 120MN/m2, zbitost 95% po Proctorju). 
- OPAŽERSKA DELA: Opaženje, razopaženje in čiščenje enostavnega enostranskega opaža za konstrukcijo jaška - temeljna plošča, dvostranskega opaža za okvirno konstrukcijo jaška ter enostavnega dvostranskega opaža za zgornjo ploščo jaška, s podpiranjem do višine 3m, dvostranskega opaža za vstopne odprtine in poglobitve v tleh.  V ceno všteti tudi delovni in/ali lovilne odre, vključno z ograjo in potrebnimi sidranji ter podpiranji, oz varovanje po tehnologiji izvajalca.
- ŽELEZOKRIVSKA IN BETONERSKA DELA: Nabava, dobava in vgradnja podložnega betona C 12/15 pod temelji, pod prehodnimi ploščami in temelji kril. Nabava, dobava in polaganje rebraste in mrežne armature, srednje komplicirana armatura (po detajlu iz priloge). Nabava, dobava in vgrajevanje betona v okvirno konstrukcijo jaška (stene, strop, talna plošča, vstopne odprtine, poglobitev v tleh) v vnaprej pripravljen opaž in vstavljeno armaturo: Zahteve za beton: C30/37, z dodatkom superplastifikatorja za vodotesen beton (PV-II), sistem bele kadi, dodatki XF2, XD2. Nabava, dobava in strojno vgrajevanje naklonskega betona in izdelava mulde, prereza med 0,10 in 0,30m2/m3. Zahteve za beton: C30/37, z dodatkom superplastifikatorja za vodotesen beton (PV-II), dodatki XD1, HF2. Izdelava vodotesnega delovnega stika po tehnologiji "Sigi" ali boljši - Intec perforiran trak in injeciranje z poliuretanom. Dodatna dela pri priključevanju vodovodov na jašek. 
- POKROV: Nabava in vgrajevanje pokrova v vnaprej pripravljeno odprtino za vstop v jaška - pokrov povozni LTŽ (na javnih cestah klasa D, standard EN 144/2), 80*80cm, z zaklepom, niveletno usklajen. 
- LESTEV: Nabava, dobava in vgrajevanje lestve z varnostnim vodilom in nastavkom za varen vstop.
- IZOLATERSKA DELA: Zaokroženje vogalov po celotni dolžini - r=5cm, z maso HIDROSTOP KIT. Tesnjenje stikov na preboju s tesnilno maso ISOTAL - cca 5kg za 1 preboj
- OSTALA DELA: Ureditev okolice jaška - humusiranje in zatravitev neutrjenih površin. Ureditev utrjenih površin in vzpostavitev asfalta v prvotno stanje vkolikor je jašek na utrjenih površinah.</t>
  </si>
  <si>
    <t>1.4.1.3.6</t>
  </si>
  <si>
    <t>V1-71/00</t>
  </si>
  <si>
    <t>Vgraditev jeklene zaščitne cevi</t>
  </si>
  <si>
    <t>1.4.1.3.6.1</t>
  </si>
  <si>
    <t>V1-71/01</t>
  </si>
  <si>
    <t>Nabava, dobava in vgradnja zaščitne jeklene cevi 267/6,3mm, z distančniki za centriranje medialne cevi, vključno z dodatnim izkopom in uvlačenjem medialne cevi. Vse dodatne stroške in stroške v zvezi z zamudo pri deli všteti v tej postavki. Po koncu uvlačenja medialne cevi se zaščitne cev na začetku in koncu začepi ter obbetonira na začetku in koncu ter na vsakem spoju. Spajanje cevi do 20m obvezno z varjenjem v delavnici. Prečkanje je potrebno posebej obdelati v varnostnem načrtu, ki ga mora potrdit izbrani koordinator za varnost in zdravje pri delu. Zemeljska dela niso všteta v tej postavki.</t>
  </si>
  <si>
    <t>1.4.1.3.6.2</t>
  </si>
  <si>
    <t>V1-71/02</t>
  </si>
  <si>
    <t>Nabava, dobava in vgradnja zaščitne jeklene cevi 324/7,1mm, z distančniki za centriranje medialne cevi, vključno z dodatnim izkopom in uvlačenjem medialne cevi. Vse dodatne stroške in stroške v zvezi z zamudo pri deli všteti v tej postavki. Po koncu uvlačenja medialne cevi se zaščitne cev na začetku in koncu začepi ter obbetonira na začetku in koncu ter na vsakem spoju. Spajanje cevi do 20m obvezno z varjenjem v delavnici. Prečkanje je potrebno posebej obdelati v varnostnem načrtu, ki ga mora potrdit izbrani koordinator za varnost in zdravje pri delu. Zemeljska dela niso všteta v tej postavki.</t>
  </si>
  <si>
    <t>1.4.1.3.6.3</t>
  </si>
  <si>
    <t>V1-71/03</t>
  </si>
  <si>
    <t>Nabava, dobava in vgradnja zaščitne jeklene cevi 82.5/3.2mm, z distančniki za centriranje medialne cevi, vključno z dodatnim izkopom in uvlačenjem medialne cevi. Vse dodatne stroške in stroške v zvezi z zamudo pri deli všteti v tej postavki. Po koncu uvlačenja medialne cevi se zaščitne cev na začetku in koncu začepi ter obbetonira na začetku in koncu ter na vsakem spoju. Spajanje cevi do 20m obvezno z varjenjem v delavnici. Prečkanje je potrebno posebej obdelati v varnostnem načrtu, ki ga mora potrdit izbrani koordinator za varnost in zdravje pri delu. Zemeljska dela niso všteta v tej postavki.</t>
  </si>
  <si>
    <t>1.4.1.3.6.4</t>
  </si>
  <si>
    <t>V1-71/04</t>
  </si>
  <si>
    <t xml:space="preserve">Nabava, dobava in vgradnja zaščitne PE cevi DN63, z distančniki za centriranje medialne cevi, vključno z dodatnim izkopom in uvlačenjem medialne cevi. Vse dodatne stroške in stroške v zvezi z zamudo pri deli všteti v tej postavki. Po koncu uvlačenja medialne cevi se zaščitne cev na začetku in koncu začepi ter obbetonira na začetku in koncu ter na vsakem spoju. </t>
  </si>
  <si>
    <t>1.4.1.3.7</t>
  </si>
  <si>
    <t>V1-80/00</t>
  </si>
  <si>
    <t>1.4.1.3.7.1</t>
  </si>
  <si>
    <t>V1-80/01</t>
  </si>
  <si>
    <t>Dodatna in nepredvidena dela pri priključitvi na obstoječ vodovod - v jašku.</t>
  </si>
  <si>
    <t>1.4.1.3.7.2</t>
  </si>
  <si>
    <t>V1-80/02</t>
  </si>
  <si>
    <t>Dodatna in nepredvidena dela pri priključitvi na obstoječ vodovod - izven jaška.</t>
  </si>
  <si>
    <t>1.4.2</t>
  </si>
  <si>
    <t>1.4.2.1</t>
  </si>
  <si>
    <t>1.5</t>
  </si>
  <si>
    <t>P2</t>
  </si>
  <si>
    <t>PREPUST 2</t>
  </si>
  <si>
    <t>1.5.1</t>
  </si>
  <si>
    <t>P2-20/00</t>
  </si>
  <si>
    <t>IZDELAVA PLOŠČATEGA PREPUSTA 2</t>
  </si>
  <si>
    <t>1.5.1.1</t>
  </si>
  <si>
    <t>P2-1/00</t>
  </si>
  <si>
    <t>1.5.1.1.1</t>
  </si>
  <si>
    <t>P2-1/01</t>
  </si>
  <si>
    <t>Zakoličba smeri in prenos višin, z zavarovanjem izven operativnega pasu.</t>
  </si>
  <si>
    <t>1.5.1.1.2</t>
  </si>
  <si>
    <t>P2-1/02</t>
  </si>
  <si>
    <t>Strojno rušenje betonskega dela obstoječega prepusta - rušenje z bagrsko žlico in odkopnim kladivom, rezanje armature in direktno nakladanje   ruševin na kamion in odvoz na deponijo po izbiri izvajalca.</t>
  </si>
  <si>
    <t>1.5.1.2</t>
  </si>
  <si>
    <t>P2-21/00</t>
  </si>
  <si>
    <t>1.5.1.2.1</t>
  </si>
  <si>
    <t>P2-21/01</t>
  </si>
  <si>
    <t>Postavitev gradbenih profilov za izgradnjo mostu.</t>
  </si>
  <si>
    <t>1.5.1.2.2</t>
  </si>
  <si>
    <t>P2-21/02</t>
  </si>
  <si>
    <t>Strojni izkop za temelje in opornike in krila prepusta v zemljini III. kat., z večjimi prodniki, mokro zemljišče, deloma v vodi, z odmetom materiala v dosegu ročice bagra - direktno na kamion.</t>
  </si>
  <si>
    <t>1.5.1.2.3</t>
  </si>
  <si>
    <t>P2-21/03</t>
  </si>
  <si>
    <t>Strojni izkop za temelje in opornike in krila prepusta v zemljini III. kat., z večjimi prodniki, mokro zemljišče, deloma v vodi, z odmetom materiala v dosegu ročice bagra - material se kasneje porabi za zasip. V ceno je všteti 1x premet, če bo potrebno.</t>
  </si>
  <si>
    <t>1.5.1.2.4</t>
  </si>
  <si>
    <t>P2-21/04</t>
  </si>
  <si>
    <t>Dodatek za odvoz materiala iz prejšnjih postavk na stalno deponijo v razdalji do 20km, z razgrinjanjem, eventualne stroške deponije je zajeti v ceno.</t>
  </si>
  <si>
    <t>1.5.1.2.5</t>
  </si>
  <si>
    <t>P2-21/05</t>
  </si>
  <si>
    <t>Ročno planiranje dna gradbene jame po strojnem izkopu, pod temelji in krili, v zemljini III. in IV. kat., v mokrem, z večjimi prodniki - z izkopom ali dosipom materiala do 0,1m3/m2, z natančnostjo +-5cm.</t>
  </si>
  <si>
    <t>1.5.1.2.6</t>
  </si>
  <si>
    <t>P2-21/06</t>
  </si>
  <si>
    <t>Ročno planiranje dna gradbene jame po strojnem izkopu, pod  prehodnimi ploščami, v zemljini III. in IV. kat., v mokrem, z večjimi prodniki - z izkopom ali dosipom materiala do 0,1m3/m2, z natančnostjo +-5cm.</t>
  </si>
  <si>
    <t>1.5.1.2.7</t>
  </si>
  <si>
    <t>P2-21/07</t>
  </si>
  <si>
    <t>Uvaljanje temeljnih tal do zbitosti 95% po Proctorju,  Ev2= 100-120 MN/m2.</t>
  </si>
  <si>
    <t>1.5.1.2.8</t>
  </si>
  <si>
    <t>P2-21/08</t>
  </si>
  <si>
    <t>Nabava, dobava in vgrajevanje gramozne blazine iz peščeno-gramoznega materiala, debeline 40cm, uvaljanje temeljnih tal do zbitosti 95% po Proctorju,  Ev2= 100-120 MN/m2. Obračun samo po predhodnem vpisu v gradbeni dnevnik.</t>
  </si>
  <si>
    <t>1.5.1.2.9</t>
  </si>
  <si>
    <t>P2-21/09</t>
  </si>
  <si>
    <t>Nabava, dobava in vgrajevanje - deloma ročno, deloma strojno zasipanje z utrjevanjem po slojih - po končani izdelavi objekta. Zahteve: gramozni nevezan material 0/32 - okroglozrnat, Ev2=100 do 120MN/m2, zbitost 95% po Proctorju). Upoštevano do višine 60cm pod niveleto ceste.
 zasipni material</t>
  </si>
  <si>
    <t>1.5.1.2.10</t>
  </si>
  <si>
    <t>P2-21/10</t>
  </si>
  <si>
    <t>Deloma ročno, deloma strojno zasipanje z utrjevanjem po slojih, z izkopanim materialom. Upoštevano do višine 60cm pod niveleto ceste.
izkopani material</t>
  </si>
  <si>
    <t>1.5.1.3</t>
  </si>
  <si>
    <t>P2-22/00</t>
  </si>
  <si>
    <t>1.5.1.3.1</t>
  </si>
  <si>
    <t>P2-22/01</t>
  </si>
  <si>
    <t>Opaženje, razopaženje in čiščenje enostavnega enostranskega opaža za okvirno konstrukcijo mostu - temeljna plošča, gor in dolvodni talni prag.</t>
  </si>
  <si>
    <t>1.5.1.3.2</t>
  </si>
  <si>
    <t>P2-22/02</t>
  </si>
  <si>
    <t>Opaženje, razopaženje in čiščenje enostavnega dvostranskega opaža za okvirno konstrukcijo - mostni oporniki in krila</t>
  </si>
  <si>
    <t>1.5.1.3.3</t>
  </si>
  <si>
    <t>P2-22/03</t>
  </si>
  <si>
    <t>Opaženje, razopaženje in čiščenje enostavnega dvostranskega opaža za zgornjo ploščo vtočnega objekta, s podpiranjem do višine 3m.</t>
  </si>
  <si>
    <t>1.5.1.3.4</t>
  </si>
  <si>
    <t>P2-22/04</t>
  </si>
  <si>
    <t>Opaženje, razopaženje in čiščenje enostavnega enostranskega opaža za rob  plošče in prehodnih plošč.</t>
  </si>
  <si>
    <t>1.5.1.3.5</t>
  </si>
  <si>
    <t>P2-22/05</t>
  </si>
  <si>
    <t>Opaženje, razopaženje in čiščenje kompliciranega dvostranskega opaža za robne vence.</t>
  </si>
  <si>
    <t>1.5.1.3.6</t>
  </si>
  <si>
    <t>P2-22/06</t>
  </si>
  <si>
    <t>Delovni ali lovilni odri, vključno z ograjo in potrebnimi sidranji ter podpiranji odra.</t>
  </si>
  <si>
    <t>1.5.1.3.7</t>
  </si>
  <si>
    <t>P2-22/07</t>
  </si>
  <si>
    <t>Nabava, dobava in montaža robnih letev (v opažu) za zaokrožitve ostrih vogalov betonskih prerezov - plošča in robni venci.</t>
  </si>
  <si>
    <t>1.5.1.4</t>
  </si>
  <si>
    <t>P2-23/00</t>
  </si>
  <si>
    <t>1.5.1.4.1</t>
  </si>
  <si>
    <t>Nabava, dobava in strojno betoniranje podložnega betona C 12/15 pod temelji in temelji kril in pod  prehodnimi ploščami</t>
  </si>
  <si>
    <t>1.5.1.4.2</t>
  </si>
  <si>
    <t>Nabava, dobava in polaganje rebraste armature  RS 400, premera do f 12mm, enostavna armatura.</t>
  </si>
  <si>
    <t>1.5.1.4.3</t>
  </si>
  <si>
    <t>Nabava, dobava in polaganje rebraste armature  RS 400, premera nad f 12mm, enostavna armatura.</t>
  </si>
  <si>
    <t>1.5.1.4.4</t>
  </si>
  <si>
    <t>Nabava, dobava in polaganje mrežne armature - enostavna armatura.</t>
  </si>
  <si>
    <t>1.5.1.4.5</t>
  </si>
  <si>
    <t xml:space="preserve">Nabava, dobava in strojno vgrajevanje betona v okvirno konstrukcijo mostu (temeljna plošča),  prereza nad 0.30m2/m3, v vnaprej pripravljen opaž in vstavljeno armaturo. Zahteve za beton: C30/37, z dodatkom superplastifikatorja za vodotesen beton (PV-II), sistem bele kadi, dodatki XF2, XD2.     </t>
  </si>
  <si>
    <t>1.5.1.4.6</t>
  </si>
  <si>
    <t xml:space="preserve">Nabava, dobava in strojno vgrajevanje betona v okvirno konstrukcijo mostu  (povozna plošča),  prereza nad 0,30m2/m3, v vnaprej pripravljen opaž in vstavljeno armaturo. Zahteve za beton: C30/37, z dodatkom superplastifikatorja za vodotesen beton (PV-I), sistem bele kadi, dodatki XF3, XF4, XD2.     </t>
  </si>
  <si>
    <t>1.5.1.4.7</t>
  </si>
  <si>
    <t xml:space="preserve">Nabava, dobava in strojno vgrajevanje betona v opornike in krila,  prereza nad med 0.20 in 0.30m2/m3, v vnaprej pripravljen opaž in vstavljeno armaturo. Zahteve za beton: C25/30, z dodatkom superplastifikatorja za vodotesen beton (PV-2), sistem bele kadi, dodatki XF3, XD2.     </t>
  </si>
  <si>
    <t>1.5.1.4.8</t>
  </si>
  <si>
    <t>P2-22/08</t>
  </si>
  <si>
    <t>Nabava, dobava in strojno vgrajevanje betona v okvirno konstrukcijo mostu (prehodne plošče),  prereza med 0.20m2/m3 in 0.30m2/m3, v vnaprej pripravljen opaž in vstavljeno armaturo. Zahteve za beton: C30/37,  z dodatkom superplastifikatorja za vodotesen beton (PV-II), sistem bele kadi, dodatki XF2, XD2.</t>
  </si>
  <si>
    <t>1.5.1.4.9</t>
  </si>
  <si>
    <t>P2-22/09</t>
  </si>
  <si>
    <t>Izdelava vodotesnega delovnega stika po tehnologiji "Sigi" ali boljši - Intec perforiran trak in injeciranje z poliuretanom.</t>
  </si>
  <si>
    <t>1.5.1.4.10</t>
  </si>
  <si>
    <t>P2-22/10</t>
  </si>
  <si>
    <t>Nabava, dobava in strojno zidanje kamnitobetonske kinete pod prepustom - iz betona (70%) in lomljenca. (30%). Zahteve za beton: C 25/30  (30%), XF2, PV, XD2. V ceni všteto čiščenje stikov in fugiranje</t>
  </si>
  <si>
    <t>1.5.1.4.11</t>
  </si>
  <si>
    <t>P2-22/11</t>
  </si>
  <si>
    <t>Nabava, dobava in strojno zidanje  kamnitobetonskega talnega praga - iz betona (70%) in lomljenca. (30%). Zahteve za beton: C 25/30  (30%), XF2, PV, XD2. . V ceni všteto čiščenje stikov in fugiranje</t>
  </si>
  <si>
    <t>1.5.1.4.12</t>
  </si>
  <si>
    <t>P2-22/12</t>
  </si>
  <si>
    <t>Zagladitev betonske plošče pred izvedbo horizontalne hidroizolacije.</t>
  </si>
  <si>
    <t>1.5.1.4.13</t>
  </si>
  <si>
    <t>P2-22/13</t>
  </si>
  <si>
    <t>Nabava, dobava in vgrajevanje distančnikov za doseganje pravilne debeline zaščitnega betona - 4 kos/m2 (po sistemu Sigi ali boljši). V plošči, obeh opornikih in krilih</t>
  </si>
  <si>
    <t>1.5.1.5</t>
  </si>
  <si>
    <t>P2-50/00</t>
  </si>
  <si>
    <t>Ključavničarska dela</t>
  </si>
  <si>
    <t>1.5.1.5.1</t>
  </si>
  <si>
    <t>P2-50/01</t>
  </si>
  <si>
    <t>Nabava, dobava in montaža sider iz nerjavečega jekla - za pritrjevanje kovinske ograje - po detajlu iz priloge.</t>
  </si>
  <si>
    <t>1.5.1.5.2</t>
  </si>
  <si>
    <t>P2-50/02</t>
  </si>
  <si>
    <t>Nabava, dobava, izdelava in montaža klasične cevne ograje po detajlu iz priloge. Material - plinske cevi d=6cm, obdelava - vroče cinkanje.</t>
  </si>
  <si>
    <t>1.5.1.6</t>
  </si>
  <si>
    <t>P2-40/00</t>
  </si>
  <si>
    <t>Ostala dela</t>
  </si>
  <si>
    <t>1.5.1.6.1</t>
  </si>
  <si>
    <t>P2-40/01</t>
  </si>
  <si>
    <t>Izdelava horizontalne hidroizolacije na voziščni plošči - sestava je opisana v tehničnem poročilu.</t>
  </si>
  <si>
    <t>1.5.1.6.2</t>
  </si>
  <si>
    <t>P2-40/02</t>
  </si>
  <si>
    <t>Nabava, dobava in vgradnja bituminizirane plute na stik med opornikom in prehodno ploščo.</t>
  </si>
  <si>
    <t>1.5.1.6.3</t>
  </si>
  <si>
    <t>P2-40/03</t>
  </si>
  <si>
    <t xml:space="preserve">Nabava, dobava in polaganje vseh vrst robnikov - žagan granitni robnik po detajlu iz priloge. </t>
  </si>
  <si>
    <t>1.5.1.6.4</t>
  </si>
  <si>
    <t>P2-40/04</t>
  </si>
  <si>
    <t>Nabava, dobava in montaža PVC cevi za vodenje inštalacij.</t>
  </si>
  <si>
    <t>1.5.1.6.5</t>
  </si>
  <si>
    <t>P2-40/05</t>
  </si>
  <si>
    <t>Strojni široki odkop brežin in dna struge  v terenu III. kat., v mokrem, z nakladanjem materiala na kamion in odvozom na deponijo po izbiri izvajalca. Stroške deponiranja in razplaniranje na deponiji, všteti v ceno. Struga se v tej fazi načeloma ne ureja, kljub temu je potrebno zasilno vzpostaviti pretočnost struge.</t>
  </si>
  <si>
    <t>1.5.1.6.6</t>
  </si>
  <si>
    <t>P2-40/06</t>
  </si>
  <si>
    <t>Deloma strojna, deloma ročna ureditev brežin in ostalih novo nastalih površin - po humusiranju (odstranitev kamenja, trdih kosov ruše in ostalih tujkov).</t>
  </si>
  <si>
    <t>1.5.2</t>
  </si>
  <si>
    <t>1.5.2.1</t>
  </si>
  <si>
    <t>1.6</t>
  </si>
  <si>
    <t>VOZ</t>
  </si>
  <si>
    <t>VOZIŠČE</t>
  </si>
  <si>
    <t>1.6.1</t>
  </si>
  <si>
    <t>OBNOVA VOZIŠČA Z ODVODNJAVANJEM - 1A. faza</t>
  </si>
  <si>
    <t>1.6.1.1</t>
  </si>
  <si>
    <t>1.0</t>
  </si>
  <si>
    <t>PREDDELA</t>
  </si>
  <si>
    <t>1.6.1.1.1</t>
  </si>
  <si>
    <t>Obnovitev in zavarovanje zakoličbe trase</t>
  </si>
  <si>
    <t>1.6.1.1.2</t>
  </si>
  <si>
    <t>Postavitev in zavarovanje prečnih profilov</t>
  </si>
  <si>
    <t>1.6.1.1.3</t>
  </si>
  <si>
    <t>Zarezanje asfalta v debelini do 12 cm</t>
  </si>
  <si>
    <t>1.6.1.1.4</t>
  </si>
  <si>
    <t>Rušenje asfalta v debelini do 10 cm,
 z odvozom in deponiranjem na deponijo 
po izboru izvajalca ( pooblaščena deponija za 
predelavo /reciklažo asfalta )</t>
  </si>
  <si>
    <t>1.6.1.1.5</t>
  </si>
  <si>
    <t>Rušenje obstoječih jaškov in požiralnikov, 
z odvozom in deponiranjem  ruševin na deponijo 
po izboru izvajalca</t>
  </si>
  <si>
    <t>1.6.1.1.6</t>
  </si>
  <si>
    <t>Rušenje obstoječih pokrovov jaškov in 
postavitev na novo višino</t>
  </si>
  <si>
    <t>1.6.1.1.7</t>
  </si>
  <si>
    <t>1.7</t>
  </si>
  <si>
    <t>Razna manjša režijska dela pri čiščenju in pripravi
gradbišča, obračunano po urah</t>
  </si>
  <si>
    <t>h</t>
  </si>
  <si>
    <t>1.6.1.1.8</t>
  </si>
  <si>
    <t>1.8</t>
  </si>
  <si>
    <t>Ureditev začasnega obvoza ( ob gradnji prepusta 2 )</t>
  </si>
  <si>
    <t>1.6.1.1.9</t>
  </si>
  <si>
    <t>─ dobava in vgraditev betonskih cevi Φ 1200 mm na
   betonsko podlago debeline 20 cm in obbetoniranjem
Opomba: Ureditev začasnega obvoza ( ob gradnji prepusta 2 )</t>
  </si>
  <si>
    <t>1.6.1.1.10</t>
  </si>
  <si>
    <t>─ izkop zemljine lll. - lV. ktg z nakladanjem in odvozom
   izkopanega materiala na deponijo po izboru izvajalca
Opomba: Ureditev začasnega obvoza ( ob gradnji prepusta 2 )</t>
  </si>
  <si>
    <t>1.6.1.1.11</t>
  </si>
  <si>
    <t>─ planiranje planuma sp. ustroja z 10 % ročnim in
   90 % strojnim utrjevanjem
Opomba: Ureditev začasnega obvoza ( ob gradnji prepusta 2 )</t>
  </si>
  <si>
    <t>1.6.1.1.12</t>
  </si>
  <si>
    <t>─ izdelava nosilne plast debeline 40 cm iz
   zmrzlinsko odpornega kamnitega materiala 
  ( dobava, dovoz, planiranje, utrjevanje )
Opomba: Ureditev začasnega obvoza ( ob gradnji prepusta 2 )</t>
  </si>
  <si>
    <t>1.6.1.1.13</t>
  </si>
  <si>
    <t>─ izdelava nosilne plasti debeline 10 cm iz tamponskega
   drobljenca D 22 ( dobava, dovoz, planiranje, 
   utrjevanje )
Opomba: Ureditev začasnega obvoza ( ob gradnji prepusta 2 )</t>
  </si>
  <si>
    <t>1.6.1.1.14</t>
  </si>
  <si>
    <t>─ odstranitev betonskih cevi Φ 1200 z odvozom na
   deponijo investitorja
Opomba: Ureditev začasnega obvoza ( ob gradnji prepusta 2 )</t>
  </si>
  <si>
    <t>1.6.1.2</t>
  </si>
  <si>
    <t>2.0</t>
  </si>
  <si>
    <t>ZEMELJSKA DELA IN TEMELJENJE</t>
  </si>
  <si>
    <t>1.6.1.2.1</t>
  </si>
  <si>
    <t>2.1</t>
  </si>
  <si>
    <t>Široki izkop zemljine lll. In lV. ktg 
z nakladanjem in odvozom izkopanega materiala
na deponijo po izboru izvajalca, vključno stroški
deponiranja</t>
  </si>
  <si>
    <t>1.6.1.2.2</t>
  </si>
  <si>
    <t>2.2</t>
  </si>
  <si>
    <t>Planiranje planuma spodnjega ustroja 
z 10% ročnim in 90% strojnim utrjevanjem 
s točnostjo ±1.5 cm</t>
  </si>
  <si>
    <t>1.6.1.2.3</t>
  </si>
  <si>
    <t>2.3</t>
  </si>
  <si>
    <t>Planiranje in humusiranje nepohodnih in nepovoznih
površin, debelina humusnega sloja 20 cm, 
vključno dobava humusa</t>
  </si>
  <si>
    <t>1.6.1.3</t>
  </si>
  <si>
    <t>3.0</t>
  </si>
  <si>
    <t>VOZIŠČNE KONSTRUKCIJE</t>
  </si>
  <si>
    <t>1.6.1.3.1</t>
  </si>
  <si>
    <t>3.1</t>
  </si>
  <si>
    <t>Izdelava  nosilne plasti debeline  50 cm iz zmrzlinsko
odpornega kamnitega materiala, velikosti zrn  0/45-0/63 
mm ( dobava, dovoz, planiranje , utrjevanje)</t>
  </si>
  <si>
    <t>1.6.1.3.2</t>
  </si>
  <si>
    <t>3.2</t>
  </si>
  <si>
    <t>Izdelava nosilne plasti debeline 20 cm iz
tamponskega drobljenca velikosti zrn v zmesi od 0/22
do0/32 mm ( dobava, dovoz, planiranje ) in utrjevanje
do tlačne trdnosti Me≥ 100 Mpa ( vozišče ) oz.
Me≥ 80 Mpa ( pločnik )</t>
  </si>
  <si>
    <t>1.6.1.3.3</t>
  </si>
  <si>
    <t>3.3</t>
  </si>
  <si>
    <t>Izdelava nosilne  plasti bituminizirane zmesi
 AC 22 base B 50/70 A3 v debelini 7.0 cm
( vozišče, uvozi )</t>
  </si>
  <si>
    <t>1.6.1.3.4</t>
  </si>
  <si>
    <t>3.4</t>
  </si>
  <si>
    <t>Izdelava obrabne  plasti  bituminizirane zmesi
 AC 11 surf  B 50/70, A3  v debelini 4.0 cm
( vozišče, uvozi )</t>
  </si>
  <si>
    <t>1.6.1.3.5</t>
  </si>
  <si>
    <t>3.5</t>
  </si>
  <si>
    <t>Isto kot postavka 3.4, le asfaltna zmes AC 8 surf
B 70/100, A5, v debelini 5.0 cm ( pločnik )</t>
  </si>
  <si>
    <t>1.6.1.3.6</t>
  </si>
  <si>
    <t>3.6</t>
  </si>
  <si>
    <t xml:space="preserve">Doplačilo za izdelavo asfaltne mulde </t>
  </si>
  <si>
    <t>1.6.1.3.7</t>
  </si>
  <si>
    <t>3.7</t>
  </si>
  <si>
    <t>Dobava in vgraditev dvignjenih arm. - bet. robnikov,
dimenzij 25x15x100, vgrajenih v beton znamke
C 12/15, ter zastičenih s cementno malto</t>
  </si>
  <si>
    <t>1.6.1.3.8</t>
  </si>
  <si>
    <t>3.8</t>
  </si>
  <si>
    <t>Isto kot postavka 3.7, le pogreznjeni armirno - betonski
robniki</t>
  </si>
  <si>
    <t>1.6.1.3.9</t>
  </si>
  <si>
    <t>3.9</t>
  </si>
  <si>
    <t>Dobava in polaganje robnih betonskih lamel 5/25/100,
v beton C 12/15 in zastičenih s cementno malto</t>
  </si>
  <si>
    <t>1.6.1.3.10</t>
  </si>
  <si>
    <t>3.10</t>
  </si>
  <si>
    <t>Tesnitev stika stare in nove asfaltne zmesi z
bitumenskim taljivim trakom za zatesnitev</t>
  </si>
  <si>
    <t>1.6.1.3.11</t>
  </si>
  <si>
    <t>3.11</t>
  </si>
  <si>
    <t>Izdelava peščene bankine iz peska 0/16mm, debeline
10 cm in širine 1.0 m</t>
  </si>
  <si>
    <t>1.6.1.4</t>
  </si>
  <si>
    <t>4.0</t>
  </si>
  <si>
    <t>ODVODNJAVANJE  IN METEORNA KANALIZACIJA</t>
  </si>
  <si>
    <t>1.6.1.4.1</t>
  </si>
  <si>
    <t>4.1</t>
  </si>
  <si>
    <t>Zakoličba projektiranih osi kanalov z zavarovanjem,
vključno zakoličba jaškov in požiralnikov</t>
  </si>
  <si>
    <t>1.6.1.4.2</t>
  </si>
  <si>
    <t>4.2</t>
  </si>
  <si>
    <t>Izkop jarkov v zemljini lll.in IV. kategorije širine dna
do 2.0 m in globine do 2.0 m z nakladanjem in 
odvozom izkopanega materiala na deponijo po
izboru izvajalca, vključno stroški deponiranja</t>
  </si>
  <si>
    <t>1.6.1.4.3</t>
  </si>
  <si>
    <t>4.3</t>
  </si>
  <si>
    <t>Dobava in vgraditev cevi iz umetnih mas, nazivnega
premera DN 160, nazivna togost SN 8, vključno s
peščeno posteljico debeline 10 cm, planiranjem dna
in obsipom s peskom 0/16 do višine 30 cm nad 
temenom cevi</t>
  </si>
  <si>
    <t>1.6.1.4.4</t>
  </si>
  <si>
    <t>4.4</t>
  </si>
  <si>
    <t>Isto kot postavka 4.3, samo cevi nazivnega 
premera DN 250</t>
  </si>
  <si>
    <t>1.6.1.4.5</t>
  </si>
  <si>
    <t>4.5</t>
  </si>
  <si>
    <t>Isto kot postavka 4.3, samo cevi nazivnega 
premera DN 300</t>
  </si>
  <si>
    <t>1.6.1.4.6</t>
  </si>
  <si>
    <t>4.6.</t>
  </si>
  <si>
    <t>Isto kot postavka 4.3, samo cevi nazivnega 
premera DN 400</t>
  </si>
  <si>
    <t>1.6.1.4.7</t>
  </si>
  <si>
    <t>4.7</t>
  </si>
  <si>
    <t>Dobava in vgraditev jaškov iz umetnih mas
notranjega premera Φ 1000 mm, povprečne globine
3.0 m, kompletno z dodatnim izkopom, podlogo in
utrjenim gramoznim zasutjem ob jašku</t>
  </si>
  <si>
    <t>1.6.1.4.8</t>
  </si>
  <si>
    <t>4.8</t>
  </si>
  <si>
    <t>Dobava in vgraditev pokrovov razred D ( 400 KN ), 
premera Φ 600 m/m iz nodularne litine z zaklepom
kompletno z nosilnim okroglim betonskim okvirjem
s temeljenjem ob jašku</t>
  </si>
  <si>
    <t>1.6.1.4.9</t>
  </si>
  <si>
    <t>4.9</t>
  </si>
  <si>
    <t>Dobava in vgraditev požiralnikov iz umetnih snovi ( poliester )
notranjega premera Φ 400 z odtokom kanala
DN 160 .Globina s peskolovom je 1,5 m, vključno z
 LTŽ mrežo ( tip D ) , vgrajeno v asfaltno muldo</t>
  </si>
  <si>
    <t>1.6.1.4.10</t>
  </si>
  <si>
    <t>4.10</t>
  </si>
  <si>
    <t>Isto kot postavka 4.9, samo požiralnik z vtokom
pod robnikom</t>
  </si>
  <si>
    <t>1.6.1.4.11</t>
  </si>
  <si>
    <t>Priklop požiralnikov z mrežo direktno na betonsko cev
oziroma cev iz umetnih mas</t>
  </si>
  <si>
    <t>1.6.1.4.12</t>
  </si>
  <si>
    <t>4.11</t>
  </si>
  <si>
    <t>Zasipanje jarkov s kamnitm materialom v slojih po 30 cm do planuma spodnjega ustroja, vključno dobava in utrjevanje z lažjimi napravami.</t>
  </si>
  <si>
    <t>1.6.1.4.13</t>
  </si>
  <si>
    <t>4.12</t>
  </si>
  <si>
    <t>Zasipanje jarkov z uporabo materiala, nastalega pri rušenju asfalta (asfaltni drobljenec) v slojih po 30 cm do planuma spodnjega ustroja, v kolikor je le ta primeren za vgradnjo. v skladu z ZeJN. V ceni postavke je potrebno upoštevati tudi predhodno drobljenje asfalta. Vključno dobava in utrjevanje z lažjimi napravami.</t>
  </si>
  <si>
    <t>1.6.1.5</t>
  </si>
  <si>
    <t>5.0</t>
  </si>
  <si>
    <t>PROMETNA OPREMA IN SIGNALIZACIJA</t>
  </si>
  <si>
    <t>1.6.1.5.1</t>
  </si>
  <si>
    <t>5.1</t>
  </si>
  <si>
    <t>Izdelava tankoslojne vzdolžne oznake na vozišču
z enokomponentno belo barvo, strojno, debelina
plasti suhe snovi 250µm, širina črte 12 cm</t>
  </si>
  <si>
    <t>1.6.1.5.2</t>
  </si>
  <si>
    <t>5.2</t>
  </si>
  <si>
    <t>Dobava in montaža prometnega znaka 60/60,
vključno stebrič višine do 40 cm in temelj višine 1.0 m</t>
  </si>
  <si>
    <t>1.6.1.5.3</t>
  </si>
  <si>
    <t>5.3</t>
  </si>
  <si>
    <t>Dobava in montaža montažne hitrostne ovire</t>
  </si>
  <si>
    <t>1.6.2</t>
  </si>
  <si>
    <t>OBNOVA VOZIŠČA Z ODVODNJAVANJEM - 1B. faza</t>
  </si>
  <si>
    <t>1.6.2.1</t>
  </si>
  <si>
    <t>1.6.2.1.1</t>
  </si>
  <si>
    <t>1.6.2.1.2</t>
  </si>
  <si>
    <t>1.6.2.1.3</t>
  </si>
  <si>
    <t>1.6.2.1.4</t>
  </si>
  <si>
    <t>1.6.2.1.5</t>
  </si>
  <si>
    <t>1.6.2.1.6</t>
  </si>
  <si>
    <t>1.6.2.1.7</t>
  </si>
  <si>
    <t>1.6.2.2</t>
  </si>
  <si>
    <t>1.6.2.2.1</t>
  </si>
  <si>
    <t>1.6.2.2.2</t>
  </si>
  <si>
    <t>1.6.2.2.3</t>
  </si>
  <si>
    <t>1.6.2.3</t>
  </si>
  <si>
    <t>1.6.2.3.1</t>
  </si>
  <si>
    <t>1.6.2.3.2</t>
  </si>
  <si>
    <t>1.6.2.3.3</t>
  </si>
  <si>
    <t>1.6.2.3.4</t>
  </si>
  <si>
    <t>1.6.2.3.5</t>
  </si>
  <si>
    <t>1.6.2.3.6</t>
  </si>
  <si>
    <t>1.6.2.3.7</t>
  </si>
  <si>
    <t>1.6.2.4</t>
  </si>
  <si>
    <t>1.6.2.4.1</t>
  </si>
  <si>
    <t>1.6.2.4.2</t>
  </si>
  <si>
    <t>1.6.2.4.3</t>
  </si>
  <si>
    <t>1.6.2.4.4</t>
  </si>
  <si>
    <t>1.6.2.4.5</t>
  </si>
  <si>
    <t>1.6.2.4.6</t>
  </si>
  <si>
    <t>1.6.2.4.7</t>
  </si>
  <si>
    <t>Dobava in vgraditev jaškov iz umetnih mas
notranjega premera Φ 800 mm, povprečne globine
3.0 m, kompletno z dodatnim izkopom, podlogo in
utrjenim gramoznim zasutjem ob jašku</t>
  </si>
  <si>
    <t>1.6.2.4.8</t>
  </si>
  <si>
    <t>1.6.2.4.9</t>
  </si>
  <si>
    <t>Dobava in vgraditev požiralnikov iz betonskih cevi
notranjega premera Φ 400 z odtokom kanala
DN 160 .Globina s peskolovom je 1,5 m, vključno z
 LTŽ mrežo ( tip D ) , vgrajeno v asfaltno muldo</t>
  </si>
  <si>
    <t>1.6.2.4.10</t>
  </si>
  <si>
    <t>1.6.2.4.11</t>
  </si>
  <si>
    <t>1.6.2.4.12</t>
  </si>
  <si>
    <t>1.6.2.4.13</t>
  </si>
  <si>
    <t>4.13</t>
  </si>
  <si>
    <t xml:space="preserve">Zasipanje jarkov z uporabo materiala, nastalega pri rušenju asfalta (asfaltni drobljenec) v slojih po 30 cm do planuma spodnjega ustroja, v kolikor je le ta primeren za vgradnjo. v skladu z ZeJN. V ceni postavke je potrebno upoštevati tudi predhodno drobljenje asfalta. Vključno dobava in utrjevanje z lažjimi napravami.
</t>
  </si>
  <si>
    <t>1.6.3</t>
  </si>
  <si>
    <t>1.6.3.1</t>
  </si>
  <si>
    <t>Projekt</t>
  </si>
  <si>
    <t>StPro</t>
  </si>
  <si>
    <t>KrOpis</t>
  </si>
  <si>
    <t>Date()</t>
  </si>
  <si>
    <t>Dokument</t>
  </si>
  <si>
    <t>Tip.KrOpis</t>
  </si>
  <si>
    <t>Ime in Priimek</t>
  </si>
  <si>
    <t>St</t>
  </si>
  <si>
    <t>Šifra</t>
  </si>
  <si>
    <t>Merska enota</t>
  </si>
  <si>
    <t>Kol</t>
  </si>
  <si>
    <t>CenaPonBrezPop</t>
  </si>
  <si>
    <t>ZnesekNet</t>
  </si>
  <si>
    <t>visible = false</t>
  </si>
  <si>
    <t>TipNivoja</t>
  </si>
  <si>
    <t>m1</t>
  </si>
  <si>
    <t>tekočih metrov</t>
  </si>
  <si>
    <t>kvadratnih metrov</t>
  </si>
  <si>
    <t>CZK</t>
  </si>
  <si>
    <t>kubičnih metrov</t>
  </si>
  <si>
    <t>kilogramov</t>
  </si>
  <si>
    <t>km</t>
  </si>
  <si>
    <t>kilometrov</t>
  </si>
  <si>
    <t>l</t>
  </si>
  <si>
    <t>litrov</t>
  </si>
  <si>
    <t>kosov</t>
  </si>
  <si>
    <t>ar</t>
  </si>
  <si>
    <t>arov</t>
  </si>
  <si>
    <t>t</t>
  </si>
  <si>
    <t>ton</t>
  </si>
  <si>
    <t>ha</t>
  </si>
  <si>
    <t>hektar</t>
  </si>
  <si>
    <t>zvr</t>
  </si>
  <si>
    <t>zvar</t>
  </si>
  <si>
    <t>kam</t>
  </si>
  <si>
    <t>kamionov</t>
  </si>
  <si>
    <t>kwh</t>
  </si>
  <si>
    <t>kilowatnih ur</t>
  </si>
  <si>
    <t>x</t>
  </si>
  <si>
    <t>kw</t>
  </si>
  <si>
    <t>kilowatov</t>
  </si>
  <si>
    <t>wat</t>
  </si>
  <si>
    <t>watov</t>
  </si>
  <si>
    <t>s</t>
  </si>
  <si>
    <t>Sekunda</t>
  </si>
  <si>
    <t>min</t>
  </si>
  <si>
    <t>Minuta</t>
  </si>
  <si>
    <t>ura</t>
  </si>
  <si>
    <t>ur</t>
  </si>
  <si>
    <t>dd</t>
  </si>
  <si>
    <t>Delovni dan</t>
  </si>
  <si>
    <t>dan</t>
  </si>
  <si>
    <t>dni</t>
  </si>
  <si>
    <t>ted</t>
  </si>
  <si>
    <t>Teden</t>
  </si>
  <si>
    <t>mes</t>
  </si>
  <si>
    <t>mesec</t>
  </si>
  <si>
    <t>clet</t>
  </si>
  <si>
    <t>Četrtletje</t>
  </si>
  <si>
    <t>let</t>
  </si>
  <si>
    <t>Leto</t>
  </si>
  <si>
    <t>dlet</t>
  </si>
  <si>
    <t>Desetletje</t>
  </si>
  <si>
    <t>slet</t>
  </si>
  <si>
    <t>Stoletje</t>
  </si>
  <si>
    <t>tlet</t>
  </si>
  <si>
    <t>Tisočletje</t>
  </si>
  <si>
    <t>lit/s</t>
  </si>
  <si>
    <t>m3/s</t>
  </si>
  <si>
    <t>m3/min</t>
  </si>
  <si>
    <t>m3/dan</t>
  </si>
  <si>
    <t>tm</t>
  </si>
  <si>
    <t>lit/min</t>
  </si>
  <si>
    <t>lit/h</t>
  </si>
  <si>
    <t>lit/dan</t>
  </si>
  <si>
    <t>t/h</t>
  </si>
  <si>
    <t>t/dan</t>
  </si>
  <si>
    <t>t/let</t>
  </si>
  <si>
    <t>m/s</t>
  </si>
  <si>
    <t>m/min</t>
  </si>
  <si>
    <t>m/h</t>
  </si>
  <si>
    <t>m/dan</t>
  </si>
  <si>
    <t>m3/h</t>
  </si>
  <si>
    <t>SIT</t>
  </si>
  <si>
    <t>GBP</t>
  </si>
  <si>
    <t>CHF</t>
  </si>
  <si>
    <t>SKK</t>
  </si>
  <si>
    <t>JPY</t>
  </si>
  <si>
    <t>HRK</t>
  </si>
  <si>
    <t>CAD</t>
  </si>
  <si>
    <t>USD</t>
  </si>
  <si>
    <t>Popis del</t>
  </si>
  <si>
    <t>PZI P-614/1</t>
  </si>
  <si>
    <t>Vrednost z DDV</t>
  </si>
  <si>
    <t>FAZA</t>
  </si>
  <si>
    <t>A</t>
  </si>
  <si>
    <t>B</t>
  </si>
  <si>
    <t>Strojni široki izkop za črpališče, globine do 6,0m, v zemljini III. kat (brez miniranja), z odlaganjem, materiala v dosegu ročice bagra (ob rob gradbene jame ali na kamion + 1x premet, če je potrebno), z nakladanjem viška materiala direktno na kamion in odvoz na deponijo po izbiri izvajalca.</t>
  </si>
  <si>
    <t>Strojni široki izkop za črpališče, globine do 6,0m, v zemljini V. kat (brez miniranja), z odlaganjem, materiala v dosegu ročice bagra (ob rob gradbene jame ali na kamion + 1x premet, če je potrebno), z nakladanjem viška materiala direktno na kamion in odvoz na deponijo po izbiri izvajalca.</t>
  </si>
  <si>
    <t>Proizvajalec za cevi je lahko kot npr. Saint Gobain group, Duktus, Svobodny sokol, 
ostale cevi po dogovoru z nadzorom, investitorjem ali projektantom.</t>
  </si>
  <si>
    <t>1.3.3.1.2.8</t>
  </si>
  <si>
    <t>Odklop in priklop, vključno z nadzorom upravljavca</t>
  </si>
  <si>
    <t>Izkop jarka za cevovod z odmetom na stran v globini 1,0m in široni 1,0 m. Dno je potrebno izravnati in odstraniti kamenje, večja zrna gramoza in druge predmete, ki bi lahko poškodovali izolacijo cevi.Izkop izvaljati strojno ali ročno. Izkop v III. Ktg.</t>
  </si>
  <si>
    <t>Izdelava posteljice z dobavo in vgradnjo peska granulacije 0-4mm za obsip v min. debelini 10cm v predpisani širini po celi dolžini cevovoda</t>
  </si>
  <si>
    <t>Dobava in vgradnja peska granulacije 0-4mm za obsip in zasip cevi minimalno 0,20m nad glavno cevjo po celi širini jarka. Pesek mora biti brez ostrih robov, ki bi lahko poškodovali izolacijo.</t>
  </si>
  <si>
    <t>Zasip jarka z izkopanim materialom v prisotnosti predstavnika naročnika. Zasip je potrebno izvaljati pazljivo, da ne bi prišlo do poškodb izolacije ali cevi.</t>
  </si>
  <si>
    <t>odvoz preostalega materiala na deponijo, ki jo preskrbi izvajale, vključno z nakladanjem in vsemi deli na deponiji. V ceni so zajeti stroški deponiranja.</t>
  </si>
  <si>
    <t>Dobava in vgradnja opozorilnega traku "POZOR TK KABEL" rumene barve.</t>
  </si>
  <si>
    <t>1.2.2.4</t>
  </si>
  <si>
    <t>1.2.2.5</t>
  </si>
  <si>
    <t>1.2.2.6</t>
  </si>
  <si>
    <t>1.2.2.7</t>
  </si>
  <si>
    <t>1.2.2.8</t>
  </si>
  <si>
    <t>1.2.2.9</t>
  </si>
  <si>
    <t>1.2.2.10</t>
  </si>
  <si>
    <t>1.2.2.11</t>
  </si>
  <si>
    <t>Oskrba s plinom mora biti do končnih uporabnikov zagotovljena cel čas gradnje razen za čas izvedbe prevezave, ki mora biti vnaprej dogovorjen z uporabniki in ne sme trajati dlje od dogovora z uporabniki in upravljavcem plinovoda.</t>
  </si>
  <si>
    <t>Odklop in priklop, vključno z nadzorom upravljavca.</t>
  </si>
  <si>
    <t>Izkop jarka za cevovod z odmetom na stran v globini in širini, ki jo predvideva načrt. Dno je potrebno izravnati in odstraniti kamenje, večja zrna gramoza in druge predmete, ki bi lahko poškodovali izolacijo cevi.Izkop izvaljati strojno ali ročno. Izkop v III. Ktg.</t>
  </si>
  <si>
    <t>Izkop jarka za cevovod z odmetom na stran v globini in širini, ki jo predvideva načrt. Dno je potrebno izravnati in odstraniti kamenje, večja zrna gramoza in druge predmete, ki bi lahko poškodovali izolacijo cevi.Izkop izvaljati strojno ali ročno. Izkop v IV. Ktg.</t>
  </si>
  <si>
    <t>Izdeva posteljice z dobavo in vgradnjo peska granulacije 0-4mm v min. debelini 10cm v predpisani širini po celi dolžini polietilenskega cevovoda.</t>
  </si>
  <si>
    <t>Odvoz preostalega materiala na deponijo, ki jo preskrbi izvajale, vključno z nakladanjem in vsemi deli na deponiji. V ceni so zajeti stroški deponiranja.</t>
  </si>
  <si>
    <t>Zaščita podzemnih kablov (elektrika, TK, kabelska televizija, izd.) z zaščitno PVC cevjo premera 110 mm v dolžini 3m.</t>
  </si>
  <si>
    <t>Zaščita podzemnih cevovodov (vodovod, kanalizacija, plinovod itd.; cevovod naj bo spodkopan na čim krajšem odseku (do 1,5m); jarek je potrebno zasuti z nosilnim gramoznim materialom z nabijanjem v slojih po 10cm, s podbijanjem cevovoda.</t>
  </si>
  <si>
    <t>Zaščita plinovoda na križanjih s komunalnimi vodi z zaščitno PE-LD cevjo premer je eno dimenzijo večji od plinovodne cevi in se po potrebi fiksira z betonom MB20. Dolžina zaščitne cevi je min. 1,5 m na vsako stran križanja. Zaščitna cev premera 110mm.</t>
  </si>
  <si>
    <t>Zaščita plinovodn ecevi premera, kjer cevovod poteka nad komunalnim vodom z zaščitno PE-LD cevjo premer je eno dimenzijo večji od plinovodne cevi in se po potrebi fiksira z betonom MB20. Dolžina zaščitne cevi je min. 1,5 m na vsako stran križanja. Zaščitna cev premera 160mm.</t>
  </si>
  <si>
    <t>Zaščita plinovoda na križanjih s komunalnimi vodi z zaščitno PE-LD cevjo premer je eno dimenzijo večji od plinovodne cevi in se po potrebi fiksira z betonom MB20. Dolžina zaščitne cevi je min. 1,5 m na vsako stran križanja. Zaščitna cev premera 90mm.</t>
  </si>
  <si>
    <t>Zaščita plinovoda na križanjih s komunalnimi vodi z zaščitno PE-LD cevjo premer je eno dimenzijo večji od plinovodne cevi in se po potrebi fiksira z betonom MB20. Dolžina zaščitne cevi je min. 1,5 m na vsako stran križanja. Zaščitna cev premera 63mm.</t>
  </si>
  <si>
    <t>Dobava in vgradnja cevi iz materiala PE 100 - SDR 17,6, po DIN8074 in SIST ISO 4437, SDR 17,6 skupaj z dodatkom za razrez PE 110</t>
  </si>
  <si>
    <t>Dobava in vgradnja cevi iz materiala PE 100 - SDR 11 po DIN8074 in SIST ISO 4437, SDR 11 skupaj z dodatkom za razrez PE 63</t>
  </si>
  <si>
    <t>Dobava in vgradnja elektrovarilnega T-kos iz materiala PE 100. PE 110/110/63</t>
  </si>
  <si>
    <t xml:space="preserve">kos </t>
  </si>
  <si>
    <t>Dobava in vgradnja elektrovarilnega T-kos iz materiala PE 100. PE 110/110/90</t>
  </si>
  <si>
    <t>Dobava in vgradnja cevne kape iz materiala PE 100, PE 110</t>
  </si>
  <si>
    <t>Dobava in vgradnja elektrovarilnega loka iz materiala PE 100-90 stopinj, PE110</t>
  </si>
  <si>
    <t>Dobava in vgradnja elektrovarilnega loka iz materiala PE 100-45 stopinj, PE110</t>
  </si>
  <si>
    <t>Dobava in vgradnja cevne kape iz materiala PE 100, PE 63</t>
  </si>
  <si>
    <t>Dobava in vgradnja obojke iz materiala PE 100 z vgrajeno elektro-uporovno žico, skupaj z varjenjem, PE 110</t>
  </si>
  <si>
    <t>Dobava in vgradnja obojke iz materiala PE 100 z vgrajeno elektro-uporovno žico, skupaj z varjenjem, PE 90</t>
  </si>
  <si>
    <t>Dobava in vgradnja obojke iz materiala PE 100 z vgrajeno elektro-uporovno žico, skupaj z varjenjem, PE 63</t>
  </si>
  <si>
    <t>1.2.5.2</t>
  </si>
  <si>
    <t>1.2.5.3</t>
  </si>
  <si>
    <t>1.2.5.4</t>
  </si>
  <si>
    <t>1.2.5.5</t>
  </si>
  <si>
    <t>1.2.5.6</t>
  </si>
  <si>
    <t>1.2.5.7</t>
  </si>
  <si>
    <t>1.2.5.8</t>
  </si>
  <si>
    <t>1.2.5.9</t>
  </si>
  <si>
    <t>1.2.5.10</t>
  </si>
  <si>
    <t>1.2.5.11</t>
  </si>
  <si>
    <t>1.2.5.12</t>
  </si>
  <si>
    <t>1.2.5.13</t>
  </si>
  <si>
    <t>1.2.5.14</t>
  </si>
  <si>
    <t>1.2.5.15</t>
  </si>
  <si>
    <t>1.2.5.16</t>
  </si>
  <si>
    <t>1.2.5.17</t>
  </si>
  <si>
    <t>1.2.5.18</t>
  </si>
  <si>
    <t>1.2.5.19</t>
  </si>
  <si>
    <t>1.2.5.20</t>
  </si>
  <si>
    <t>1.2.5.21</t>
  </si>
  <si>
    <t>1.2.5.22</t>
  </si>
  <si>
    <t>1.2.5.23</t>
  </si>
  <si>
    <t>1.2.5.24</t>
  </si>
  <si>
    <t>1.2.5.25</t>
  </si>
  <si>
    <t>1.2.5.26</t>
  </si>
  <si>
    <t>1.2.5.27</t>
  </si>
  <si>
    <t>Dobava in vgradnja opozorilnega traku "POZOR PLINOVOD" rumene barve skovinskim vložkom za indikacijo PE plinovoda</t>
  </si>
  <si>
    <t>Geodetski posnetek pri odprti trasi (pred zasutjem), predložitev posnetka k dokazilu o zanesljivosti - zajeto v cenah.</t>
  </si>
  <si>
    <t>Izdelava PID projekta v papirni (4 izvodih tiskane obliki) in elektronski obliki skladno s pravilnikom in navodili upravljavca komunalne infrastrukture vključno z vodilno mapo in dokazilom o zanesljivosti, dokumentacija za tehnični pregled, izvajalski del dokumentacije - zajeto v cenah.</t>
  </si>
  <si>
    <t>Končna dokumentacija - zajeto v cenah.</t>
  </si>
  <si>
    <t>Dobava in vgradnja zaščitne cevi iz materiala PVC - U TK 110x3,2</t>
  </si>
  <si>
    <t>Elektro kabelska kanalizacija je že zgrajena: odsek je razviden iz situacije usklajenih komunalnih vodov. Prestavitev, vključno z odklopom in priklopom ter vsemi ostalimi stroški upravljavca, vključno z nadzorom je strošek upravljavca Elektro Gorenjska d.d. in ni predmet del po tem projektu.</t>
  </si>
  <si>
    <t>Prestavitev kabla za javno razsvetljavo, vključno z odklopom in priklopom ter vsemi ostalimi stroški upravljavca, vključno z nadzorom upravljavca.  - ni predmet razpisa, izdela koncesionar</t>
  </si>
  <si>
    <t>Odstranitev in ponovna postavitev dveh kandelabrov JR, vkolikor je zaradi gradnje to potrebno.  - ni predmet razpisa, izdela koncesionar</t>
  </si>
  <si>
    <t>Ureditev gradbišča skladno z veljavno zakonodajo, obsega vsaj naslednja dela:
- postavitev gradbiščne ograje
- postavitev gradbiščnega kontejnerja, 
- omarica prve pomoči 
- gasilnik
- gradbiščni el. priključek, skupaj z ozemljitvijo in meritvami
- postavitev gradbene table skladno s Pravilnikom o gradbiščih
- postavite kemičnega WCja na gradbišču
- dobava in namestitev varnostnih znakov in opozorilnih tabel po zahtevah varnostnega načrta in koordinatorja,                                                                                                                                           - odstranitev objektov za ureditev gradbišča, vključno z ureditvijo zemljišča po končani gradnji (vzpostavitvijo v prvotno stanje).</t>
  </si>
  <si>
    <t xml:space="preserve">Tehnologija gradnje mora biti usklajena z varnostnim načrtom in načrtu ureditve 
gradbišča. Ponudnik se mora pred izdelavo ponudbe 
temeljito seznani z razmerami in pogoji za delo.  Dodatna dela iz naslova terenskih razmer 
ne bodo priznana. V vseh postavkah je upoštevano dejstvo, da so inštalacije na določenih 
odsekih zelo goste, dodatna dela iz naslova številnih prečkanj komunalnih vodov, je 
potrebno všteti v ostale postavke.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</si>
</sst>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
    <numFmt numFmtId="165" formatCode="#,##0.00\ _S_I_T;[Red]#,##0.00\ _S_I_T"/>
  </numFmts>
  <fonts count="14" x14ac:knownFonts="1">
    <font>
      <sz val="10"/>
      <name val="Arial"/>
    </font>
    <font>
      <sz val="11"/>
      <color theme="1"/>
      <name val="Calibri"/>
      <family val="2"/>
      <charset val="238"/>
      <scheme val="minor"/>
    </font>
    <font>
      <sz val="10"/>
      <name val="Arial CE"/>
    </font>
    <font>
      <b/>
      <u/>
      <sz val="10"/>
      <name val="Arial"/>
      <family val="2"/>
      <charset val="238"/>
    </font>
    <font>
      <b/>
      <u/>
      <sz val="11"/>
      <name val="Arial"/>
      <family val="2"/>
      <charset val="238"/>
    </font>
    <font>
      <b/>
      <sz val="10"/>
      <color indexed="10"/>
      <name val="Arial"/>
      <family val="2"/>
      <charset val="238"/>
    </font>
    <font>
      <b/>
      <sz val="10"/>
      <name val="Arial"/>
      <family val="2"/>
      <charset val="238"/>
    </font>
    <font>
      <sz val="8"/>
      <name val="Tahoma"/>
      <family val="2"/>
      <charset val="238"/>
    </font>
    <font>
      <b/>
      <i/>
      <u/>
      <sz val="14"/>
      <name val="Arial"/>
      <family val="2"/>
      <charset val="238"/>
    </font>
    <font>
      <b/>
      <i/>
      <u/>
      <sz val="12"/>
      <name val="Arial"/>
      <family val="2"/>
      <charset val="238"/>
    </font>
    <font>
      <sz val="10"/>
      <color indexed="23"/>
      <name val="Arial"/>
      <family val="2"/>
      <charset val="238"/>
    </font>
    <font>
      <sz val="10"/>
      <name val="Arial"/>
      <family val="2"/>
      <charset val="238"/>
    </font>
    <font>
      <sz val="10"/>
      <name val="Arial CE"/>
      <charset val="238"/>
    </font>
    <font>
      <sz val="9"/>
      <name val="Arial"/>
      <family val="2"/>
      <charset val="238"/>
    </font>
  </fonts>
  <fills count="5">
    <fill>
      <patternFill patternType="none"/>
    </fill>
    <fill>
      <patternFill patternType="gray125"/>
    </fill>
    <fill>
      <patternFill patternType="solid">
        <fgColor indexed="41"/>
        <bgColor indexed="64"/>
      </patternFill>
    </fill>
    <fill>
      <patternFill patternType="solid">
        <fgColor indexed="60"/>
      </patternFill>
    </fill>
    <fill>
      <patternFill patternType="solid">
        <fgColor indexed="22"/>
        <bgColor indexed="64"/>
      </patternFill>
    </fill>
  </fills>
  <borders count="7">
    <border>
      <left/>
      <right/>
      <top/>
      <bottom/>
      <diagonal/>
    </border>
    <border>
      <left/>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right/>
      <top style="thin">
        <color indexed="64"/>
      </top>
      <bottom style="hair">
        <color theme="0" tint="-0.34998626667073579"/>
      </bottom>
      <diagonal/>
    </border>
    <border>
      <left/>
      <right/>
      <top/>
      <bottom style="medium">
        <color indexed="64"/>
      </bottom>
      <diagonal/>
    </border>
    <border>
      <left style="thin">
        <color indexed="61"/>
      </left>
      <right style="thin">
        <color indexed="61"/>
      </right>
      <top style="thin">
        <color indexed="61"/>
      </top>
      <bottom style="thin">
        <color indexed="61"/>
      </bottom>
      <diagonal/>
    </border>
    <border>
      <left/>
      <right/>
      <top/>
      <bottom style="thin">
        <color indexed="64"/>
      </bottom>
      <diagonal/>
    </border>
  </borders>
  <cellStyleXfs count="7">
    <xf numFmtId="0" fontId="0" fillId="0" borderId="0"/>
    <xf numFmtId="9" fontId="11" fillId="0" borderId="0" applyFont="0" applyFill="0" applyBorder="0" applyAlignment="0" applyProtection="0"/>
    <xf numFmtId="0" fontId="2" fillId="0" borderId="0"/>
    <xf numFmtId="0" fontId="2" fillId="0" borderId="0"/>
    <xf numFmtId="0" fontId="2" fillId="0" borderId="0"/>
    <xf numFmtId="0" fontId="1" fillId="0" borderId="0"/>
    <xf numFmtId="0" fontId="12" fillId="0" borderId="0"/>
  </cellStyleXfs>
  <cellXfs count="83">
    <xf numFmtId="0" fontId="0" fillId="0" borderId="0" xfId="0"/>
    <xf numFmtId="49" fontId="3" fillId="0" borderId="0" xfId="0" applyNumberFormat="1" applyFont="1" applyFill="1" applyBorder="1" applyAlignment="1" applyProtection="1">
      <alignment horizontal="left"/>
    </xf>
    <xf numFmtId="4" fontId="3" fillId="0" borderId="0" xfId="0" applyNumberFormat="1" applyFont="1" applyFill="1" applyBorder="1" applyAlignment="1" applyProtection="1">
      <alignment horizontal="left"/>
    </xf>
    <xf numFmtId="49" fontId="4" fillId="0" borderId="2" xfId="0" applyNumberFormat="1" applyFont="1" applyBorder="1" applyAlignment="1" applyProtection="1">
      <alignment horizontal="left"/>
    </xf>
    <xf numFmtId="0" fontId="4" fillId="0" borderId="2" xfId="0" applyNumberFormat="1" applyFont="1" applyBorder="1" applyAlignment="1" applyProtection="1">
      <alignment horizontal="left" wrapText="1"/>
    </xf>
    <xf numFmtId="164" fontId="4" fillId="0" borderId="2" xfId="0" applyNumberFormat="1" applyFont="1" applyBorder="1" applyAlignment="1" applyProtection="1">
      <alignment wrapText="1"/>
    </xf>
    <xf numFmtId="164" fontId="4" fillId="0" borderId="2" xfId="0" applyNumberFormat="1" applyFont="1" applyBorder="1" applyAlignment="1" applyProtection="1">
      <alignment horizontal="left" wrapText="1"/>
    </xf>
    <xf numFmtId="0" fontId="0" fillId="2" borderId="0" xfId="0" applyFill="1"/>
    <xf numFmtId="0" fontId="0" fillId="0" borderId="0" xfId="0" applyFill="1"/>
    <xf numFmtId="0" fontId="0" fillId="0" borderId="0" xfId="0" applyAlignment="1">
      <alignment wrapText="1"/>
    </xf>
    <xf numFmtId="0" fontId="5" fillId="0" borderId="0" xfId="0" applyFont="1" applyAlignment="1">
      <alignment wrapText="1"/>
    </xf>
    <xf numFmtId="0" fontId="0" fillId="2" borderId="0" xfId="0" applyFill="1" applyAlignment="1">
      <alignment wrapText="1"/>
    </xf>
    <xf numFmtId="0" fontId="5" fillId="0" borderId="0" xfId="0" applyFont="1" applyFill="1" applyAlignment="1">
      <alignment wrapText="1"/>
    </xf>
    <xf numFmtId="49" fontId="0" fillId="0" borderId="0" xfId="0" applyNumberFormat="1"/>
    <xf numFmtId="0" fontId="6" fillId="0" borderId="0" xfId="0" applyNumberFormat="1" applyFont="1"/>
    <xf numFmtId="165" fontId="0" fillId="0" borderId="0" xfId="0" applyNumberFormat="1" applyAlignment="1">
      <alignment horizontal="right"/>
    </xf>
    <xf numFmtId="49" fontId="6" fillId="0" borderId="4" xfId="0" applyNumberFormat="1" applyFont="1" applyBorder="1"/>
    <xf numFmtId="0" fontId="6" fillId="0" borderId="4" xfId="0" applyFont="1" applyBorder="1" applyAlignment="1">
      <alignment wrapText="1"/>
    </xf>
    <xf numFmtId="0" fontId="6" fillId="0" borderId="4" xfId="0" applyFont="1" applyBorder="1"/>
    <xf numFmtId="0" fontId="6" fillId="0" borderId="4" xfId="0" applyNumberFormat="1" applyFont="1" applyBorder="1" applyAlignment="1">
      <alignment wrapText="1"/>
    </xf>
    <xf numFmtId="165" fontId="6" fillId="0" borderId="4" xfId="0" applyNumberFormat="1" applyFont="1" applyBorder="1" applyAlignment="1">
      <alignment horizontal="left" wrapText="1"/>
    </xf>
    <xf numFmtId="0" fontId="7" fillId="0" borderId="5" xfId="0" applyNumberFormat="1" applyFont="1" applyFill="1" applyBorder="1" applyAlignment="1" applyProtection="1">
      <alignment horizontal="left" vertical="top" wrapText="1"/>
    </xf>
    <xf numFmtId="0" fontId="7" fillId="3" borderId="5" xfId="0" applyNumberFormat="1" applyFont="1" applyFill="1" applyBorder="1" applyAlignment="1" applyProtection="1">
      <alignment horizontal="left" vertical="top" wrapText="1"/>
    </xf>
    <xf numFmtId="49" fontId="0" fillId="0" borderId="0" xfId="0" applyNumberFormat="1" applyFill="1" applyAlignment="1" applyProtection="1">
      <alignment horizontal="left"/>
    </xf>
    <xf numFmtId="0" fontId="0" fillId="0" borderId="0" xfId="0" applyNumberFormat="1" applyFill="1" applyAlignment="1" applyProtection="1">
      <alignment horizontal="left" wrapText="1"/>
    </xf>
    <xf numFmtId="164" fontId="0" fillId="0" borderId="0" xfId="0" applyNumberFormat="1" applyFill="1" applyProtection="1"/>
    <xf numFmtId="0" fontId="0" fillId="0" borderId="0" xfId="0" applyFill="1" applyProtection="1"/>
    <xf numFmtId="49" fontId="3" fillId="0" borderId="0" xfId="0" applyNumberFormat="1" applyFont="1" applyFill="1" applyAlignment="1" applyProtection="1">
      <alignment horizontal="left"/>
    </xf>
    <xf numFmtId="0" fontId="0" fillId="0" borderId="6" xfId="0" applyFill="1" applyBorder="1" applyProtection="1"/>
    <xf numFmtId="49" fontId="4" fillId="0" borderId="6" xfId="0" applyNumberFormat="1" applyFont="1" applyFill="1" applyBorder="1" applyAlignment="1" applyProtection="1">
      <alignment horizontal="left"/>
    </xf>
    <xf numFmtId="0" fontId="4" fillId="0" borderId="6" xfId="0" applyNumberFormat="1" applyFont="1" applyFill="1" applyBorder="1" applyAlignment="1" applyProtection="1">
      <alignment horizontal="left" wrapText="1"/>
    </xf>
    <xf numFmtId="164" fontId="4" fillId="0" borderId="6" xfId="0" applyNumberFormat="1" applyFont="1" applyFill="1" applyBorder="1" applyAlignment="1" applyProtection="1">
      <alignment horizontal="right" wrapText="1"/>
    </xf>
    <xf numFmtId="0" fontId="8" fillId="0" borderId="0" xfId="0" applyFont="1" applyFill="1" applyProtection="1"/>
    <xf numFmtId="49" fontId="8" fillId="0" borderId="0" xfId="0" applyNumberFormat="1" applyFont="1" applyFill="1" applyAlignment="1" applyProtection="1">
      <alignment horizontal="left"/>
    </xf>
    <xf numFmtId="0" fontId="8" fillId="0" borderId="0" xfId="0" applyNumberFormat="1" applyFont="1" applyFill="1" applyAlignment="1" applyProtection="1">
      <alignment horizontal="left" wrapText="1"/>
    </xf>
    <xf numFmtId="164" fontId="8" fillId="0" borderId="0" xfId="0" applyNumberFormat="1" applyFont="1" applyFill="1" applyProtection="1"/>
    <xf numFmtId="0" fontId="9" fillId="0" borderId="0" xfId="0" applyFont="1" applyFill="1" applyProtection="1"/>
    <xf numFmtId="49" fontId="9" fillId="0" borderId="0" xfId="0" applyNumberFormat="1" applyFont="1" applyFill="1" applyAlignment="1" applyProtection="1">
      <alignment horizontal="left"/>
    </xf>
    <xf numFmtId="0" fontId="9" fillId="0" borderId="0" xfId="0" applyNumberFormat="1" applyFont="1" applyFill="1" applyAlignment="1" applyProtection="1">
      <alignment horizontal="left" wrapText="1"/>
    </xf>
    <xf numFmtId="164" fontId="9" fillId="0" borderId="0" xfId="0" applyNumberFormat="1" applyFont="1" applyFill="1" applyProtection="1"/>
    <xf numFmtId="0" fontId="0" fillId="0" borderId="0" xfId="0" applyFont="1" applyFill="1" applyProtection="1"/>
    <xf numFmtId="49" fontId="0" fillId="0" borderId="0" xfId="0" applyNumberFormat="1" applyFont="1" applyFill="1" applyAlignment="1" applyProtection="1">
      <alignment horizontal="left"/>
    </xf>
    <xf numFmtId="0" fontId="0" fillId="0" borderId="0" xfId="0" applyNumberFormat="1" applyFont="1" applyFill="1" applyAlignment="1" applyProtection="1">
      <alignment horizontal="left" wrapText="1"/>
    </xf>
    <xf numFmtId="164" fontId="0" fillId="0" borderId="0" xfId="0" applyNumberFormat="1" applyFont="1" applyFill="1" applyProtection="1"/>
    <xf numFmtId="0" fontId="10" fillId="0" borderId="0" xfId="0" applyFont="1" applyFill="1" applyProtection="1"/>
    <xf numFmtId="49" fontId="10" fillId="0" borderId="0" xfId="0" applyNumberFormat="1" applyFont="1" applyFill="1" applyAlignment="1" applyProtection="1">
      <alignment horizontal="left"/>
    </xf>
    <xf numFmtId="0" fontId="10" fillId="0" borderId="0" xfId="0" applyNumberFormat="1" applyFont="1" applyFill="1" applyAlignment="1" applyProtection="1">
      <alignment horizontal="left" wrapText="1"/>
    </xf>
    <xf numFmtId="164" fontId="10" fillId="0" borderId="0" xfId="0" applyNumberFormat="1" applyFont="1" applyFill="1" applyProtection="1"/>
    <xf numFmtId="49" fontId="9" fillId="4" borderId="0" xfId="0" applyNumberFormat="1" applyFont="1" applyFill="1" applyAlignment="1" applyProtection="1">
      <alignment horizontal="left"/>
    </xf>
    <xf numFmtId="0" fontId="9" fillId="4" borderId="0" xfId="0" applyNumberFormat="1" applyFont="1" applyFill="1" applyAlignment="1" applyProtection="1">
      <alignment horizontal="left" wrapText="1"/>
    </xf>
    <xf numFmtId="164" fontId="9" fillId="4" borderId="0" xfId="0" applyNumberFormat="1" applyFont="1" applyFill="1" applyProtection="1"/>
    <xf numFmtId="0" fontId="9" fillId="4" borderId="0" xfId="0" applyFont="1" applyFill="1" applyProtection="1"/>
    <xf numFmtId="49" fontId="11" fillId="0" borderId="0" xfId="0" applyNumberFormat="1" applyFont="1" applyFill="1" applyAlignment="1" applyProtection="1">
      <alignment horizontal="left"/>
    </xf>
    <xf numFmtId="0" fontId="11" fillId="0" borderId="0" xfId="0" applyNumberFormat="1" applyFont="1" applyFill="1" applyAlignment="1" applyProtection="1">
      <alignment horizontal="left" wrapText="1"/>
    </xf>
    <xf numFmtId="164" fontId="11" fillId="0" borderId="0" xfId="0" applyNumberFormat="1" applyFont="1" applyFill="1" applyProtection="1"/>
    <xf numFmtId="0" fontId="11" fillId="0" borderId="0" xfId="0" applyFont="1" applyFill="1" applyProtection="1"/>
    <xf numFmtId="0" fontId="11" fillId="0" borderId="0" xfId="0" applyNumberFormat="1" applyFont="1" applyBorder="1" applyAlignment="1" applyProtection="1">
      <alignment horizontal="left" wrapText="1"/>
    </xf>
    <xf numFmtId="164" fontId="10" fillId="0" borderId="0" xfId="0" applyNumberFormat="1" applyFont="1" applyFill="1" applyAlignment="1" applyProtection="1">
      <alignment horizontal="right"/>
    </xf>
    <xf numFmtId="164" fontId="11" fillId="0" borderId="0" xfId="0" applyNumberFormat="1" applyFont="1" applyFill="1" applyAlignment="1" applyProtection="1">
      <alignment horizontal="right"/>
    </xf>
    <xf numFmtId="0" fontId="13" fillId="0" borderId="1" xfId="0" applyNumberFormat="1" applyFont="1" applyBorder="1" applyAlignment="1" applyProtection="1">
      <alignment horizontal="left" wrapText="1"/>
    </xf>
    <xf numFmtId="0" fontId="11" fillId="0" borderId="1" xfId="0" applyNumberFormat="1" applyFont="1" applyBorder="1" applyAlignment="1" applyProtection="1">
      <alignment horizontal="left" wrapText="1"/>
    </xf>
    <xf numFmtId="0" fontId="11" fillId="0" borderId="1" xfId="0" applyFont="1" applyBorder="1" applyAlignment="1" applyProtection="1">
      <alignment horizontal="left"/>
    </xf>
    <xf numFmtId="0" fontId="11" fillId="0" borderId="1" xfId="0" applyNumberFormat="1" applyFont="1" applyFill="1" applyBorder="1" applyAlignment="1" applyProtection="1">
      <alignment horizontal="left" wrapText="1"/>
    </xf>
    <xf numFmtId="49" fontId="11" fillId="0" borderId="0" xfId="0" applyNumberFormat="1" applyFont="1" applyBorder="1" applyAlignment="1" applyProtection="1">
      <alignment horizontal="left"/>
    </xf>
    <xf numFmtId="0" fontId="11" fillId="0" borderId="0" xfId="0" applyFont="1" applyBorder="1" applyAlignment="1" applyProtection="1">
      <alignment horizontal="left"/>
    </xf>
    <xf numFmtId="164" fontId="11" fillId="0" borderId="0" xfId="0" applyNumberFormat="1" applyFont="1" applyBorder="1" applyProtection="1"/>
    <xf numFmtId="0" fontId="11" fillId="0" borderId="0" xfId="0" applyNumberFormat="1" applyFont="1" applyFill="1" applyBorder="1" applyAlignment="1" applyProtection="1">
      <alignment horizontal="left" wrapText="1"/>
    </xf>
    <xf numFmtId="0" fontId="11" fillId="0" borderId="0" xfId="0" applyFont="1" applyProtection="1"/>
    <xf numFmtId="4" fontId="11" fillId="0" borderId="0" xfId="0" applyNumberFormat="1" applyFont="1" applyBorder="1" applyAlignment="1" applyProtection="1">
      <alignment horizontal="left"/>
    </xf>
    <xf numFmtId="164" fontId="11" fillId="0" borderId="0" xfId="0" applyNumberFormat="1" applyFont="1" applyFill="1" applyBorder="1" applyProtection="1"/>
    <xf numFmtId="164" fontId="4" fillId="0" borderId="2" xfId="0" applyNumberFormat="1" applyFont="1" applyBorder="1" applyProtection="1"/>
    <xf numFmtId="4" fontId="4" fillId="0" borderId="2" xfId="0" applyNumberFormat="1" applyFont="1" applyBorder="1" applyProtection="1"/>
    <xf numFmtId="49" fontId="11" fillId="0" borderId="3" xfId="0" applyNumberFormat="1" applyFont="1" applyBorder="1" applyAlignment="1" applyProtection="1">
      <alignment horizontal="left"/>
    </xf>
    <xf numFmtId="0" fontId="11" fillId="0" borderId="3" xfId="0" applyNumberFormat="1" applyFont="1" applyBorder="1" applyAlignment="1" applyProtection="1">
      <alignment horizontal="left" wrapText="1"/>
    </xf>
    <xf numFmtId="0" fontId="11" fillId="0" borderId="3" xfId="0" applyFont="1" applyBorder="1" applyAlignment="1" applyProtection="1">
      <alignment horizontal="left"/>
    </xf>
    <xf numFmtId="4" fontId="11" fillId="0" borderId="3" xfId="0" applyNumberFormat="1" applyFont="1" applyBorder="1" applyProtection="1"/>
    <xf numFmtId="164" fontId="11" fillId="0" borderId="3" xfId="0" applyNumberFormat="1" applyFont="1" applyBorder="1" applyProtection="1"/>
    <xf numFmtId="49" fontId="11" fillId="0" borderId="1" xfId="0" applyNumberFormat="1" applyFont="1" applyBorder="1" applyAlignment="1" applyProtection="1">
      <alignment horizontal="left"/>
    </xf>
    <xf numFmtId="4" fontId="11" fillId="0" borderId="1" xfId="0" applyNumberFormat="1" applyFont="1" applyBorder="1" applyProtection="1"/>
    <xf numFmtId="164" fontId="11" fillId="0" borderId="1" xfId="0" applyNumberFormat="1" applyFont="1" applyBorder="1" applyProtection="1"/>
    <xf numFmtId="164" fontId="11" fillId="0" borderId="1" xfId="0" applyNumberFormat="1" applyFont="1" applyBorder="1" applyProtection="1">
      <protection locked="0"/>
    </xf>
    <xf numFmtId="49" fontId="11" fillId="0" borderId="1" xfId="0" applyNumberFormat="1" applyFont="1" applyFill="1" applyBorder="1" applyAlignment="1" applyProtection="1">
      <alignment horizontal="left"/>
    </xf>
    <xf numFmtId="0" fontId="11" fillId="0" borderId="1" xfId="0" applyFont="1" applyFill="1" applyBorder="1" applyAlignment="1" applyProtection="1">
      <alignment horizontal="left"/>
    </xf>
  </cellXfs>
  <cellStyles count="7">
    <cellStyle name="Navadno" xfId="0" builtinId="0" customBuiltin="1"/>
    <cellStyle name="Navadno 2" xfId="3"/>
    <cellStyle name="Navadno 2 2" xfId="6"/>
    <cellStyle name="Navadno 2 3" xfId="2"/>
    <cellStyle name="Navadno 2 5" xfId="4"/>
    <cellStyle name="Navadno 3" xfId="5"/>
    <cellStyle name="Odstotek" xfId="1" builtinId="5" customBuiltin="1"/>
  </cellStyles>
  <dxfs count="41">
    <dxf>
      <font>
        <b/>
        <i val="0"/>
      </font>
    </dxf>
    <dxf>
      <fill>
        <patternFill>
          <bgColor indexed="44"/>
        </patternFill>
      </fill>
    </dxf>
    <dxf>
      <font>
        <b/>
        <i val="0"/>
      </font>
    </dxf>
    <dxf>
      <fill>
        <patternFill>
          <bgColor indexed="44"/>
        </patternFill>
      </fill>
    </dxf>
    <dxf>
      <font>
        <b/>
        <i val="0"/>
      </font>
    </dxf>
    <dxf>
      <fill>
        <patternFill>
          <bgColor indexed="44"/>
        </patternFill>
      </fill>
    </dxf>
    <dxf>
      <font>
        <b/>
        <i val="0"/>
      </font>
    </dxf>
    <dxf>
      <fill>
        <patternFill>
          <bgColor indexed="44"/>
        </patternFill>
      </fill>
    </dxf>
    <dxf>
      <fill>
        <patternFill>
          <bgColor indexed="57"/>
        </patternFill>
      </fill>
    </dxf>
    <dxf>
      <font>
        <b/>
        <i val="0"/>
      </font>
      <fill>
        <patternFill>
          <bgColor indexed="15"/>
        </patternFill>
      </fill>
    </dxf>
    <dxf>
      <font>
        <b/>
        <i val="0"/>
      </font>
      <fill>
        <patternFill>
          <bgColor indexed="15"/>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ont>
        <color theme="0"/>
        <name val="Cambria"/>
      </font>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ont>
        <color theme="0"/>
        <name val="Cambria"/>
      </font>
    </dxf>
    <dxf>
      <font>
        <color theme="0"/>
        <name val="Cambria"/>
      </font>
    </dxf>
    <dxf>
      <font>
        <color indexed="22"/>
      </font>
      <fill>
        <patternFill>
          <bgColor indexed="22"/>
        </patternFill>
      </fill>
    </dxf>
    <dxf>
      <fill>
        <patternFill>
          <bgColor indexed="44"/>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ill>
        <patternFill>
          <bgColor indexed="44"/>
        </patternFill>
      </fill>
    </dxf>
    <dxf>
      <font>
        <color theme="0"/>
        <name val="Cambria"/>
      </font>
    </dxf>
    <dxf>
      <fill>
        <patternFill>
          <bgColor indexed="5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10</xdr:col>
      <xdr:colOff>247650</xdr:colOff>
      <xdr:row>12</xdr:row>
      <xdr:rowOff>76200</xdr:rowOff>
    </xdr:from>
    <xdr:to>
      <xdr:col>11</xdr:col>
      <xdr:colOff>495300</xdr:colOff>
      <xdr:row>27</xdr:row>
      <xdr:rowOff>142875</xdr:rowOff>
    </xdr:to>
    <xdr:sp macro="" textlink="">
      <xdr:nvSpPr>
        <xdr:cNvPr id="3073" name="AutoShape 1"/>
        <xdr:cNvSpPr>
          <a:spLocks noChangeArrowheads="1"/>
        </xdr:cNvSpPr>
      </xdr:nvSpPr>
      <xdr:spPr bwMode="auto">
        <a:xfrm>
          <a:off x="12039600" y="2038350"/>
          <a:ext cx="1295400" cy="2495550"/>
        </a:xfrm>
        <a:prstGeom prst="wedgeRectCallout">
          <a:avLst>
            <a:gd name="adj1" fmla="val 112500"/>
            <a:gd name="adj2" fmla="val -66032"/>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12</xdr:col>
      <xdr:colOff>0</xdr:colOff>
      <xdr:row>15</xdr:row>
      <xdr:rowOff>0</xdr:rowOff>
    </xdr:from>
    <xdr:to>
      <xdr:col>13</xdr:col>
      <xdr:colOff>514350</xdr:colOff>
      <xdr:row>26</xdr:row>
      <xdr:rowOff>104775</xdr:rowOff>
    </xdr:to>
    <xdr:sp macro="" textlink="">
      <xdr:nvSpPr>
        <xdr:cNvPr id="3077" name="AutoShape 5"/>
        <xdr:cNvSpPr>
          <a:spLocks noChangeArrowheads="1"/>
        </xdr:cNvSpPr>
      </xdr:nvSpPr>
      <xdr:spPr bwMode="auto">
        <a:xfrm>
          <a:off x="13935075" y="2447925"/>
          <a:ext cx="1295400" cy="1885950"/>
        </a:xfrm>
        <a:prstGeom prst="wedgeRectCallout">
          <a:avLst>
            <a:gd name="adj1" fmla="val 58824"/>
            <a:gd name="adj2" fmla="val -91921"/>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ZnesekNet*DDV</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4</xdr:col>
      <xdr:colOff>47625</xdr:colOff>
      <xdr:row>14</xdr:row>
      <xdr:rowOff>152400</xdr:rowOff>
    </xdr:from>
    <xdr:to>
      <xdr:col>8</xdr:col>
      <xdr:colOff>495300</xdr:colOff>
      <xdr:row>25</xdr:row>
      <xdr:rowOff>123825</xdr:rowOff>
    </xdr:to>
    <xdr:sp macro="" textlink="">
      <xdr:nvSpPr>
        <xdr:cNvPr id="3078" name="AutoShape 6"/>
        <xdr:cNvSpPr>
          <a:spLocks noChangeArrowheads="1"/>
        </xdr:cNvSpPr>
      </xdr:nvSpPr>
      <xdr:spPr bwMode="auto">
        <a:xfrm>
          <a:off x="4943475" y="2438400"/>
          <a:ext cx="5457825" cy="1752600"/>
        </a:xfrm>
        <a:prstGeom prst="wedgeRoundRectCallout">
          <a:avLst>
            <a:gd name="adj1" fmla="val 24171"/>
            <a:gd name="adj2" fmla="val -84782"/>
            <a:gd name="adj3" fmla="val 16667"/>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1" i="0" strike="noStrike">
              <a:solidFill>
                <a:srgbClr val="008000"/>
              </a:solidFill>
              <a:latin typeface="Arial"/>
              <a:cs typeface="Arial"/>
            </a:rPr>
            <a:t>Uvoz v PRINS vedno v polje: PonCenaBrezPopLas.</a:t>
          </a:r>
        </a:p>
        <a:p>
          <a:pPr algn="l" rtl="0">
            <a:defRPr sz="1000"/>
          </a:pPr>
          <a:r>
            <a:rPr lang="sl-SI" sz="1000" b="1" i="0" strike="noStrike">
              <a:solidFill>
                <a:srgbClr val="008000"/>
              </a:solidFill>
              <a:latin typeface="Arial"/>
              <a:cs typeface="Arial"/>
            </a:rPr>
            <a:t>1. Pri tistih postavkah, ki so prazne, se ista vrednost uvozi še v NepCena in označi ODD in določi pripadnost  PonTip.Debet.</a:t>
          </a:r>
        </a:p>
        <a:p>
          <a:pPr algn="l" rtl="0">
            <a:defRPr sz="1000"/>
          </a:pPr>
          <a:r>
            <a:rPr lang="sl-SI" sz="1000" b="1" i="0" strike="noStrike">
              <a:solidFill>
                <a:srgbClr val="008000"/>
              </a:solidFill>
              <a:latin typeface="Arial"/>
              <a:cs typeface="Arial"/>
            </a:rPr>
            <a:t>2.Pri postavkah, ki so že ODD je isto kot t. 1.</a:t>
          </a:r>
        </a:p>
        <a:p>
          <a:pPr algn="l" rtl="0">
            <a:defRPr sz="1000"/>
          </a:pPr>
          <a:r>
            <a:rPr lang="sl-SI" sz="1000" b="1" i="0" strike="noStrike">
              <a:solidFill>
                <a:srgbClr val="008000"/>
              </a:solidFill>
              <a:latin typeface="Arial"/>
              <a:cs typeface="Arial"/>
            </a:rPr>
            <a:t>3.Pri postavkah, ki niso prazne pa se vrednost tega polja prepiše le v PonCenaBrezPopLas. </a:t>
          </a:r>
        </a:p>
        <a:p>
          <a:pPr algn="l" rtl="0">
            <a:defRPr sz="1000"/>
          </a:pPr>
          <a:endParaRPr lang="sl-SI" sz="1000" b="1" i="0" strike="noStrike">
            <a:solidFill>
              <a:srgbClr val="008000"/>
            </a:solidFill>
            <a:latin typeface="Arial"/>
            <a:cs typeface="Arial"/>
          </a:endParaRPr>
        </a:p>
        <a:p>
          <a:pPr algn="l" rtl="0">
            <a:defRPr sz="1000"/>
          </a:pPr>
          <a:r>
            <a:rPr lang="sl-SI" sz="1000" b="1" i="0" strike="noStrike">
              <a:solidFill>
                <a:srgbClr val="008000"/>
              </a:solidFill>
              <a:latin typeface="Arial"/>
              <a:cs typeface="Arial"/>
            </a:rPr>
            <a:t>Iz PRINSA pa se vedno izvozi PonCenaBrezPopLas.</a:t>
          </a:r>
        </a:p>
        <a:p>
          <a:pPr algn="l" rtl="0">
            <a:defRPr sz="1000"/>
          </a:pPr>
          <a:endParaRPr lang="sl-SI" sz="1000" b="1" i="0" strike="noStrike">
            <a:solidFill>
              <a:srgbClr val="008000"/>
            </a:solidFill>
            <a:latin typeface="Arial"/>
            <a:cs typeface="Arial"/>
          </a:endParaRPr>
        </a:p>
        <a:p>
          <a:pPr algn="l" rtl="0">
            <a:defRPr sz="1000"/>
          </a:pPr>
          <a:endParaRPr lang="sl-SI" sz="1000" b="1" i="0" strike="noStrike">
            <a:solidFill>
              <a:srgbClr val="008000"/>
            </a:solidFill>
            <a:latin typeface="Arial"/>
            <a:cs typeface="Arial"/>
          </a:endParaRPr>
        </a:p>
      </xdr:txBody>
    </xdr:sp>
    <xdr:clientData/>
  </xdr:twoCellAnchor>
  <xdr:twoCellAnchor>
    <xdr:from>
      <xdr:col>14</xdr:col>
      <xdr:colOff>428625</xdr:colOff>
      <xdr:row>16</xdr:row>
      <xdr:rowOff>76200</xdr:rowOff>
    </xdr:from>
    <xdr:to>
      <xdr:col>17</xdr:col>
      <xdr:colOff>9525</xdr:colOff>
      <xdr:row>24</xdr:row>
      <xdr:rowOff>57150</xdr:rowOff>
    </xdr:to>
    <xdr:sp macro="" textlink="">
      <xdr:nvSpPr>
        <xdr:cNvPr id="3079" name="AutoShape 7"/>
        <xdr:cNvSpPr>
          <a:spLocks noChangeArrowheads="1"/>
        </xdr:cNvSpPr>
      </xdr:nvSpPr>
      <xdr:spPr bwMode="auto">
        <a:xfrm>
          <a:off x="15925800" y="2686050"/>
          <a:ext cx="1676400" cy="1276350"/>
        </a:xfrm>
        <a:prstGeom prst="wedgeRectCallout">
          <a:avLst>
            <a:gd name="adj1" fmla="val -51204"/>
            <a:gd name="adj2" fmla="val -114926"/>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Polje se prenaša v "Opomba"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95250</xdr:colOff>
      <xdr:row>0</xdr:row>
      <xdr:rowOff>0</xdr:rowOff>
    </xdr:from>
    <xdr:to>
      <xdr:col>10</xdr:col>
      <xdr:colOff>676275</xdr:colOff>
      <xdr:row>0</xdr:row>
      <xdr:rowOff>0</xdr:rowOff>
    </xdr:to>
    <xdr:sp macro="" textlink="">
      <xdr:nvSpPr>
        <xdr:cNvPr id="2053" name="AutoShape 5"/>
        <xdr:cNvSpPr>
          <a:spLocks noChangeArrowheads="1"/>
        </xdr:cNvSpPr>
      </xdr:nvSpPr>
      <xdr:spPr bwMode="auto">
        <a:xfrm>
          <a:off x="11849100" y="0"/>
          <a:ext cx="1733550" cy="0"/>
        </a:xfrm>
        <a:prstGeom prst="wedgeRectCallout">
          <a:avLst>
            <a:gd name="adj1" fmla="val -74866"/>
            <a:gd name="adj2" fmla="val 58750"/>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546"/>
  <sheetViews>
    <sheetView zoomScale="85" zoomScaleNormal="85" zoomScaleSheetLayoutView="100" workbookViewId="0">
      <selection activeCell="F89" sqref="F89"/>
    </sheetView>
  </sheetViews>
  <sheetFormatPr defaultColWidth="9.140625" defaultRowHeight="12.75" x14ac:dyDescent="0.2"/>
  <cols>
    <col min="1" max="1" width="14" style="77" customWidth="1"/>
    <col min="2" max="2" width="17.42578125" style="77" customWidth="1"/>
    <col min="3" max="3" width="80" style="60" customWidth="1"/>
    <col min="4" max="4" width="5.7109375" style="61" customWidth="1"/>
    <col min="5" max="5" width="20.42578125" style="78" customWidth="1"/>
    <col min="6" max="6" width="20.7109375" style="79" customWidth="1"/>
    <col min="7" max="7" width="17.5703125" style="79" hidden="1" customWidth="1"/>
    <col min="8" max="8" width="28.85546875" style="79" customWidth="1"/>
    <col min="9" max="9" width="28.140625" style="60" customWidth="1"/>
    <col min="10" max="10" width="9.140625" style="67" customWidth="1"/>
    <col min="11" max="16384" width="9.140625" style="67"/>
  </cols>
  <sheetData>
    <row r="1" spans="1:9" x14ac:dyDescent="0.2">
      <c r="A1" s="63"/>
      <c r="B1" s="1" t="s">
        <v>2</v>
      </c>
      <c r="C1" s="56" t="s">
        <v>1366</v>
      </c>
      <c r="D1" s="64"/>
      <c r="E1" s="2"/>
      <c r="F1" s="65"/>
      <c r="G1" s="65"/>
      <c r="H1" s="2"/>
      <c r="I1" s="66"/>
    </row>
    <row r="2" spans="1:9" x14ac:dyDescent="0.2">
      <c r="A2" s="63"/>
      <c r="B2" s="63"/>
      <c r="C2" s="56" t="s">
        <v>1367</v>
      </c>
      <c r="D2" s="64"/>
      <c r="E2" s="68"/>
      <c r="F2" s="65"/>
      <c r="G2" s="65"/>
      <c r="H2" s="69"/>
      <c r="I2" s="66"/>
    </row>
    <row r="3" spans="1:9" x14ac:dyDescent="0.2">
      <c r="A3" s="63"/>
      <c r="B3" s="63"/>
      <c r="C3" s="56" t="s">
        <v>5</v>
      </c>
      <c r="D3" s="64"/>
      <c r="E3" s="68"/>
      <c r="F3" s="65"/>
      <c r="G3" s="65"/>
      <c r="H3" s="69"/>
      <c r="I3" s="66"/>
    </row>
    <row r="4" spans="1:9" ht="25.5" x14ac:dyDescent="0.2">
      <c r="A4" s="63"/>
      <c r="B4" s="63"/>
      <c r="C4" s="56" t="s">
        <v>6</v>
      </c>
      <c r="D4" s="64"/>
      <c r="E4" s="68"/>
      <c r="F4" s="65"/>
      <c r="G4" s="65"/>
      <c r="H4" s="69"/>
      <c r="I4" s="66"/>
    </row>
    <row r="5" spans="1:9" x14ac:dyDescent="0.2">
      <c r="A5" s="63"/>
      <c r="B5" s="63"/>
      <c r="C5" s="56"/>
      <c r="D5" s="64"/>
      <c r="E5" s="68"/>
      <c r="F5" s="65"/>
      <c r="G5" s="65"/>
      <c r="H5" s="69"/>
      <c r="I5" s="66"/>
    </row>
    <row r="6" spans="1:9" x14ac:dyDescent="0.2">
      <c r="A6" s="63"/>
      <c r="B6" s="63"/>
      <c r="C6" s="56"/>
      <c r="D6" s="64"/>
      <c r="E6" s="68"/>
      <c r="F6" s="65"/>
      <c r="G6" s="65"/>
      <c r="H6" s="69"/>
      <c r="I6" s="66"/>
    </row>
    <row r="7" spans="1:9" ht="15" x14ac:dyDescent="0.25">
      <c r="A7" s="3" t="s">
        <v>7</v>
      </c>
      <c r="B7" s="3" t="s">
        <v>8</v>
      </c>
      <c r="C7" s="4" t="s">
        <v>9</v>
      </c>
      <c r="D7" s="4" t="s">
        <v>10</v>
      </c>
      <c r="E7" s="4" t="s">
        <v>11</v>
      </c>
      <c r="F7" s="70" t="s">
        <v>14</v>
      </c>
      <c r="G7" s="5" t="s">
        <v>17</v>
      </c>
      <c r="H7" s="6" t="s">
        <v>19</v>
      </c>
      <c r="I7" s="71" t="s">
        <v>21</v>
      </c>
    </row>
    <row r="8" spans="1:9" ht="25.5" x14ac:dyDescent="0.2">
      <c r="A8" s="72"/>
      <c r="B8" s="72" t="s">
        <v>5</v>
      </c>
      <c r="C8" s="73" t="s">
        <v>6</v>
      </c>
      <c r="D8" s="74"/>
      <c r="E8" s="75"/>
      <c r="F8" s="76"/>
      <c r="G8" s="76">
        <v>-1</v>
      </c>
      <c r="H8" s="76"/>
      <c r="I8" s="73"/>
    </row>
    <row r="9" spans="1:9" ht="25.5" x14ac:dyDescent="0.2">
      <c r="A9" s="77" t="s">
        <v>25</v>
      </c>
      <c r="C9" s="60" t="s">
        <v>26</v>
      </c>
      <c r="E9" s="78">
        <v>0</v>
      </c>
      <c r="F9" s="79">
        <v>0</v>
      </c>
      <c r="G9" s="79">
        <v>1</v>
      </c>
      <c r="H9" s="79">
        <f>H10+H87+H143+H305+H409+H459</f>
        <v>0</v>
      </c>
    </row>
    <row r="10" spans="1:9" x14ac:dyDescent="0.2">
      <c r="A10" s="77" t="s">
        <v>27</v>
      </c>
      <c r="C10" s="60" t="s">
        <v>28</v>
      </c>
      <c r="E10" s="78">
        <v>0</v>
      </c>
      <c r="F10" s="79">
        <v>0</v>
      </c>
      <c r="G10" s="79">
        <v>1</v>
      </c>
    </row>
    <row r="11" spans="1:9" ht="25.5" x14ac:dyDescent="0.2">
      <c r="A11" s="77" t="s">
        <v>29</v>
      </c>
      <c r="C11" s="60" t="s">
        <v>30</v>
      </c>
      <c r="D11" s="61" t="s">
        <v>31</v>
      </c>
      <c r="E11" s="78">
        <v>0</v>
      </c>
      <c r="F11" s="79">
        <v>0</v>
      </c>
      <c r="G11" s="79">
        <v>2</v>
      </c>
      <c r="H11" s="79">
        <f>ROUND(ROUND(F11,2)*ROUND(E11,2), 2)</f>
        <v>0</v>
      </c>
    </row>
    <row r="12" spans="1:9" x14ac:dyDescent="0.2">
      <c r="A12" s="77" t="s">
        <v>32</v>
      </c>
      <c r="B12" s="77" t="s">
        <v>25</v>
      </c>
      <c r="C12" s="60" t="s">
        <v>33</v>
      </c>
      <c r="D12" s="61" t="s">
        <v>31</v>
      </c>
      <c r="E12" s="78">
        <v>0</v>
      </c>
      <c r="F12" s="79">
        <v>0</v>
      </c>
      <c r="G12" s="79">
        <v>2</v>
      </c>
      <c r="H12" s="79">
        <f t="shared" ref="H12:H75" si="0">ROUND(ROUND(F12,2)*ROUND(E12,2), 2)</f>
        <v>0</v>
      </c>
    </row>
    <row r="13" spans="1:9" ht="38.25" x14ac:dyDescent="0.2">
      <c r="A13" s="77" t="s">
        <v>34</v>
      </c>
      <c r="B13" s="77" t="s">
        <v>35</v>
      </c>
      <c r="C13" s="60" t="s">
        <v>36</v>
      </c>
      <c r="D13" s="61" t="s">
        <v>31</v>
      </c>
      <c r="E13" s="78">
        <v>0</v>
      </c>
      <c r="F13" s="79">
        <v>0</v>
      </c>
      <c r="G13" s="79">
        <v>2</v>
      </c>
      <c r="H13" s="79">
        <f t="shared" si="0"/>
        <v>0</v>
      </c>
    </row>
    <row r="14" spans="1:9" x14ac:dyDescent="0.2">
      <c r="A14" s="77" t="s">
        <v>37</v>
      </c>
      <c r="B14" s="77" t="s">
        <v>38</v>
      </c>
      <c r="C14" s="60" t="s">
        <v>39</v>
      </c>
      <c r="D14" s="61" t="s">
        <v>31</v>
      </c>
      <c r="E14" s="78">
        <v>0</v>
      </c>
      <c r="F14" s="79">
        <v>0</v>
      </c>
      <c r="G14" s="79">
        <v>2</v>
      </c>
      <c r="H14" s="79">
        <f t="shared" si="0"/>
        <v>0</v>
      </c>
    </row>
    <row r="15" spans="1:9" ht="51" x14ac:dyDescent="0.2">
      <c r="A15" s="77" t="s">
        <v>40</v>
      </c>
      <c r="B15" s="77" t="s">
        <v>41</v>
      </c>
      <c r="C15" s="60" t="s">
        <v>42</v>
      </c>
      <c r="D15" s="61" t="s">
        <v>31</v>
      </c>
      <c r="E15" s="78">
        <v>0</v>
      </c>
      <c r="F15" s="79">
        <v>0</v>
      </c>
      <c r="G15" s="79">
        <v>2</v>
      </c>
      <c r="H15" s="79">
        <f t="shared" si="0"/>
        <v>0</v>
      </c>
    </row>
    <row r="16" spans="1:9" x14ac:dyDescent="0.2">
      <c r="A16" s="77" t="s">
        <v>43</v>
      </c>
      <c r="B16" s="77" t="s">
        <v>44</v>
      </c>
      <c r="C16" s="60" t="s">
        <v>45</v>
      </c>
      <c r="D16" s="61" t="s">
        <v>31</v>
      </c>
      <c r="E16" s="78">
        <v>0</v>
      </c>
      <c r="F16" s="79">
        <v>0</v>
      </c>
      <c r="G16" s="79">
        <v>2</v>
      </c>
      <c r="H16" s="79">
        <f t="shared" si="0"/>
        <v>0</v>
      </c>
    </row>
    <row r="17" spans="1:8" x14ac:dyDescent="0.2">
      <c r="A17" s="77" t="s">
        <v>46</v>
      </c>
      <c r="C17" s="60" t="s">
        <v>47</v>
      </c>
      <c r="D17" s="61" t="s">
        <v>31</v>
      </c>
      <c r="E17" s="78">
        <v>0</v>
      </c>
      <c r="F17" s="79">
        <v>0</v>
      </c>
      <c r="G17" s="79">
        <v>2</v>
      </c>
      <c r="H17" s="79">
        <f t="shared" si="0"/>
        <v>0</v>
      </c>
    </row>
    <row r="18" spans="1:8" ht="25.5" x14ac:dyDescent="0.2">
      <c r="A18" s="77" t="s">
        <v>48</v>
      </c>
      <c r="B18" s="77" t="s">
        <v>49</v>
      </c>
      <c r="C18" s="60" t="s">
        <v>50</v>
      </c>
      <c r="D18" s="61" t="s">
        <v>31</v>
      </c>
      <c r="E18" s="78">
        <v>0</v>
      </c>
      <c r="F18" s="79">
        <v>0</v>
      </c>
      <c r="G18" s="79">
        <v>2</v>
      </c>
      <c r="H18" s="79">
        <f t="shared" si="0"/>
        <v>0</v>
      </c>
    </row>
    <row r="19" spans="1:8" ht="38.25" x14ac:dyDescent="0.2">
      <c r="A19" s="77" t="s">
        <v>51</v>
      </c>
      <c r="B19" s="77" t="s">
        <v>52</v>
      </c>
      <c r="C19" s="60" t="s">
        <v>53</v>
      </c>
      <c r="D19" s="61" t="s">
        <v>31</v>
      </c>
      <c r="E19" s="78">
        <v>0</v>
      </c>
      <c r="F19" s="79">
        <v>0</v>
      </c>
      <c r="G19" s="79">
        <v>2</v>
      </c>
      <c r="H19" s="79">
        <f t="shared" si="0"/>
        <v>0</v>
      </c>
    </row>
    <row r="20" spans="1:8" ht="153" x14ac:dyDescent="0.2">
      <c r="A20" s="77" t="s">
        <v>54</v>
      </c>
      <c r="C20" s="60" t="s">
        <v>1449</v>
      </c>
      <c r="D20" s="61" t="s">
        <v>31</v>
      </c>
      <c r="E20" s="78">
        <v>0</v>
      </c>
      <c r="F20" s="79">
        <v>0</v>
      </c>
      <c r="G20" s="79">
        <v>2</v>
      </c>
      <c r="H20" s="79">
        <f t="shared" si="0"/>
        <v>0</v>
      </c>
    </row>
    <row r="21" spans="1:8" ht="25.5" x14ac:dyDescent="0.2">
      <c r="A21" s="77" t="s">
        <v>55</v>
      </c>
      <c r="B21" s="77" t="s">
        <v>56</v>
      </c>
      <c r="C21" s="60" t="s">
        <v>57</v>
      </c>
      <c r="D21" s="61" t="s">
        <v>31</v>
      </c>
      <c r="E21" s="78">
        <v>0</v>
      </c>
      <c r="F21" s="79">
        <v>0</v>
      </c>
      <c r="G21" s="79">
        <v>2</v>
      </c>
      <c r="H21" s="79">
        <f t="shared" si="0"/>
        <v>0</v>
      </c>
    </row>
    <row r="22" spans="1:8" x14ac:dyDescent="0.2">
      <c r="A22" s="77" t="s">
        <v>58</v>
      </c>
      <c r="C22" s="60" t="s">
        <v>59</v>
      </c>
      <c r="D22" s="61" t="s">
        <v>31</v>
      </c>
      <c r="E22" s="78">
        <v>0</v>
      </c>
      <c r="F22" s="79">
        <v>0</v>
      </c>
      <c r="G22" s="79">
        <v>2</v>
      </c>
      <c r="H22" s="79">
        <f t="shared" si="0"/>
        <v>0</v>
      </c>
    </row>
    <row r="23" spans="1:8" ht="38.25" x14ac:dyDescent="0.2">
      <c r="A23" s="77" t="s">
        <v>60</v>
      </c>
      <c r="B23" s="77" t="s">
        <v>61</v>
      </c>
      <c r="C23" s="60" t="s">
        <v>62</v>
      </c>
      <c r="D23" s="61" t="s">
        <v>31</v>
      </c>
      <c r="E23" s="78">
        <v>0</v>
      </c>
      <c r="F23" s="79">
        <v>0</v>
      </c>
      <c r="G23" s="79">
        <v>2</v>
      </c>
      <c r="H23" s="79">
        <f t="shared" si="0"/>
        <v>0</v>
      </c>
    </row>
    <row r="24" spans="1:8" ht="38.25" x14ac:dyDescent="0.2">
      <c r="A24" s="77" t="s">
        <v>63</v>
      </c>
      <c r="C24" s="60" t="s">
        <v>64</v>
      </c>
      <c r="D24" s="61" t="s">
        <v>31</v>
      </c>
      <c r="E24" s="78">
        <v>0</v>
      </c>
      <c r="F24" s="79">
        <v>0</v>
      </c>
      <c r="G24" s="79">
        <v>2</v>
      </c>
      <c r="H24" s="79">
        <f t="shared" si="0"/>
        <v>0</v>
      </c>
    </row>
    <row r="25" spans="1:8" ht="25.5" x14ac:dyDescent="0.2">
      <c r="A25" s="77" t="s">
        <v>65</v>
      </c>
      <c r="C25" s="60" t="s">
        <v>66</v>
      </c>
      <c r="D25" s="61" t="s">
        <v>31</v>
      </c>
      <c r="E25" s="78">
        <v>0</v>
      </c>
      <c r="F25" s="79">
        <v>0</v>
      </c>
      <c r="G25" s="79">
        <v>2</v>
      </c>
      <c r="H25" s="79">
        <f t="shared" si="0"/>
        <v>0</v>
      </c>
    </row>
    <row r="26" spans="1:8" x14ac:dyDescent="0.2">
      <c r="A26" s="77" t="s">
        <v>67</v>
      </c>
      <c r="C26" s="60" t="s">
        <v>68</v>
      </c>
      <c r="D26" s="61" t="s">
        <v>31</v>
      </c>
      <c r="E26" s="78">
        <v>0</v>
      </c>
      <c r="F26" s="79">
        <v>0</v>
      </c>
      <c r="G26" s="79">
        <v>2</v>
      </c>
      <c r="H26" s="79">
        <f t="shared" si="0"/>
        <v>0</v>
      </c>
    </row>
    <row r="27" spans="1:8" ht="38.25" x14ac:dyDescent="0.2">
      <c r="A27" s="77" t="s">
        <v>69</v>
      </c>
      <c r="C27" s="60" t="s">
        <v>70</v>
      </c>
      <c r="D27" s="61" t="s">
        <v>31</v>
      </c>
      <c r="E27" s="78">
        <v>0</v>
      </c>
      <c r="F27" s="79">
        <v>0</v>
      </c>
      <c r="G27" s="79">
        <v>2</v>
      </c>
      <c r="H27" s="79">
        <f t="shared" si="0"/>
        <v>0</v>
      </c>
    </row>
    <row r="28" spans="1:8" x14ac:dyDescent="0.2">
      <c r="A28" s="77" t="s">
        <v>71</v>
      </c>
      <c r="C28" s="60" t="s">
        <v>72</v>
      </c>
      <c r="D28" s="61" t="s">
        <v>31</v>
      </c>
      <c r="E28" s="78">
        <v>0</v>
      </c>
      <c r="F28" s="79">
        <v>0</v>
      </c>
      <c r="G28" s="79">
        <v>2</v>
      </c>
      <c r="H28" s="79">
        <f t="shared" si="0"/>
        <v>0</v>
      </c>
    </row>
    <row r="29" spans="1:8" ht="63.75" x14ac:dyDescent="0.2">
      <c r="A29" s="77" t="s">
        <v>73</v>
      </c>
      <c r="C29" s="60" t="s">
        <v>74</v>
      </c>
      <c r="D29" s="61" t="s">
        <v>31</v>
      </c>
      <c r="E29" s="78">
        <v>0</v>
      </c>
      <c r="F29" s="79">
        <v>0</v>
      </c>
      <c r="G29" s="79">
        <v>2</v>
      </c>
      <c r="H29" s="79">
        <f t="shared" si="0"/>
        <v>0</v>
      </c>
    </row>
    <row r="30" spans="1:8" ht="25.5" x14ac:dyDescent="0.2">
      <c r="A30" s="77" t="s">
        <v>75</v>
      </c>
      <c r="C30" s="60" t="s">
        <v>76</v>
      </c>
      <c r="D30" s="61" t="s">
        <v>31</v>
      </c>
      <c r="E30" s="78">
        <v>0</v>
      </c>
      <c r="F30" s="79">
        <v>0</v>
      </c>
      <c r="G30" s="79">
        <v>2</v>
      </c>
      <c r="H30" s="79">
        <f t="shared" si="0"/>
        <v>0</v>
      </c>
    </row>
    <row r="31" spans="1:8" ht="89.25" x14ac:dyDescent="0.2">
      <c r="A31" s="77" t="s">
        <v>77</v>
      </c>
      <c r="C31" s="60" t="s">
        <v>78</v>
      </c>
      <c r="D31" s="61" t="s">
        <v>31</v>
      </c>
      <c r="E31" s="78">
        <v>0</v>
      </c>
      <c r="F31" s="79">
        <v>0</v>
      </c>
      <c r="G31" s="79">
        <v>2</v>
      </c>
      <c r="H31" s="79">
        <f t="shared" si="0"/>
        <v>0</v>
      </c>
    </row>
    <row r="32" spans="1:8" ht="38.25" x14ac:dyDescent="0.2">
      <c r="A32" s="77" t="s">
        <v>79</v>
      </c>
      <c r="C32" s="60" t="s">
        <v>80</v>
      </c>
      <c r="D32" s="61" t="s">
        <v>31</v>
      </c>
      <c r="E32" s="78">
        <v>0</v>
      </c>
      <c r="F32" s="79">
        <v>0</v>
      </c>
      <c r="G32" s="79">
        <v>2</v>
      </c>
      <c r="H32" s="79">
        <f t="shared" si="0"/>
        <v>0</v>
      </c>
    </row>
    <row r="33" spans="1:8" ht="25.5" x14ac:dyDescent="0.2">
      <c r="A33" s="77" t="s">
        <v>81</v>
      </c>
      <c r="C33" s="60" t="s">
        <v>82</v>
      </c>
      <c r="D33" s="61" t="s">
        <v>31</v>
      </c>
      <c r="E33" s="78">
        <v>0</v>
      </c>
      <c r="F33" s="79">
        <v>0</v>
      </c>
      <c r="G33" s="79">
        <v>2</v>
      </c>
      <c r="H33" s="79">
        <f t="shared" si="0"/>
        <v>0</v>
      </c>
    </row>
    <row r="34" spans="1:8" ht="38.25" x14ac:dyDescent="0.2">
      <c r="A34" s="77" t="s">
        <v>83</v>
      </c>
      <c r="C34" s="60" t="s">
        <v>84</v>
      </c>
      <c r="D34" s="61" t="s">
        <v>31</v>
      </c>
      <c r="E34" s="78">
        <v>0</v>
      </c>
      <c r="F34" s="79">
        <v>0</v>
      </c>
      <c r="G34" s="79">
        <v>2</v>
      </c>
      <c r="H34" s="79">
        <f t="shared" si="0"/>
        <v>0</v>
      </c>
    </row>
    <row r="35" spans="1:8" ht="25.5" x14ac:dyDescent="0.2">
      <c r="A35" s="77" t="s">
        <v>85</v>
      </c>
      <c r="C35" s="60" t="s">
        <v>86</v>
      </c>
      <c r="D35" s="61" t="s">
        <v>31</v>
      </c>
      <c r="E35" s="78">
        <v>0</v>
      </c>
      <c r="F35" s="79">
        <v>0</v>
      </c>
      <c r="G35" s="79">
        <v>2</v>
      </c>
      <c r="H35" s="79">
        <f t="shared" si="0"/>
        <v>0</v>
      </c>
    </row>
    <row r="36" spans="1:8" x14ac:dyDescent="0.2">
      <c r="A36" s="77" t="s">
        <v>87</v>
      </c>
      <c r="C36" s="60" t="s">
        <v>88</v>
      </c>
      <c r="D36" s="61" t="s">
        <v>31</v>
      </c>
      <c r="E36" s="78">
        <v>0</v>
      </c>
      <c r="F36" s="79">
        <v>0</v>
      </c>
      <c r="G36" s="79">
        <v>2</v>
      </c>
      <c r="H36" s="79">
        <f t="shared" si="0"/>
        <v>0</v>
      </c>
    </row>
    <row r="37" spans="1:8" ht="38.25" x14ac:dyDescent="0.2">
      <c r="A37" s="77" t="s">
        <v>89</v>
      </c>
      <c r="C37" s="60" t="s">
        <v>90</v>
      </c>
      <c r="D37" s="61" t="s">
        <v>31</v>
      </c>
      <c r="E37" s="78">
        <v>0</v>
      </c>
      <c r="F37" s="79">
        <v>0</v>
      </c>
      <c r="G37" s="79">
        <v>2</v>
      </c>
      <c r="H37" s="79">
        <f t="shared" si="0"/>
        <v>0</v>
      </c>
    </row>
    <row r="38" spans="1:8" ht="25.5" x14ac:dyDescent="0.2">
      <c r="A38" s="77" t="s">
        <v>91</v>
      </c>
      <c r="C38" s="60" t="s">
        <v>92</v>
      </c>
      <c r="D38" s="61" t="s">
        <v>31</v>
      </c>
      <c r="E38" s="78">
        <v>0</v>
      </c>
      <c r="F38" s="79">
        <v>0</v>
      </c>
      <c r="G38" s="79">
        <v>2</v>
      </c>
      <c r="H38" s="79">
        <f t="shared" si="0"/>
        <v>0</v>
      </c>
    </row>
    <row r="39" spans="1:8" ht="140.25" x14ac:dyDescent="0.2">
      <c r="A39" s="77" t="s">
        <v>93</v>
      </c>
      <c r="B39" s="77" t="s">
        <v>94</v>
      </c>
      <c r="C39" s="60" t="s">
        <v>95</v>
      </c>
      <c r="D39" s="61" t="s">
        <v>31</v>
      </c>
      <c r="E39" s="78">
        <v>0</v>
      </c>
      <c r="F39" s="79">
        <v>0</v>
      </c>
      <c r="G39" s="79">
        <v>2</v>
      </c>
      <c r="H39" s="79">
        <f t="shared" si="0"/>
        <v>0</v>
      </c>
    </row>
    <row r="40" spans="1:8" ht="25.5" x14ac:dyDescent="0.2">
      <c r="A40" s="77" t="s">
        <v>96</v>
      </c>
      <c r="B40" s="77" t="s">
        <v>97</v>
      </c>
      <c r="C40" s="60" t="s">
        <v>98</v>
      </c>
      <c r="D40" s="61" t="s">
        <v>31</v>
      </c>
      <c r="E40" s="78">
        <v>0</v>
      </c>
      <c r="F40" s="79">
        <v>0</v>
      </c>
      <c r="G40" s="79">
        <v>2</v>
      </c>
      <c r="H40" s="79">
        <f t="shared" si="0"/>
        <v>0</v>
      </c>
    </row>
    <row r="41" spans="1:8" x14ac:dyDescent="0.2">
      <c r="A41" s="77" t="s">
        <v>99</v>
      </c>
      <c r="C41" s="60" t="s">
        <v>100</v>
      </c>
      <c r="D41" s="61" t="s">
        <v>31</v>
      </c>
      <c r="E41" s="78">
        <v>0</v>
      </c>
      <c r="F41" s="79">
        <v>0</v>
      </c>
      <c r="G41" s="79">
        <v>2</v>
      </c>
      <c r="H41" s="79">
        <f t="shared" si="0"/>
        <v>0</v>
      </c>
    </row>
    <row r="42" spans="1:8" ht="38.25" x14ac:dyDescent="0.2">
      <c r="A42" s="77" t="s">
        <v>101</v>
      </c>
      <c r="B42" s="77" t="s">
        <v>102</v>
      </c>
      <c r="C42" s="60" t="s">
        <v>103</v>
      </c>
      <c r="D42" s="61" t="s">
        <v>31</v>
      </c>
      <c r="E42" s="78">
        <v>0</v>
      </c>
      <c r="F42" s="79">
        <v>0</v>
      </c>
      <c r="G42" s="79">
        <v>2</v>
      </c>
      <c r="H42" s="79">
        <f t="shared" si="0"/>
        <v>0</v>
      </c>
    </row>
    <row r="43" spans="1:8" ht="89.25" x14ac:dyDescent="0.2">
      <c r="A43" s="77" t="s">
        <v>104</v>
      </c>
      <c r="B43" s="77" t="s">
        <v>105</v>
      </c>
      <c r="C43" s="60" t="s">
        <v>106</v>
      </c>
      <c r="D43" s="61" t="s">
        <v>31</v>
      </c>
      <c r="E43" s="78">
        <v>0</v>
      </c>
      <c r="F43" s="79">
        <v>0</v>
      </c>
      <c r="G43" s="79">
        <v>2</v>
      </c>
      <c r="H43" s="79">
        <f t="shared" si="0"/>
        <v>0</v>
      </c>
    </row>
    <row r="44" spans="1:8" ht="51" x14ac:dyDescent="0.2">
      <c r="A44" s="77" t="s">
        <v>107</v>
      </c>
      <c r="B44" s="77" t="s">
        <v>108</v>
      </c>
      <c r="C44" s="60" t="s">
        <v>109</v>
      </c>
      <c r="D44" s="61" t="s">
        <v>31</v>
      </c>
      <c r="E44" s="78">
        <v>0</v>
      </c>
      <c r="F44" s="79">
        <v>0</v>
      </c>
      <c r="G44" s="79">
        <v>2</v>
      </c>
      <c r="H44" s="79">
        <f t="shared" si="0"/>
        <v>0</v>
      </c>
    </row>
    <row r="45" spans="1:8" ht="76.5" x14ac:dyDescent="0.2">
      <c r="A45" s="77" t="s">
        <v>110</v>
      </c>
      <c r="B45" s="77" t="s">
        <v>111</v>
      </c>
      <c r="C45" s="60" t="s">
        <v>112</v>
      </c>
      <c r="D45" s="61" t="s">
        <v>31</v>
      </c>
      <c r="E45" s="78">
        <v>0</v>
      </c>
      <c r="F45" s="79">
        <v>0</v>
      </c>
      <c r="G45" s="79">
        <v>2</v>
      </c>
      <c r="H45" s="79">
        <f t="shared" si="0"/>
        <v>0</v>
      </c>
    </row>
    <row r="46" spans="1:8" ht="89.25" x14ac:dyDescent="0.2">
      <c r="A46" s="77" t="s">
        <v>113</v>
      </c>
      <c r="B46" s="77" t="s">
        <v>114</v>
      </c>
      <c r="C46" s="60" t="s">
        <v>115</v>
      </c>
      <c r="D46" s="61" t="s">
        <v>31</v>
      </c>
      <c r="E46" s="78">
        <v>0</v>
      </c>
      <c r="F46" s="79">
        <v>0</v>
      </c>
      <c r="G46" s="79">
        <v>2</v>
      </c>
      <c r="H46" s="79">
        <f t="shared" si="0"/>
        <v>0</v>
      </c>
    </row>
    <row r="47" spans="1:8" ht="51" x14ac:dyDescent="0.2">
      <c r="A47" s="77" t="s">
        <v>116</v>
      </c>
      <c r="B47" s="77" t="s">
        <v>117</v>
      </c>
      <c r="C47" s="60" t="s">
        <v>118</v>
      </c>
      <c r="D47" s="61" t="s">
        <v>31</v>
      </c>
      <c r="E47" s="78">
        <v>0</v>
      </c>
      <c r="F47" s="79">
        <v>0</v>
      </c>
      <c r="G47" s="79">
        <v>2</v>
      </c>
      <c r="H47" s="79">
        <f t="shared" si="0"/>
        <v>0</v>
      </c>
    </row>
    <row r="48" spans="1:8" ht="51" x14ac:dyDescent="0.2">
      <c r="A48" s="77" t="s">
        <v>119</v>
      </c>
      <c r="B48" s="77" t="s">
        <v>120</v>
      </c>
      <c r="C48" s="60" t="s">
        <v>121</v>
      </c>
      <c r="D48" s="61" t="s">
        <v>31</v>
      </c>
      <c r="E48" s="78">
        <v>0</v>
      </c>
      <c r="F48" s="79">
        <v>0</v>
      </c>
      <c r="G48" s="79">
        <v>2</v>
      </c>
      <c r="H48" s="79">
        <f t="shared" si="0"/>
        <v>0</v>
      </c>
    </row>
    <row r="49" spans="1:8" ht="25.5" x14ac:dyDescent="0.2">
      <c r="A49" s="77" t="s">
        <v>122</v>
      </c>
      <c r="B49" s="77" t="s">
        <v>123</v>
      </c>
      <c r="C49" s="60" t="s">
        <v>124</v>
      </c>
      <c r="D49" s="61" t="s">
        <v>31</v>
      </c>
      <c r="E49" s="78">
        <v>0</v>
      </c>
      <c r="F49" s="79">
        <v>0</v>
      </c>
      <c r="G49" s="79">
        <v>2</v>
      </c>
      <c r="H49" s="79">
        <f t="shared" si="0"/>
        <v>0</v>
      </c>
    </row>
    <row r="50" spans="1:8" ht="25.5" x14ac:dyDescent="0.2">
      <c r="A50" s="77" t="s">
        <v>125</v>
      </c>
      <c r="B50" s="77" t="s">
        <v>126</v>
      </c>
      <c r="C50" s="60" t="s">
        <v>127</v>
      </c>
      <c r="D50" s="61" t="s">
        <v>31</v>
      </c>
      <c r="E50" s="78">
        <v>0</v>
      </c>
      <c r="F50" s="79">
        <v>0</v>
      </c>
      <c r="G50" s="79">
        <v>2</v>
      </c>
      <c r="H50" s="79">
        <f t="shared" si="0"/>
        <v>0</v>
      </c>
    </row>
    <row r="51" spans="1:8" ht="25.5" x14ac:dyDescent="0.2">
      <c r="A51" s="77" t="s">
        <v>128</v>
      </c>
      <c r="B51" s="77" t="s">
        <v>129</v>
      </c>
      <c r="C51" s="60" t="s">
        <v>130</v>
      </c>
      <c r="D51" s="61" t="s">
        <v>31</v>
      </c>
      <c r="E51" s="78">
        <v>0</v>
      </c>
      <c r="F51" s="79">
        <v>0</v>
      </c>
      <c r="G51" s="79">
        <v>2</v>
      </c>
      <c r="H51" s="79">
        <f t="shared" si="0"/>
        <v>0</v>
      </c>
    </row>
    <row r="52" spans="1:8" ht="25.5" x14ac:dyDescent="0.2">
      <c r="A52" s="77" t="s">
        <v>131</v>
      </c>
      <c r="B52" s="77" t="s">
        <v>132</v>
      </c>
      <c r="C52" s="60" t="s">
        <v>133</v>
      </c>
      <c r="D52" s="61" t="s">
        <v>31</v>
      </c>
      <c r="E52" s="78">
        <v>0</v>
      </c>
      <c r="F52" s="79">
        <v>0</v>
      </c>
      <c r="G52" s="79">
        <v>2</v>
      </c>
      <c r="H52" s="79">
        <f t="shared" si="0"/>
        <v>0</v>
      </c>
    </row>
    <row r="53" spans="1:8" x14ac:dyDescent="0.2">
      <c r="A53" s="77" t="s">
        <v>134</v>
      </c>
      <c r="C53" s="60" t="s">
        <v>135</v>
      </c>
      <c r="D53" s="61" t="s">
        <v>31</v>
      </c>
      <c r="E53" s="78">
        <v>0</v>
      </c>
      <c r="F53" s="79">
        <v>0</v>
      </c>
      <c r="G53" s="79">
        <v>2</v>
      </c>
      <c r="H53" s="79">
        <f t="shared" si="0"/>
        <v>0</v>
      </c>
    </row>
    <row r="54" spans="1:8" ht="89.25" x14ac:dyDescent="0.2">
      <c r="A54" s="77" t="s">
        <v>136</v>
      </c>
      <c r="B54" s="77" t="s">
        <v>137</v>
      </c>
      <c r="C54" s="60" t="s">
        <v>138</v>
      </c>
      <c r="D54" s="61" t="s">
        <v>31</v>
      </c>
      <c r="E54" s="78">
        <v>0</v>
      </c>
      <c r="F54" s="79">
        <v>0</v>
      </c>
      <c r="G54" s="79">
        <v>2</v>
      </c>
      <c r="H54" s="79">
        <f t="shared" si="0"/>
        <v>0</v>
      </c>
    </row>
    <row r="55" spans="1:8" ht="76.5" x14ac:dyDescent="0.2">
      <c r="A55" s="77" t="s">
        <v>139</v>
      </c>
      <c r="B55" s="77" t="s">
        <v>140</v>
      </c>
      <c r="C55" s="60" t="s">
        <v>141</v>
      </c>
      <c r="D55" s="61" t="s">
        <v>31</v>
      </c>
      <c r="E55" s="78">
        <v>0</v>
      </c>
      <c r="F55" s="79">
        <v>0</v>
      </c>
      <c r="G55" s="79">
        <v>2</v>
      </c>
      <c r="H55" s="79">
        <f t="shared" si="0"/>
        <v>0</v>
      </c>
    </row>
    <row r="56" spans="1:8" ht="76.5" x14ac:dyDescent="0.2">
      <c r="A56" s="77" t="s">
        <v>142</v>
      </c>
      <c r="B56" s="77" t="s">
        <v>143</v>
      </c>
      <c r="C56" s="60" t="s">
        <v>144</v>
      </c>
      <c r="D56" s="61" t="s">
        <v>31</v>
      </c>
      <c r="E56" s="78">
        <v>0</v>
      </c>
      <c r="F56" s="79">
        <v>0</v>
      </c>
      <c r="G56" s="79">
        <v>2</v>
      </c>
      <c r="H56" s="79">
        <f t="shared" si="0"/>
        <v>0</v>
      </c>
    </row>
    <row r="57" spans="1:8" ht="89.25" x14ac:dyDescent="0.2">
      <c r="A57" s="77" t="s">
        <v>145</v>
      </c>
      <c r="B57" s="77" t="s">
        <v>146</v>
      </c>
      <c r="C57" s="60" t="s">
        <v>147</v>
      </c>
      <c r="D57" s="61" t="s">
        <v>31</v>
      </c>
      <c r="E57" s="78">
        <v>0</v>
      </c>
      <c r="F57" s="79">
        <v>0</v>
      </c>
      <c r="G57" s="79">
        <v>2</v>
      </c>
      <c r="H57" s="79">
        <f t="shared" si="0"/>
        <v>0</v>
      </c>
    </row>
    <row r="58" spans="1:8" ht="76.5" x14ac:dyDescent="0.2">
      <c r="A58" s="77" t="s">
        <v>148</v>
      </c>
      <c r="B58" s="77" t="s">
        <v>149</v>
      </c>
      <c r="C58" s="60" t="s">
        <v>150</v>
      </c>
      <c r="D58" s="61" t="s">
        <v>31</v>
      </c>
      <c r="E58" s="78">
        <v>0</v>
      </c>
      <c r="F58" s="79">
        <v>0</v>
      </c>
      <c r="G58" s="79">
        <v>2</v>
      </c>
      <c r="H58" s="79">
        <f t="shared" si="0"/>
        <v>0</v>
      </c>
    </row>
    <row r="59" spans="1:8" x14ac:dyDescent="0.2">
      <c r="A59" s="77" t="s">
        <v>151</v>
      </c>
      <c r="B59" s="77" t="s">
        <v>152</v>
      </c>
      <c r="C59" s="60" t="s">
        <v>153</v>
      </c>
      <c r="D59" s="61" t="s">
        <v>31</v>
      </c>
      <c r="E59" s="78">
        <v>0</v>
      </c>
      <c r="F59" s="79">
        <v>0</v>
      </c>
      <c r="G59" s="79">
        <v>2</v>
      </c>
      <c r="H59" s="79">
        <f t="shared" si="0"/>
        <v>0</v>
      </c>
    </row>
    <row r="60" spans="1:8" ht="38.25" x14ac:dyDescent="0.2">
      <c r="A60" s="77" t="s">
        <v>154</v>
      </c>
      <c r="B60" s="77" t="s">
        <v>155</v>
      </c>
      <c r="C60" s="60" t="s">
        <v>156</v>
      </c>
      <c r="D60" s="61" t="s">
        <v>31</v>
      </c>
      <c r="E60" s="78">
        <v>0</v>
      </c>
      <c r="F60" s="79">
        <v>0</v>
      </c>
      <c r="G60" s="79">
        <v>2</v>
      </c>
      <c r="H60" s="79">
        <f t="shared" si="0"/>
        <v>0</v>
      </c>
    </row>
    <row r="61" spans="1:8" ht="38.25" x14ac:dyDescent="0.2">
      <c r="A61" s="77" t="s">
        <v>157</v>
      </c>
      <c r="B61" s="77" t="s">
        <v>158</v>
      </c>
      <c r="C61" s="60" t="s">
        <v>159</v>
      </c>
      <c r="D61" s="61" t="s">
        <v>31</v>
      </c>
      <c r="E61" s="78">
        <v>0</v>
      </c>
      <c r="F61" s="79">
        <v>0</v>
      </c>
      <c r="G61" s="79">
        <v>2</v>
      </c>
      <c r="H61" s="79">
        <f t="shared" si="0"/>
        <v>0</v>
      </c>
    </row>
    <row r="62" spans="1:8" ht="25.5" x14ac:dyDescent="0.2">
      <c r="A62" s="77" t="s">
        <v>160</v>
      </c>
      <c r="B62" s="77" t="s">
        <v>161</v>
      </c>
      <c r="C62" s="60" t="s">
        <v>162</v>
      </c>
      <c r="D62" s="61" t="s">
        <v>31</v>
      </c>
      <c r="E62" s="78">
        <v>0</v>
      </c>
      <c r="F62" s="79">
        <v>0</v>
      </c>
      <c r="G62" s="79">
        <v>2</v>
      </c>
      <c r="H62" s="79">
        <f t="shared" si="0"/>
        <v>0</v>
      </c>
    </row>
    <row r="63" spans="1:8" x14ac:dyDescent="0.2">
      <c r="A63" s="77" t="s">
        <v>163</v>
      </c>
      <c r="C63" s="60" t="s">
        <v>164</v>
      </c>
      <c r="D63" s="61" t="s">
        <v>31</v>
      </c>
      <c r="E63" s="78">
        <v>0</v>
      </c>
      <c r="F63" s="79">
        <v>0</v>
      </c>
      <c r="G63" s="79">
        <v>2</v>
      </c>
      <c r="H63" s="79">
        <f t="shared" si="0"/>
        <v>0</v>
      </c>
    </row>
    <row r="64" spans="1:8" ht="38.25" x14ac:dyDescent="0.2">
      <c r="A64" s="77" t="s">
        <v>165</v>
      </c>
      <c r="B64" s="77" t="s">
        <v>166</v>
      </c>
      <c r="C64" s="60" t="s">
        <v>167</v>
      </c>
      <c r="D64" s="61" t="s">
        <v>31</v>
      </c>
      <c r="E64" s="78">
        <v>0</v>
      </c>
      <c r="F64" s="79">
        <v>0</v>
      </c>
      <c r="G64" s="79">
        <v>2</v>
      </c>
      <c r="H64" s="79">
        <f t="shared" si="0"/>
        <v>0</v>
      </c>
    </row>
    <row r="65" spans="1:8" ht="38.25" x14ac:dyDescent="0.2">
      <c r="A65" s="77" t="s">
        <v>168</v>
      </c>
      <c r="B65" s="77" t="s">
        <v>169</v>
      </c>
      <c r="C65" s="60" t="s">
        <v>170</v>
      </c>
      <c r="D65" s="61" t="s">
        <v>31</v>
      </c>
      <c r="E65" s="78">
        <v>0</v>
      </c>
      <c r="F65" s="79">
        <v>0</v>
      </c>
      <c r="G65" s="79">
        <v>2</v>
      </c>
      <c r="H65" s="79">
        <f t="shared" si="0"/>
        <v>0</v>
      </c>
    </row>
    <row r="66" spans="1:8" ht="25.5" x14ac:dyDescent="0.2">
      <c r="A66" s="77" t="s">
        <v>171</v>
      </c>
      <c r="B66" s="77" t="s">
        <v>172</v>
      </c>
      <c r="C66" s="60" t="s">
        <v>173</v>
      </c>
      <c r="D66" s="61" t="s">
        <v>31</v>
      </c>
      <c r="E66" s="78">
        <v>0</v>
      </c>
      <c r="F66" s="79">
        <v>0</v>
      </c>
      <c r="G66" s="79">
        <v>2</v>
      </c>
      <c r="H66" s="79">
        <f t="shared" si="0"/>
        <v>0</v>
      </c>
    </row>
    <row r="67" spans="1:8" x14ac:dyDescent="0.2">
      <c r="A67" s="77" t="s">
        <v>174</v>
      </c>
      <c r="C67" s="60" t="s">
        <v>175</v>
      </c>
      <c r="D67" s="61" t="s">
        <v>31</v>
      </c>
      <c r="E67" s="78">
        <v>0</v>
      </c>
      <c r="F67" s="79">
        <v>0</v>
      </c>
      <c r="G67" s="79">
        <v>2</v>
      </c>
      <c r="H67" s="79">
        <f t="shared" si="0"/>
        <v>0</v>
      </c>
    </row>
    <row r="68" spans="1:8" ht="51" x14ac:dyDescent="0.2">
      <c r="A68" s="77" t="s">
        <v>176</v>
      </c>
      <c r="B68" s="77" t="s">
        <v>177</v>
      </c>
      <c r="C68" s="60" t="s">
        <v>178</v>
      </c>
      <c r="D68" s="61" t="s">
        <v>31</v>
      </c>
      <c r="E68" s="78">
        <v>0</v>
      </c>
      <c r="F68" s="79">
        <v>0</v>
      </c>
      <c r="G68" s="79">
        <v>2</v>
      </c>
      <c r="H68" s="79">
        <f t="shared" si="0"/>
        <v>0</v>
      </c>
    </row>
    <row r="69" spans="1:8" ht="63.75" x14ac:dyDescent="0.2">
      <c r="A69" s="77" t="s">
        <v>179</v>
      </c>
      <c r="B69" s="77" t="s">
        <v>180</v>
      </c>
      <c r="C69" s="60" t="s">
        <v>181</v>
      </c>
      <c r="D69" s="61" t="s">
        <v>31</v>
      </c>
      <c r="E69" s="78">
        <v>0</v>
      </c>
      <c r="F69" s="79">
        <v>0</v>
      </c>
      <c r="G69" s="79">
        <v>2</v>
      </c>
      <c r="H69" s="79">
        <f t="shared" si="0"/>
        <v>0</v>
      </c>
    </row>
    <row r="70" spans="1:8" ht="76.5" x14ac:dyDescent="0.2">
      <c r="A70" s="77" t="s">
        <v>182</v>
      </c>
      <c r="B70" s="77" t="s">
        <v>183</v>
      </c>
      <c r="C70" s="60" t="s">
        <v>184</v>
      </c>
      <c r="D70" s="61" t="s">
        <v>31</v>
      </c>
      <c r="E70" s="78">
        <v>0</v>
      </c>
      <c r="F70" s="79">
        <v>0</v>
      </c>
      <c r="G70" s="79">
        <v>2</v>
      </c>
      <c r="H70" s="79">
        <f t="shared" si="0"/>
        <v>0</v>
      </c>
    </row>
    <row r="71" spans="1:8" x14ac:dyDescent="0.2">
      <c r="A71" s="77" t="s">
        <v>185</v>
      </c>
      <c r="C71" s="60" t="s">
        <v>186</v>
      </c>
      <c r="D71" s="61" t="s">
        <v>31</v>
      </c>
      <c r="E71" s="78">
        <v>0</v>
      </c>
      <c r="F71" s="79">
        <v>0</v>
      </c>
      <c r="G71" s="79">
        <v>2</v>
      </c>
      <c r="H71" s="79">
        <f t="shared" si="0"/>
        <v>0</v>
      </c>
    </row>
    <row r="72" spans="1:8" ht="25.5" x14ac:dyDescent="0.2">
      <c r="A72" s="77" t="s">
        <v>187</v>
      </c>
      <c r="C72" s="60" t="s">
        <v>188</v>
      </c>
      <c r="D72" s="61" t="s">
        <v>31</v>
      </c>
      <c r="E72" s="78">
        <v>0</v>
      </c>
      <c r="F72" s="79">
        <v>0</v>
      </c>
      <c r="G72" s="79">
        <v>2</v>
      </c>
      <c r="H72" s="79">
        <f t="shared" si="0"/>
        <v>0</v>
      </c>
    </row>
    <row r="73" spans="1:8" ht="25.5" x14ac:dyDescent="0.2">
      <c r="A73" s="77" t="s">
        <v>189</v>
      </c>
      <c r="C73" s="60" t="s">
        <v>190</v>
      </c>
      <c r="D73" s="61" t="s">
        <v>31</v>
      </c>
      <c r="E73" s="78">
        <v>0</v>
      </c>
      <c r="F73" s="79">
        <v>0</v>
      </c>
      <c r="G73" s="79">
        <v>2</v>
      </c>
      <c r="H73" s="79">
        <f t="shared" si="0"/>
        <v>0</v>
      </c>
    </row>
    <row r="74" spans="1:8" ht="38.25" x14ac:dyDescent="0.2">
      <c r="A74" s="77" t="s">
        <v>191</v>
      </c>
      <c r="C74" s="60" t="s">
        <v>192</v>
      </c>
      <c r="D74" s="61" t="s">
        <v>31</v>
      </c>
      <c r="E74" s="78">
        <v>0</v>
      </c>
      <c r="F74" s="79">
        <v>0</v>
      </c>
      <c r="G74" s="79">
        <v>2</v>
      </c>
      <c r="H74" s="79">
        <f t="shared" si="0"/>
        <v>0</v>
      </c>
    </row>
    <row r="75" spans="1:8" ht="25.5" x14ac:dyDescent="0.2">
      <c r="A75" s="77" t="s">
        <v>193</v>
      </c>
      <c r="C75" s="60" t="s">
        <v>194</v>
      </c>
      <c r="D75" s="61" t="s">
        <v>31</v>
      </c>
      <c r="E75" s="78">
        <v>0</v>
      </c>
      <c r="F75" s="79">
        <v>0</v>
      </c>
      <c r="G75" s="79">
        <v>2</v>
      </c>
      <c r="H75" s="79">
        <f t="shared" si="0"/>
        <v>0</v>
      </c>
    </row>
    <row r="76" spans="1:8" x14ac:dyDescent="0.2">
      <c r="A76" s="77" t="s">
        <v>195</v>
      </c>
      <c r="B76" s="77" t="s">
        <v>196</v>
      </c>
      <c r="C76" s="60" t="s">
        <v>197</v>
      </c>
      <c r="D76" s="61" t="s">
        <v>31</v>
      </c>
      <c r="E76" s="78">
        <v>0</v>
      </c>
      <c r="F76" s="79">
        <v>0</v>
      </c>
      <c r="G76" s="79">
        <v>2</v>
      </c>
      <c r="H76" s="79">
        <f t="shared" ref="H76:H86" si="1">ROUND(ROUND(F76,2)*ROUND(E76,2), 2)</f>
        <v>0</v>
      </c>
    </row>
    <row r="77" spans="1:8" x14ac:dyDescent="0.2">
      <c r="A77" s="77" t="s">
        <v>198</v>
      </c>
      <c r="B77" s="77" t="s">
        <v>199</v>
      </c>
      <c r="C77" s="60" t="s">
        <v>200</v>
      </c>
      <c r="D77" s="61" t="s">
        <v>31</v>
      </c>
      <c r="E77" s="78">
        <v>0</v>
      </c>
      <c r="F77" s="79">
        <v>0</v>
      </c>
      <c r="G77" s="79">
        <v>2</v>
      </c>
      <c r="H77" s="79">
        <f t="shared" si="1"/>
        <v>0</v>
      </c>
    </row>
    <row r="78" spans="1:8" x14ac:dyDescent="0.2">
      <c r="A78" s="77" t="s">
        <v>201</v>
      </c>
      <c r="C78" s="60" t="s">
        <v>202</v>
      </c>
      <c r="D78" s="61" t="s">
        <v>31</v>
      </c>
      <c r="E78" s="78">
        <v>0</v>
      </c>
      <c r="F78" s="79">
        <v>0</v>
      </c>
      <c r="G78" s="79">
        <v>2</v>
      </c>
      <c r="H78" s="79">
        <f t="shared" si="1"/>
        <v>0</v>
      </c>
    </row>
    <row r="79" spans="1:8" ht="63.75" x14ac:dyDescent="0.2">
      <c r="A79" s="77" t="s">
        <v>203</v>
      </c>
      <c r="B79" s="77" t="s">
        <v>204</v>
      </c>
      <c r="C79" s="60" t="s">
        <v>205</v>
      </c>
      <c r="D79" s="61" t="s">
        <v>31</v>
      </c>
      <c r="E79" s="78">
        <v>0</v>
      </c>
      <c r="F79" s="79">
        <v>0</v>
      </c>
      <c r="G79" s="79">
        <v>2</v>
      </c>
      <c r="H79" s="79">
        <f t="shared" si="1"/>
        <v>0</v>
      </c>
    </row>
    <row r="80" spans="1:8" ht="38.25" x14ac:dyDescent="0.2">
      <c r="A80" s="77" t="s">
        <v>206</v>
      </c>
      <c r="B80" s="77" t="s">
        <v>207</v>
      </c>
      <c r="C80" s="60" t="s">
        <v>208</v>
      </c>
      <c r="D80" s="61" t="s">
        <v>31</v>
      </c>
      <c r="E80" s="78">
        <v>0</v>
      </c>
      <c r="F80" s="79">
        <v>0</v>
      </c>
      <c r="G80" s="79">
        <v>2</v>
      </c>
      <c r="H80" s="79">
        <f t="shared" si="1"/>
        <v>0</v>
      </c>
    </row>
    <row r="81" spans="1:8" ht="25.5" x14ac:dyDescent="0.2">
      <c r="A81" s="77" t="s">
        <v>209</v>
      </c>
      <c r="B81" s="77" t="s">
        <v>210</v>
      </c>
      <c r="C81" s="60" t="s">
        <v>211</v>
      </c>
      <c r="D81" s="61" t="s">
        <v>31</v>
      </c>
      <c r="E81" s="78">
        <v>0</v>
      </c>
      <c r="F81" s="79">
        <v>0</v>
      </c>
      <c r="G81" s="79">
        <v>2</v>
      </c>
      <c r="H81" s="79">
        <f t="shared" si="1"/>
        <v>0</v>
      </c>
    </row>
    <row r="82" spans="1:8" ht="127.5" x14ac:dyDescent="0.2">
      <c r="A82" s="77" t="s">
        <v>212</v>
      </c>
      <c r="B82" s="77" t="s">
        <v>213</v>
      </c>
      <c r="C82" s="60" t="s">
        <v>214</v>
      </c>
      <c r="D82" s="61" t="s">
        <v>31</v>
      </c>
      <c r="E82" s="78">
        <v>0</v>
      </c>
      <c r="F82" s="79">
        <v>0</v>
      </c>
      <c r="G82" s="79">
        <v>2</v>
      </c>
      <c r="H82" s="79">
        <f t="shared" si="1"/>
        <v>0</v>
      </c>
    </row>
    <row r="83" spans="1:8" x14ac:dyDescent="0.2">
      <c r="A83" s="77" t="s">
        <v>215</v>
      </c>
      <c r="C83" s="60" t="s">
        <v>216</v>
      </c>
      <c r="D83" s="61" t="s">
        <v>31</v>
      </c>
      <c r="E83" s="78">
        <v>0</v>
      </c>
      <c r="F83" s="79">
        <v>0</v>
      </c>
      <c r="G83" s="79">
        <v>2</v>
      </c>
      <c r="H83" s="79">
        <f t="shared" si="1"/>
        <v>0</v>
      </c>
    </row>
    <row r="84" spans="1:8" ht="25.5" x14ac:dyDescent="0.2">
      <c r="A84" s="77" t="s">
        <v>217</v>
      </c>
      <c r="B84" s="77" t="s">
        <v>218</v>
      </c>
      <c r="C84" s="60" t="s">
        <v>219</v>
      </c>
      <c r="D84" s="61" t="s">
        <v>31</v>
      </c>
      <c r="E84" s="78">
        <v>0</v>
      </c>
      <c r="F84" s="79">
        <v>0</v>
      </c>
      <c r="G84" s="79">
        <v>2</v>
      </c>
      <c r="H84" s="79">
        <f t="shared" si="1"/>
        <v>0</v>
      </c>
    </row>
    <row r="85" spans="1:8" ht="38.25" x14ac:dyDescent="0.2">
      <c r="A85" s="77" t="s">
        <v>220</v>
      </c>
      <c r="B85" s="77" t="s">
        <v>221</v>
      </c>
      <c r="C85" s="60" t="s">
        <v>222</v>
      </c>
      <c r="D85" s="61" t="s">
        <v>31</v>
      </c>
      <c r="E85" s="78">
        <v>0</v>
      </c>
      <c r="F85" s="79">
        <v>0</v>
      </c>
      <c r="G85" s="79">
        <v>2</v>
      </c>
      <c r="H85" s="79">
        <f t="shared" si="1"/>
        <v>0</v>
      </c>
    </row>
    <row r="86" spans="1:8" ht="38.25" x14ac:dyDescent="0.2">
      <c r="A86" s="77" t="s">
        <v>223</v>
      </c>
      <c r="B86" s="77" t="s">
        <v>224</v>
      </c>
      <c r="C86" s="60" t="s">
        <v>225</v>
      </c>
      <c r="D86" s="61" t="s">
        <v>31</v>
      </c>
      <c r="E86" s="78">
        <v>0</v>
      </c>
      <c r="F86" s="79">
        <v>0</v>
      </c>
      <c r="G86" s="79">
        <v>2</v>
      </c>
      <c r="H86" s="79">
        <f t="shared" si="1"/>
        <v>0</v>
      </c>
    </row>
    <row r="87" spans="1:8" x14ac:dyDescent="0.2">
      <c r="A87" s="77" t="s">
        <v>226</v>
      </c>
      <c r="B87" s="77" t="s">
        <v>227</v>
      </c>
      <c r="C87" s="60" t="s">
        <v>228</v>
      </c>
      <c r="E87" s="78">
        <v>0</v>
      </c>
      <c r="F87" s="79">
        <v>0</v>
      </c>
      <c r="G87" s="79">
        <v>1</v>
      </c>
      <c r="H87" s="79">
        <f>H88+H91+H103+H105+H109+H141</f>
        <v>0</v>
      </c>
    </row>
    <row r="88" spans="1:8" x14ac:dyDescent="0.2">
      <c r="A88" s="77" t="s">
        <v>229</v>
      </c>
      <c r="B88" s="77" t="s">
        <v>230</v>
      </c>
      <c r="C88" s="60" t="s">
        <v>231</v>
      </c>
      <c r="E88" s="78">
        <v>0</v>
      </c>
      <c r="F88" s="79">
        <v>0</v>
      </c>
      <c r="G88" s="79">
        <v>1</v>
      </c>
      <c r="H88" s="79">
        <f>H89+H90</f>
        <v>0</v>
      </c>
    </row>
    <row r="89" spans="1:8" ht="51" x14ac:dyDescent="0.2">
      <c r="A89" s="77" t="s">
        <v>232</v>
      </c>
      <c r="B89" s="77" t="s">
        <v>233</v>
      </c>
      <c r="C89" s="60" t="s">
        <v>234</v>
      </c>
      <c r="D89" s="61" t="s">
        <v>235</v>
      </c>
      <c r="E89" s="78">
        <v>560</v>
      </c>
      <c r="F89" s="80"/>
      <c r="G89" s="79">
        <v>2</v>
      </c>
      <c r="H89" s="79">
        <f t="shared" ref="H89:H90" si="2">ROUND(ROUND(F89,2)*ROUND(E89,2), 2)</f>
        <v>0</v>
      </c>
    </row>
    <row r="90" spans="1:8" ht="51" x14ac:dyDescent="0.2">
      <c r="A90" s="77" t="s">
        <v>236</v>
      </c>
      <c r="B90" s="77" t="s">
        <v>237</v>
      </c>
      <c r="C90" s="60" t="s">
        <v>238</v>
      </c>
      <c r="D90" s="61" t="s">
        <v>235</v>
      </c>
      <c r="E90" s="78">
        <v>40</v>
      </c>
      <c r="F90" s="80"/>
      <c r="G90" s="79">
        <v>2</v>
      </c>
      <c r="H90" s="79">
        <f t="shared" si="2"/>
        <v>0</v>
      </c>
    </row>
    <row r="91" spans="1:8" x14ac:dyDescent="0.2">
      <c r="A91" s="77" t="s">
        <v>239</v>
      </c>
      <c r="C91" s="60" t="s">
        <v>240</v>
      </c>
      <c r="E91" s="78">
        <v>0</v>
      </c>
      <c r="F91" s="79">
        <v>0</v>
      </c>
      <c r="G91" s="79">
        <v>1</v>
      </c>
      <c r="H91" s="78">
        <f>H92+H93+H95+H96+H97+H98+H99+H100+H101+H102</f>
        <v>0</v>
      </c>
    </row>
    <row r="92" spans="1:8" ht="25.5" x14ac:dyDescent="0.2">
      <c r="A92" s="77" t="s">
        <v>241</v>
      </c>
      <c r="B92" s="77" t="s">
        <v>242</v>
      </c>
      <c r="C92" s="60" t="s">
        <v>243</v>
      </c>
      <c r="F92" s="80"/>
    </row>
    <row r="93" spans="1:8" ht="38.25" x14ac:dyDescent="0.2">
      <c r="A93" s="77" t="s">
        <v>244</v>
      </c>
      <c r="C93" s="60" t="s">
        <v>245</v>
      </c>
      <c r="D93" s="61" t="s">
        <v>235</v>
      </c>
      <c r="E93" s="78">
        <v>60</v>
      </c>
      <c r="F93" s="80"/>
      <c r="G93" s="79">
        <v>2</v>
      </c>
      <c r="H93" s="79">
        <f t="shared" ref="H93:H102" si="3">ROUND(ROUND(F93,2)*ROUND(E93,2), 2)</f>
        <v>0</v>
      </c>
    </row>
    <row r="94" spans="1:8" ht="38.25" x14ac:dyDescent="0.2">
      <c r="A94" s="77" t="s">
        <v>246</v>
      </c>
      <c r="C94" s="60" t="s">
        <v>247</v>
      </c>
      <c r="F94" s="80"/>
      <c r="G94" s="79">
        <v>2</v>
      </c>
    </row>
    <row r="95" spans="1:8" x14ac:dyDescent="0.2">
      <c r="A95" s="77" t="s">
        <v>1383</v>
      </c>
      <c r="C95" s="60" t="s">
        <v>1376</v>
      </c>
      <c r="D95" s="61" t="s">
        <v>451</v>
      </c>
      <c r="E95" s="78">
        <v>1</v>
      </c>
      <c r="F95" s="80"/>
      <c r="H95" s="79">
        <f t="shared" si="3"/>
        <v>0</v>
      </c>
    </row>
    <row r="96" spans="1:8" ht="38.25" x14ac:dyDescent="0.2">
      <c r="A96" s="77" t="s">
        <v>1384</v>
      </c>
      <c r="C96" s="60" t="s">
        <v>1377</v>
      </c>
      <c r="D96" s="61" t="s">
        <v>292</v>
      </c>
      <c r="E96" s="78">
        <v>150</v>
      </c>
      <c r="F96" s="80"/>
      <c r="H96" s="79">
        <f t="shared" si="3"/>
        <v>0</v>
      </c>
    </row>
    <row r="97" spans="1:8" ht="25.5" x14ac:dyDescent="0.2">
      <c r="A97" s="77" t="s">
        <v>1385</v>
      </c>
      <c r="C97" s="60" t="s">
        <v>1378</v>
      </c>
      <c r="D97" s="61" t="s">
        <v>235</v>
      </c>
      <c r="E97" s="78">
        <v>150</v>
      </c>
      <c r="F97" s="80"/>
      <c r="H97" s="79">
        <f t="shared" si="3"/>
        <v>0</v>
      </c>
    </row>
    <row r="98" spans="1:8" ht="38.25" x14ac:dyDescent="0.2">
      <c r="A98" s="77" t="s">
        <v>1386</v>
      </c>
      <c r="C98" s="60" t="s">
        <v>1379</v>
      </c>
      <c r="D98" s="61" t="s">
        <v>292</v>
      </c>
      <c r="E98" s="78">
        <v>30</v>
      </c>
      <c r="F98" s="80"/>
      <c r="H98" s="79">
        <f t="shared" si="3"/>
        <v>0</v>
      </c>
    </row>
    <row r="99" spans="1:8" ht="25.5" x14ac:dyDescent="0.2">
      <c r="A99" s="77" t="s">
        <v>1387</v>
      </c>
      <c r="C99" s="60" t="s">
        <v>1380</v>
      </c>
      <c r="D99" s="61" t="s">
        <v>292</v>
      </c>
      <c r="E99" s="78">
        <v>105</v>
      </c>
      <c r="F99" s="80"/>
      <c r="H99" s="79">
        <f t="shared" si="3"/>
        <v>0</v>
      </c>
    </row>
    <row r="100" spans="1:8" ht="25.5" x14ac:dyDescent="0.2">
      <c r="A100" s="77" t="s">
        <v>1388</v>
      </c>
      <c r="C100" s="60" t="s">
        <v>1381</v>
      </c>
      <c r="D100" s="61" t="s">
        <v>292</v>
      </c>
      <c r="E100" s="78">
        <v>45</v>
      </c>
      <c r="F100" s="80"/>
      <c r="H100" s="79">
        <f t="shared" si="3"/>
        <v>0</v>
      </c>
    </row>
    <row r="101" spans="1:8" x14ac:dyDescent="0.2">
      <c r="A101" s="77" t="s">
        <v>1389</v>
      </c>
      <c r="C101" s="60" t="s">
        <v>1445</v>
      </c>
      <c r="D101" s="61" t="s">
        <v>235</v>
      </c>
      <c r="E101" s="78">
        <v>150</v>
      </c>
      <c r="F101" s="80"/>
      <c r="H101" s="79">
        <f t="shared" si="3"/>
        <v>0</v>
      </c>
    </row>
    <row r="102" spans="1:8" x14ac:dyDescent="0.2">
      <c r="A102" s="77" t="s">
        <v>1390</v>
      </c>
      <c r="C102" s="60" t="s">
        <v>1382</v>
      </c>
      <c r="D102" s="61" t="s">
        <v>235</v>
      </c>
      <c r="E102" s="78">
        <v>150</v>
      </c>
      <c r="F102" s="80"/>
      <c r="H102" s="79">
        <f t="shared" si="3"/>
        <v>0</v>
      </c>
    </row>
    <row r="103" spans="1:8" x14ac:dyDescent="0.2">
      <c r="A103" s="77" t="s">
        <v>248</v>
      </c>
      <c r="C103" s="60" t="s">
        <v>249</v>
      </c>
      <c r="E103" s="78">
        <v>0</v>
      </c>
      <c r="F103" s="79">
        <v>0</v>
      </c>
      <c r="G103" s="79">
        <v>1</v>
      </c>
      <c r="H103" s="79">
        <f>H104</f>
        <v>0</v>
      </c>
    </row>
    <row r="104" spans="1:8" ht="51" x14ac:dyDescent="0.2">
      <c r="A104" s="77" t="s">
        <v>250</v>
      </c>
      <c r="B104" s="77" t="s">
        <v>251</v>
      </c>
      <c r="C104" s="60" t="s">
        <v>1446</v>
      </c>
      <c r="D104" s="61" t="s">
        <v>31</v>
      </c>
      <c r="E104" s="78">
        <v>0</v>
      </c>
      <c r="F104" s="79">
        <v>0</v>
      </c>
      <c r="G104" s="79">
        <v>2</v>
      </c>
      <c r="H104" s="79">
        <f>ROUND(ROUND(F104,2)*ROUND(E104,2), 2)</f>
        <v>0</v>
      </c>
    </row>
    <row r="105" spans="1:8" x14ac:dyDescent="0.2">
      <c r="A105" s="77" t="s">
        <v>252</v>
      </c>
      <c r="C105" s="60" t="s">
        <v>253</v>
      </c>
      <c r="E105" s="78">
        <v>0</v>
      </c>
      <c r="F105" s="79">
        <v>0</v>
      </c>
      <c r="G105" s="79">
        <v>1</v>
      </c>
      <c r="H105" s="79">
        <f>H106+H107+H108</f>
        <v>0</v>
      </c>
    </row>
    <row r="106" spans="1:8" ht="38.25" x14ac:dyDescent="0.2">
      <c r="A106" s="77" t="s">
        <v>254</v>
      </c>
      <c r="B106" s="77" t="s">
        <v>255</v>
      </c>
      <c r="C106" s="60" t="s">
        <v>256</v>
      </c>
      <c r="D106" s="61" t="s">
        <v>235</v>
      </c>
      <c r="E106" s="78">
        <v>120</v>
      </c>
      <c r="F106" s="80"/>
      <c r="G106" s="79">
        <v>2</v>
      </c>
      <c r="H106" s="79">
        <f t="shared" ref="H106" si="4">ROUND(ROUND(F106,2)*ROUND(E106,2), 2)</f>
        <v>0</v>
      </c>
    </row>
    <row r="107" spans="1:8" ht="38.25" x14ac:dyDescent="0.2">
      <c r="C107" s="60" t="s">
        <v>1447</v>
      </c>
      <c r="F107" s="80"/>
    </row>
    <row r="108" spans="1:8" ht="25.5" x14ac:dyDescent="0.2">
      <c r="C108" s="60" t="s">
        <v>1448</v>
      </c>
      <c r="F108" s="80"/>
    </row>
    <row r="109" spans="1:8" x14ac:dyDescent="0.2">
      <c r="A109" s="77" t="s">
        <v>258</v>
      </c>
      <c r="C109" s="60" t="s">
        <v>259</v>
      </c>
      <c r="E109" s="78">
        <v>0</v>
      </c>
      <c r="F109" s="79">
        <v>0</v>
      </c>
      <c r="G109" s="79">
        <v>1</v>
      </c>
      <c r="H109" s="79">
        <f>H111+H112+H114+H113++H115+H116+H117+H118+H119+H120+H121+H122+H123+H124+H125+H126+H128+H127+H129+H130+H131+H132+H133+H134+H135+H136+H138+H139+H140</f>
        <v>0</v>
      </c>
    </row>
    <row r="110" spans="1:8" ht="179.45" customHeight="1" x14ac:dyDescent="0.2">
      <c r="A110" s="77" t="s">
        <v>260</v>
      </c>
      <c r="B110" s="77" t="s">
        <v>261</v>
      </c>
      <c r="C110" s="62" t="s">
        <v>262</v>
      </c>
      <c r="F110" s="80"/>
      <c r="G110" s="79">
        <v>2</v>
      </c>
    </row>
    <row r="111" spans="1:8" ht="38.25" x14ac:dyDescent="0.2">
      <c r="A111" s="77" t="s">
        <v>1415</v>
      </c>
      <c r="C111" s="60" t="s">
        <v>1391</v>
      </c>
      <c r="F111" s="80"/>
    </row>
    <row r="112" spans="1:8" x14ac:dyDescent="0.2">
      <c r="A112" s="77" t="s">
        <v>1416</v>
      </c>
      <c r="C112" s="60" t="s">
        <v>1392</v>
      </c>
      <c r="D112" s="61" t="s">
        <v>451</v>
      </c>
      <c r="E112" s="78">
        <v>1</v>
      </c>
      <c r="F112" s="80"/>
      <c r="H112" s="79">
        <f t="shared" ref="H112:H136" si="5">ROUND(ROUND(F112,2)*ROUND(E112,2), 2)</f>
        <v>0</v>
      </c>
    </row>
    <row r="113" spans="1:8" ht="38.25" x14ac:dyDescent="0.2">
      <c r="A113" s="77" t="s">
        <v>1417</v>
      </c>
      <c r="C113" s="60" t="s">
        <v>1393</v>
      </c>
      <c r="D113" s="61" t="s">
        <v>292</v>
      </c>
      <c r="E113" s="78">
        <v>85</v>
      </c>
      <c r="F113" s="80"/>
      <c r="H113" s="79">
        <f t="shared" si="5"/>
        <v>0</v>
      </c>
    </row>
    <row r="114" spans="1:8" ht="38.25" x14ac:dyDescent="0.2">
      <c r="A114" s="77" t="s">
        <v>1418</v>
      </c>
      <c r="C114" s="60" t="s">
        <v>1394</v>
      </c>
      <c r="D114" s="61" t="s">
        <v>292</v>
      </c>
      <c r="E114" s="78">
        <v>35</v>
      </c>
      <c r="F114" s="80"/>
      <c r="H114" s="79">
        <f t="shared" si="5"/>
        <v>0</v>
      </c>
    </row>
    <row r="115" spans="1:8" ht="25.5" x14ac:dyDescent="0.2">
      <c r="A115" s="77" t="s">
        <v>1419</v>
      </c>
      <c r="C115" s="60" t="s">
        <v>1395</v>
      </c>
      <c r="D115" s="61" t="s">
        <v>292</v>
      </c>
      <c r="E115" s="78">
        <v>15</v>
      </c>
      <c r="F115" s="80"/>
      <c r="H115" s="79">
        <f t="shared" si="5"/>
        <v>0</v>
      </c>
    </row>
    <row r="116" spans="1:8" ht="38.25" x14ac:dyDescent="0.2">
      <c r="A116" s="77" t="s">
        <v>1420</v>
      </c>
      <c r="C116" s="62" t="s">
        <v>1379</v>
      </c>
      <c r="D116" s="61" t="s">
        <v>292</v>
      </c>
      <c r="E116" s="78">
        <v>30</v>
      </c>
      <c r="F116" s="80"/>
      <c r="H116" s="79">
        <f t="shared" si="5"/>
        <v>0</v>
      </c>
    </row>
    <row r="117" spans="1:8" ht="25.5" x14ac:dyDescent="0.2">
      <c r="A117" s="77" t="s">
        <v>1421</v>
      </c>
      <c r="C117" s="62" t="s">
        <v>1380</v>
      </c>
      <c r="D117" s="61" t="s">
        <v>292</v>
      </c>
      <c r="E117" s="78">
        <v>180</v>
      </c>
      <c r="F117" s="80"/>
      <c r="H117" s="79">
        <f t="shared" si="5"/>
        <v>0</v>
      </c>
    </row>
    <row r="118" spans="1:8" ht="25.5" x14ac:dyDescent="0.2">
      <c r="A118" s="77" t="s">
        <v>1422</v>
      </c>
      <c r="C118" s="62" t="s">
        <v>1396</v>
      </c>
      <c r="D118" s="61" t="s">
        <v>292</v>
      </c>
      <c r="E118" s="78">
        <v>25</v>
      </c>
      <c r="F118" s="80"/>
      <c r="H118" s="79">
        <f t="shared" si="5"/>
        <v>0</v>
      </c>
    </row>
    <row r="119" spans="1:8" ht="25.5" x14ac:dyDescent="0.2">
      <c r="A119" s="77" t="s">
        <v>1423</v>
      </c>
      <c r="C119" s="62" t="s">
        <v>1397</v>
      </c>
      <c r="D119" s="61" t="s">
        <v>257</v>
      </c>
      <c r="E119" s="78">
        <v>3</v>
      </c>
      <c r="F119" s="80"/>
      <c r="H119" s="79">
        <f t="shared" si="5"/>
        <v>0</v>
      </c>
    </row>
    <row r="120" spans="1:8" ht="38.25" x14ac:dyDescent="0.2">
      <c r="A120" s="77" t="s">
        <v>1424</v>
      </c>
      <c r="C120" s="62" t="s">
        <v>1398</v>
      </c>
      <c r="D120" s="61" t="s">
        <v>257</v>
      </c>
      <c r="E120" s="78">
        <v>3</v>
      </c>
      <c r="F120" s="80"/>
      <c r="H120" s="79">
        <f t="shared" si="5"/>
        <v>0</v>
      </c>
    </row>
    <row r="121" spans="1:8" ht="51" x14ac:dyDescent="0.2">
      <c r="A121" s="77" t="s">
        <v>1425</v>
      </c>
      <c r="C121" s="62" t="s">
        <v>1400</v>
      </c>
      <c r="D121" s="61" t="s">
        <v>235</v>
      </c>
      <c r="E121" s="78">
        <v>5</v>
      </c>
      <c r="F121" s="80"/>
      <c r="H121" s="79">
        <f t="shared" si="5"/>
        <v>0</v>
      </c>
    </row>
    <row r="122" spans="1:8" ht="38.25" x14ac:dyDescent="0.2">
      <c r="A122" s="77" t="s">
        <v>1426</v>
      </c>
      <c r="C122" s="62" t="s">
        <v>1399</v>
      </c>
      <c r="D122" s="61" t="s">
        <v>235</v>
      </c>
      <c r="E122" s="78">
        <v>3</v>
      </c>
      <c r="F122" s="80"/>
      <c r="H122" s="79">
        <f t="shared" si="5"/>
        <v>0</v>
      </c>
    </row>
    <row r="123" spans="1:8" ht="38.25" x14ac:dyDescent="0.2">
      <c r="A123" s="77" t="s">
        <v>1427</v>
      </c>
      <c r="C123" s="62" t="s">
        <v>1401</v>
      </c>
      <c r="D123" s="61" t="s">
        <v>235</v>
      </c>
      <c r="E123" s="78">
        <v>3</v>
      </c>
      <c r="F123" s="80"/>
      <c r="H123" s="79">
        <f t="shared" si="5"/>
        <v>0</v>
      </c>
    </row>
    <row r="124" spans="1:8" ht="38.25" x14ac:dyDescent="0.2">
      <c r="A124" s="77" t="s">
        <v>1428</v>
      </c>
      <c r="C124" s="62" t="s">
        <v>1402</v>
      </c>
      <c r="D124" s="61" t="s">
        <v>235</v>
      </c>
      <c r="E124" s="78">
        <v>3</v>
      </c>
      <c r="F124" s="80"/>
      <c r="H124" s="79">
        <f t="shared" si="5"/>
        <v>0</v>
      </c>
    </row>
    <row r="125" spans="1:8" ht="25.5" x14ac:dyDescent="0.2">
      <c r="A125" s="77" t="s">
        <v>1429</v>
      </c>
      <c r="C125" s="62" t="s">
        <v>1403</v>
      </c>
      <c r="D125" s="61" t="s">
        <v>235</v>
      </c>
      <c r="E125" s="78">
        <v>240</v>
      </c>
      <c r="F125" s="80"/>
      <c r="H125" s="79">
        <f t="shared" si="5"/>
        <v>0</v>
      </c>
    </row>
    <row r="126" spans="1:8" ht="25.5" x14ac:dyDescent="0.2">
      <c r="A126" s="77" t="s">
        <v>1430</v>
      </c>
      <c r="C126" s="62" t="s">
        <v>1404</v>
      </c>
      <c r="D126" s="61" t="s">
        <v>235</v>
      </c>
      <c r="E126" s="78">
        <v>12</v>
      </c>
      <c r="F126" s="80"/>
      <c r="H126" s="79">
        <f t="shared" si="5"/>
        <v>0</v>
      </c>
    </row>
    <row r="127" spans="1:8" x14ac:dyDescent="0.2">
      <c r="A127" s="77" t="s">
        <v>1431</v>
      </c>
      <c r="C127" s="62" t="s">
        <v>1410</v>
      </c>
      <c r="D127" s="61" t="s">
        <v>257</v>
      </c>
      <c r="E127" s="78">
        <v>4</v>
      </c>
      <c r="F127" s="80"/>
      <c r="H127" s="79">
        <f t="shared" si="5"/>
        <v>0</v>
      </c>
    </row>
    <row r="128" spans="1:8" x14ac:dyDescent="0.2">
      <c r="A128" s="77" t="s">
        <v>1432</v>
      </c>
      <c r="C128" s="62" t="s">
        <v>1405</v>
      </c>
      <c r="D128" s="61" t="s">
        <v>1406</v>
      </c>
      <c r="E128" s="78">
        <v>4</v>
      </c>
      <c r="F128" s="80"/>
      <c r="H128" s="79">
        <f t="shared" si="5"/>
        <v>0</v>
      </c>
    </row>
    <row r="129" spans="1:8" x14ac:dyDescent="0.2">
      <c r="A129" s="77" t="s">
        <v>1433</v>
      </c>
      <c r="C129" s="62" t="s">
        <v>1407</v>
      </c>
      <c r="D129" s="61" t="s">
        <v>257</v>
      </c>
      <c r="E129" s="78">
        <v>1</v>
      </c>
      <c r="F129" s="80"/>
      <c r="H129" s="79">
        <f t="shared" si="5"/>
        <v>0</v>
      </c>
    </row>
    <row r="130" spans="1:8" x14ac:dyDescent="0.2">
      <c r="A130" s="77" t="s">
        <v>1434</v>
      </c>
      <c r="C130" s="62" t="s">
        <v>1409</v>
      </c>
      <c r="D130" s="61" t="s">
        <v>257</v>
      </c>
      <c r="E130" s="78">
        <v>6</v>
      </c>
      <c r="F130" s="80"/>
      <c r="H130" s="79">
        <f t="shared" si="5"/>
        <v>0</v>
      </c>
    </row>
    <row r="131" spans="1:8" x14ac:dyDescent="0.2">
      <c r="A131" s="77" t="s">
        <v>1435</v>
      </c>
      <c r="C131" s="81" t="s">
        <v>1408</v>
      </c>
      <c r="D131" s="61" t="s">
        <v>257</v>
      </c>
      <c r="E131" s="78">
        <v>2</v>
      </c>
      <c r="F131" s="80"/>
      <c r="H131" s="79">
        <f t="shared" si="5"/>
        <v>0</v>
      </c>
    </row>
    <row r="132" spans="1:8" x14ac:dyDescent="0.2">
      <c r="A132" s="77" t="s">
        <v>1436</v>
      </c>
      <c r="C132" s="81" t="s">
        <v>1411</v>
      </c>
      <c r="D132" s="61" t="s">
        <v>257</v>
      </c>
      <c r="E132" s="78">
        <v>2</v>
      </c>
      <c r="F132" s="80"/>
      <c r="H132" s="79">
        <f t="shared" si="5"/>
        <v>0</v>
      </c>
    </row>
    <row r="133" spans="1:8" ht="25.5" x14ac:dyDescent="0.2">
      <c r="A133" s="77" t="s">
        <v>1437</v>
      </c>
      <c r="C133" s="62" t="s">
        <v>1412</v>
      </c>
      <c r="D133" s="61" t="s">
        <v>257</v>
      </c>
      <c r="E133" s="78">
        <v>24</v>
      </c>
      <c r="F133" s="80"/>
      <c r="H133" s="79">
        <f t="shared" si="5"/>
        <v>0</v>
      </c>
    </row>
    <row r="134" spans="1:8" ht="25.5" x14ac:dyDescent="0.2">
      <c r="A134" s="77" t="s">
        <v>1438</v>
      </c>
      <c r="C134" s="62" t="s">
        <v>1413</v>
      </c>
      <c r="D134" s="61" t="s">
        <v>257</v>
      </c>
      <c r="E134" s="78">
        <v>2</v>
      </c>
      <c r="F134" s="80"/>
      <c r="H134" s="79">
        <f t="shared" si="5"/>
        <v>0</v>
      </c>
    </row>
    <row r="135" spans="1:8" ht="25.5" x14ac:dyDescent="0.2">
      <c r="A135" s="77" t="s">
        <v>1439</v>
      </c>
      <c r="C135" s="62" t="s">
        <v>1414</v>
      </c>
      <c r="D135" s="61" t="s">
        <v>257</v>
      </c>
      <c r="E135" s="78">
        <v>8</v>
      </c>
      <c r="F135" s="80"/>
      <c r="H135" s="79">
        <f t="shared" si="5"/>
        <v>0</v>
      </c>
    </row>
    <row r="136" spans="1:8" ht="25.5" x14ac:dyDescent="0.2">
      <c r="A136" s="77" t="s">
        <v>1440</v>
      </c>
      <c r="C136" s="62" t="s">
        <v>1441</v>
      </c>
      <c r="D136" s="61" t="s">
        <v>235</v>
      </c>
      <c r="E136" s="78">
        <v>240</v>
      </c>
      <c r="F136" s="80"/>
      <c r="H136" s="79">
        <f t="shared" si="5"/>
        <v>0</v>
      </c>
    </row>
    <row r="137" spans="1:8" x14ac:dyDescent="0.2">
      <c r="C137" s="62" t="s">
        <v>1444</v>
      </c>
      <c r="F137" s="80"/>
    </row>
    <row r="138" spans="1:8" ht="25.5" x14ac:dyDescent="0.2">
      <c r="C138" s="62" t="s">
        <v>1442</v>
      </c>
      <c r="F138" s="80"/>
    </row>
    <row r="139" spans="1:8" ht="51" x14ac:dyDescent="0.2">
      <c r="C139" s="62" t="s">
        <v>1443</v>
      </c>
      <c r="F139" s="80"/>
    </row>
    <row r="140" spans="1:8" ht="38.25" x14ac:dyDescent="0.2">
      <c r="C140" s="62" t="s">
        <v>225</v>
      </c>
      <c r="F140" s="80"/>
    </row>
    <row r="141" spans="1:8" x14ac:dyDescent="0.2">
      <c r="A141" s="77" t="s">
        <v>263</v>
      </c>
      <c r="C141" s="60" t="s">
        <v>264</v>
      </c>
      <c r="E141" s="78">
        <v>0</v>
      </c>
      <c r="F141" s="79">
        <v>0</v>
      </c>
      <c r="G141" s="79">
        <v>1</v>
      </c>
      <c r="H141" s="79">
        <f>H142</f>
        <v>0</v>
      </c>
    </row>
    <row r="142" spans="1:8" x14ac:dyDescent="0.2">
      <c r="A142" s="77" t="s">
        <v>265</v>
      </c>
      <c r="C142" s="60" t="s">
        <v>266</v>
      </c>
      <c r="D142" s="61" t="s">
        <v>267</v>
      </c>
      <c r="E142" s="78">
        <v>5</v>
      </c>
      <c r="F142" s="79">
        <f>H88+H91+H103+H105+H109</f>
        <v>0</v>
      </c>
      <c r="G142" s="79">
        <v>2</v>
      </c>
      <c r="H142" s="79">
        <f>F142*E142/100</f>
        <v>0</v>
      </c>
    </row>
    <row r="143" spans="1:8" x14ac:dyDescent="0.2">
      <c r="A143" s="77" t="s">
        <v>268</v>
      </c>
      <c r="B143" s="77" t="s">
        <v>269</v>
      </c>
      <c r="C143" s="60" t="s">
        <v>270</v>
      </c>
      <c r="E143" s="78">
        <v>0</v>
      </c>
      <c r="F143" s="79">
        <v>0</v>
      </c>
      <c r="G143" s="79">
        <v>1</v>
      </c>
      <c r="H143" s="79">
        <f>H144+H182+H212+H284+H303</f>
        <v>0</v>
      </c>
    </row>
    <row r="144" spans="1:8" x14ac:dyDescent="0.2">
      <c r="A144" s="77" t="s">
        <v>271</v>
      </c>
      <c r="B144" s="77" t="s">
        <v>272</v>
      </c>
      <c r="C144" s="60" t="s">
        <v>273</v>
      </c>
      <c r="E144" s="78">
        <v>0</v>
      </c>
      <c r="F144" s="79">
        <v>0</v>
      </c>
      <c r="G144" s="79">
        <v>1</v>
      </c>
      <c r="H144" s="79">
        <f>H145+H147+H150+H163+H175+H179</f>
        <v>0</v>
      </c>
    </row>
    <row r="145" spans="1:8" x14ac:dyDescent="0.2">
      <c r="A145" s="77" t="s">
        <v>274</v>
      </c>
      <c r="C145" s="60" t="s">
        <v>275</v>
      </c>
      <c r="E145" s="78">
        <v>0</v>
      </c>
      <c r="F145" s="79">
        <v>0</v>
      </c>
      <c r="G145" s="79">
        <v>1</v>
      </c>
      <c r="H145" s="79">
        <f>H146</f>
        <v>0</v>
      </c>
    </row>
    <row r="146" spans="1:8" ht="76.5" x14ac:dyDescent="0.2">
      <c r="A146" s="77" t="s">
        <v>276</v>
      </c>
      <c r="C146" s="60" t="s">
        <v>1450</v>
      </c>
      <c r="D146" s="61" t="s">
        <v>31</v>
      </c>
      <c r="E146" s="78">
        <v>0</v>
      </c>
      <c r="F146" s="79">
        <v>0</v>
      </c>
      <c r="G146" s="79">
        <v>2</v>
      </c>
      <c r="H146" s="79">
        <f>ROUND(ROUND(F146,2)*ROUND(E146,2), 2)</f>
        <v>0</v>
      </c>
    </row>
    <row r="147" spans="1:8" x14ac:dyDescent="0.2">
      <c r="A147" s="77" t="s">
        <v>277</v>
      </c>
      <c r="B147" s="77" t="s">
        <v>278</v>
      </c>
      <c r="C147" s="60" t="s">
        <v>279</v>
      </c>
      <c r="E147" s="78">
        <v>0</v>
      </c>
      <c r="F147" s="79">
        <v>0</v>
      </c>
      <c r="G147" s="79">
        <v>1</v>
      </c>
      <c r="H147" s="79">
        <f>H148+H149</f>
        <v>0</v>
      </c>
    </row>
    <row r="148" spans="1:8" ht="38.25" x14ac:dyDescent="0.2">
      <c r="A148" s="77" t="s">
        <v>280</v>
      </c>
      <c r="B148" s="77" t="s">
        <v>281</v>
      </c>
      <c r="C148" s="60" t="s">
        <v>282</v>
      </c>
      <c r="D148" s="61" t="s">
        <v>235</v>
      </c>
      <c r="E148" s="78">
        <v>360</v>
      </c>
      <c r="F148" s="80"/>
      <c r="G148" s="79">
        <v>2</v>
      </c>
      <c r="H148" s="79">
        <f t="shared" ref="H148:H149" si="6">ROUND(ROUND(F148,2)*ROUND(E148,2), 2)</f>
        <v>0</v>
      </c>
    </row>
    <row r="149" spans="1:8" ht="25.5" x14ac:dyDescent="0.2">
      <c r="A149" s="77" t="s">
        <v>283</v>
      </c>
      <c r="B149" s="77" t="s">
        <v>284</v>
      </c>
      <c r="C149" s="60" t="s">
        <v>285</v>
      </c>
      <c r="D149" s="61" t="s">
        <v>257</v>
      </c>
      <c r="E149" s="78">
        <v>18</v>
      </c>
      <c r="F149" s="80"/>
      <c r="G149" s="79">
        <v>2</v>
      </c>
      <c r="H149" s="79">
        <f t="shared" si="6"/>
        <v>0</v>
      </c>
    </row>
    <row r="150" spans="1:8" x14ac:dyDescent="0.2">
      <c r="A150" s="77" t="s">
        <v>286</v>
      </c>
      <c r="B150" s="77" t="s">
        <v>287</v>
      </c>
      <c r="C150" s="60" t="s">
        <v>288</v>
      </c>
      <c r="E150" s="78">
        <v>0</v>
      </c>
      <c r="F150" s="79">
        <v>0</v>
      </c>
      <c r="G150" s="79">
        <v>1</v>
      </c>
      <c r="H150" s="79">
        <f>H151+H152+H153+H154+H155+H156+H157+H158+H159+H160+H161+H162</f>
        <v>0</v>
      </c>
    </row>
    <row r="151" spans="1:8" ht="76.5" x14ac:dyDescent="0.2">
      <c r="A151" s="77" t="s">
        <v>289</v>
      </c>
      <c r="B151" s="77" t="s">
        <v>290</v>
      </c>
      <c r="C151" s="60" t="s">
        <v>291</v>
      </c>
      <c r="D151" s="61" t="s">
        <v>292</v>
      </c>
      <c r="E151" s="78">
        <v>1458</v>
      </c>
      <c r="F151" s="80"/>
      <c r="G151" s="79">
        <v>2</v>
      </c>
      <c r="H151" s="79">
        <f t="shared" ref="H151:H162" si="7">ROUND(ROUND(F151,2)*ROUND(E151,2), 2)</f>
        <v>0</v>
      </c>
    </row>
    <row r="152" spans="1:8" ht="76.5" x14ac:dyDescent="0.2">
      <c r="A152" s="77" t="s">
        <v>293</v>
      </c>
      <c r="B152" s="77" t="s">
        <v>294</v>
      </c>
      <c r="C152" s="60" t="s">
        <v>295</v>
      </c>
      <c r="D152" s="61" t="s">
        <v>292</v>
      </c>
      <c r="E152" s="78">
        <v>270</v>
      </c>
      <c r="F152" s="80"/>
      <c r="G152" s="79">
        <v>2</v>
      </c>
      <c r="H152" s="79">
        <f t="shared" si="7"/>
        <v>0</v>
      </c>
    </row>
    <row r="153" spans="1:8" ht="38.25" x14ac:dyDescent="0.2">
      <c r="A153" s="77" t="s">
        <v>296</v>
      </c>
      <c r="B153" s="77" t="s">
        <v>297</v>
      </c>
      <c r="C153" s="60" t="s">
        <v>298</v>
      </c>
      <c r="D153" s="61" t="s">
        <v>292</v>
      </c>
      <c r="E153" s="78">
        <v>36</v>
      </c>
      <c r="F153" s="80"/>
      <c r="G153" s="79">
        <v>2</v>
      </c>
      <c r="H153" s="79">
        <f t="shared" si="7"/>
        <v>0</v>
      </c>
    </row>
    <row r="154" spans="1:8" ht="76.5" x14ac:dyDescent="0.2">
      <c r="A154" s="77" t="s">
        <v>299</v>
      </c>
      <c r="B154" s="77" t="s">
        <v>300</v>
      </c>
      <c r="C154" s="60" t="s">
        <v>301</v>
      </c>
      <c r="D154" s="61" t="s">
        <v>292</v>
      </c>
      <c r="E154" s="78">
        <v>36</v>
      </c>
      <c r="F154" s="80"/>
      <c r="G154" s="79">
        <v>2</v>
      </c>
      <c r="H154" s="79">
        <f t="shared" si="7"/>
        <v>0</v>
      </c>
    </row>
    <row r="155" spans="1:8" ht="114.75" x14ac:dyDescent="0.2">
      <c r="A155" s="77" t="s">
        <v>302</v>
      </c>
      <c r="B155" s="77" t="s">
        <v>303</v>
      </c>
      <c r="C155" s="60" t="s">
        <v>304</v>
      </c>
      <c r="D155" s="61" t="s">
        <v>257</v>
      </c>
      <c r="E155" s="78">
        <v>15</v>
      </c>
      <c r="F155" s="80"/>
      <c r="G155" s="79">
        <v>2</v>
      </c>
      <c r="H155" s="79">
        <f t="shared" si="7"/>
        <v>0</v>
      </c>
    </row>
    <row r="156" spans="1:8" ht="51" x14ac:dyDescent="0.2">
      <c r="A156" s="77" t="s">
        <v>305</v>
      </c>
      <c r="B156" s="77" t="s">
        <v>306</v>
      </c>
      <c r="C156" s="60" t="s">
        <v>307</v>
      </c>
      <c r="D156" s="61" t="s">
        <v>257</v>
      </c>
      <c r="E156" s="78">
        <v>11</v>
      </c>
      <c r="F156" s="80"/>
      <c r="G156" s="79">
        <v>2</v>
      </c>
      <c r="H156" s="79">
        <f t="shared" si="7"/>
        <v>0</v>
      </c>
    </row>
    <row r="157" spans="1:8" ht="38.25" x14ac:dyDescent="0.2">
      <c r="A157" s="77" t="s">
        <v>308</v>
      </c>
      <c r="B157" s="77" t="s">
        <v>309</v>
      </c>
      <c r="C157" s="60" t="s">
        <v>310</v>
      </c>
      <c r="D157" s="61" t="s">
        <v>292</v>
      </c>
      <c r="E157" s="78">
        <v>1240.02</v>
      </c>
      <c r="F157" s="80"/>
      <c r="G157" s="79">
        <v>2</v>
      </c>
      <c r="H157" s="79">
        <f t="shared" si="7"/>
        <v>0</v>
      </c>
    </row>
    <row r="158" spans="1:8" ht="38.25" x14ac:dyDescent="0.2">
      <c r="A158" s="77" t="s">
        <v>311</v>
      </c>
      <c r="B158" s="77" t="s">
        <v>312</v>
      </c>
      <c r="C158" s="60" t="s">
        <v>313</v>
      </c>
      <c r="D158" s="61" t="s">
        <v>292</v>
      </c>
      <c r="E158" s="78">
        <v>253.98</v>
      </c>
      <c r="F158" s="80"/>
      <c r="G158" s="79">
        <v>2</v>
      </c>
      <c r="H158" s="79">
        <f t="shared" si="7"/>
        <v>0</v>
      </c>
    </row>
    <row r="159" spans="1:8" ht="38.25" x14ac:dyDescent="0.2">
      <c r="A159" s="77" t="s">
        <v>314</v>
      </c>
      <c r="B159" s="77" t="s">
        <v>315</v>
      </c>
      <c r="C159" s="60" t="s">
        <v>316</v>
      </c>
      <c r="D159" s="61" t="s">
        <v>317</v>
      </c>
      <c r="E159" s="78">
        <v>330</v>
      </c>
      <c r="F159" s="80"/>
      <c r="G159" s="79">
        <v>2</v>
      </c>
      <c r="H159" s="79">
        <f t="shared" si="7"/>
        <v>0</v>
      </c>
    </row>
    <row r="160" spans="1:8" ht="76.5" x14ac:dyDescent="0.2">
      <c r="A160" s="77" t="s">
        <v>318</v>
      </c>
      <c r="B160" s="77" t="s">
        <v>319</v>
      </c>
      <c r="C160" s="60" t="s">
        <v>320</v>
      </c>
      <c r="D160" s="61" t="s">
        <v>292</v>
      </c>
      <c r="E160" s="78">
        <v>270</v>
      </c>
      <c r="F160" s="80"/>
      <c r="G160" s="79">
        <v>2</v>
      </c>
      <c r="H160" s="79">
        <f t="shared" si="7"/>
        <v>0</v>
      </c>
    </row>
    <row r="161" spans="1:8" ht="89.25" x14ac:dyDescent="0.2">
      <c r="A161" s="77" t="s">
        <v>321</v>
      </c>
      <c r="B161" s="77" t="s">
        <v>322</v>
      </c>
      <c r="C161" s="60" t="s">
        <v>323</v>
      </c>
      <c r="D161" s="61" t="s">
        <v>292</v>
      </c>
      <c r="E161" s="78">
        <v>994</v>
      </c>
      <c r="F161" s="80"/>
      <c r="G161" s="79">
        <v>2</v>
      </c>
      <c r="H161" s="79">
        <f t="shared" si="7"/>
        <v>0</v>
      </c>
    </row>
    <row r="162" spans="1:8" ht="51" x14ac:dyDescent="0.2">
      <c r="A162" s="77" t="s">
        <v>324</v>
      </c>
      <c r="B162" s="77" t="s">
        <v>325</v>
      </c>
      <c r="C162" s="60" t="s">
        <v>326</v>
      </c>
      <c r="D162" s="61" t="s">
        <v>292</v>
      </c>
      <c r="E162" s="78">
        <v>306</v>
      </c>
      <c r="F162" s="80"/>
      <c r="G162" s="79">
        <v>2</v>
      </c>
      <c r="H162" s="79">
        <f t="shared" si="7"/>
        <v>0</v>
      </c>
    </row>
    <row r="163" spans="1:8" x14ac:dyDescent="0.2">
      <c r="A163" s="77" t="s">
        <v>327</v>
      </c>
      <c r="B163" s="77" t="s">
        <v>328</v>
      </c>
      <c r="C163" s="60" t="s">
        <v>329</v>
      </c>
      <c r="E163" s="78">
        <v>0</v>
      </c>
      <c r="F163" s="79">
        <v>0</v>
      </c>
      <c r="G163" s="79">
        <v>1</v>
      </c>
      <c r="H163" s="79">
        <f>H164+H165+H166+H167+H168+H169+H170+H171+H172+H173+H174</f>
        <v>0</v>
      </c>
    </row>
    <row r="164" spans="1:8" x14ac:dyDescent="0.2">
      <c r="A164" s="77" t="s">
        <v>330</v>
      </c>
      <c r="C164" s="60" t="s">
        <v>331</v>
      </c>
      <c r="D164" s="61" t="s">
        <v>31</v>
      </c>
      <c r="E164" s="78">
        <v>0</v>
      </c>
      <c r="F164" s="79">
        <v>0</v>
      </c>
      <c r="G164" s="79">
        <v>2</v>
      </c>
      <c r="H164" s="79">
        <f t="shared" ref="H164:H174" si="8">ROUND(ROUND(F164,2)*ROUND(E164,2), 2)</f>
        <v>0</v>
      </c>
    </row>
    <row r="165" spans="1:8" ht="51" x14ac:dyDescent="0.2">
      <c r="A165" s="77" t="s">
        <v>332</v>
      </c>
      <c r="B165" s="77" t="s">
        <v>333</v>
      </c>
      <c r="C165" s="60" t="s">
        <v>334</v>
      </c>
      <c r="D165" s="61" t="s">
        <v>235</v>
      </c>
      <c r="E165" s="78">
        <v>346</v>
      </c>
      <c r="F165" s="80"/>
      <c r="G165" s="79">
        <v>2</v>
      </c>
      <c r="H165" s="79">
        <f t="shared" si="8"/>
        <v>0</v>
      </c>
    </row>
    <row r="166" spans="1:8" ht="63.75" x14ac:dyDescent="0.2">
      <c r="A166" s="77" t="s">
        <v>335</v>
      </c>
      <c r="B166" s="77" t="s">
        <v>336</v>
      </c>
      <c r="C166" s="60" t="s">
        <v>337</v>
      </c>
      <c r="D166" s="61" t="s">
        <v>235</v>
      </c>
      <c r="E166" s="78">
        <v>15</v>
      </c>
      <c r="F166" s="80"/>
      <c r="G166" s="79">
        <v>2</v>
      </c>
      <c r="H166" s="79">
        <f t="shared" si="8"/>
        <v>0</v>
      </c>
    </row>
    <row r="167" spans="1:8" ht="76.5" x14ac:dyDescent="0.2">
      <c r="A167" s="77" t="s">
        <v>338</v>
      </c>
      <c r="B167" s="77" t="s">
        <v>339</v>
      </c>
      <c r="C167" s="60" t="s">
        <v>340</v>
      </c>
      <c r="D167" s="61" t="s">
        <v>31</v>
      </c>
      <c r="E167" s="78">
        <v>0</v>
      </c>
      <c r="F167" s="80"/>
      <c r="G167" s="79">
        <v>2</v>
      </c>
      <c r="H167" s="79">
        <f t="shared" si="8"/>
        <v>0</v>
      </c>
    </row>
    <row r="168" spans="1:8" ht="89.25" x14ac:dyDescent="0.2">
      <c r="A168" s="77" t="s">
        <v>341</v>
      </c>
      <c r="C168" s="60" t="s">
        <v>342</v>
      </c>
      <c r="D168" s="61" t="s">
        <v>257</v>
      </c>
      <c r="E168" s="78">
        <v>9</v>
      </c>
      <c r="F168" s="80"/>
      <c r="G168" s="79">
        <v>2</v>
      </c>
      <c r="H168" s="79">
        <f t="shared" si="8"/>
        <v>0</v>
      </c>
    </row>
    <row r="169" spans="1:8" ht="89.25" x14ac:dyDescent="0.2">
      <c r="A169" s="77" t="s">
        <v>343</v>
      </c>
      <c r="C169" s="60" t="s">
        <v>344</v>
      </c>
      <c r="D169" s="61" t="s">
        <v>257</v>
      </c>
      <c r="E169" s="78">
        <v>1</v>
      </c>
      <c r="F169" s="80"/>
      <c r="G169" s="79">
        <v>2</v>
      </c>
      <c r="H169" s="79">
        <f t="shared" si="8"/>
        <v>0</v>
      </c>
    </row>
    <row r="170" spans="1:8" ht="89.25" x14ac:dyDescent="0.2">
      <c r="A170" s="77" t="s">
        <v>345</v>
      </c>
      <c r="C170" s="60" t="s">
        <v>346</v>
      </c>
      <c r="D170" s="61" t="s">
        <v>257</v>
      </c>
      <c r="E170" s="78">
        <v>1</v>
      </c>
      <c r="F170" s="80"/>
      <c r="G170" s="79">
        <v>2</v>
      </c>
      <c r="H170" s="79">
        <f t="shared" si="8"/>
        <v>0</v>
      </c>
    </row>
    <row r="171" spans="1:8" ht="89.25" x14ac:dyDescent="0.2">
      <c r="A171" s="77" t="s">
        <v>347</v>
      </c>
      <c r="C171" s="60" t="s">
        <v>348</v>
      </c>
      <c r="D171" s="61" t="s">
        <v>257</v>
      </c>
      <c r="E171" s="78">
        <v>2</v>
      </c>
      <c r="F171" s="80"/>
      <c r="G171" s="79">
        <v>2</v>
      </c>
      <c r="H171" s="79">
        <f t="shared" si="8"/>
        <v>0</v>
      </c>
    </row>
    <row r="172" spans="1:8" ht="25.5" x14ac:dyDescent="0.2">
      <c r="A172" s="77" t="s">
        <v>349</v>
      </c>
      <c r="B172" s="77" t="s">
        <v>350</v>
      </c>
      <c r="C172" s="60" t="s">
        <v>351</v>
      </c>
      <c r="D172" s="61" t="s">
        <v>257</v>
      </c>
      <c r="E172" s="78">
        <v>3</v>
      </c>
      <c r="F172" s="80"/>
      <c r="G172" s="79">
        <v>2</v>
      </c>
      <c r="H172" s="79">
        <f t="shared" si="8"/>
        <v>0</v>
      </c>
    </row>
    <row r="173" spans="1:8" x14ac:dyDescent="0.2">
      <c r="A173" s="77" t="s">
        <v>352</v>
      </c>
      <c r="B173" s="77" t="s">
        <v>353</v>
      </c>
      <c r="C173" s="60" t="s">
        <v>354</v>
      </c>
      <c r="D173" s="61" t="s">
        <v>257</v>
      </c>
      <c r="E173" s="78">
        <v>1</v>
      </c>
      <c r="F173" s="80"/>
      <c r="G173" s="79">
        <v>2</v>
      </c>
      <c r="H173" s="79">
        <f t="shared" si="8"/>
        <v>0</v>
      </c>
    </row>
    <row r="174" spans="1:8" ht="25.5" x14ac:dyDescent="0.2">
      <c r="A174" s="77" t="s">
        <v>355</v>
      </c>
      <c r="B174" s="77" t="s">
        <v>356</v>
      </c>
      <c r="C174" s="60" t="s">
        <v>357</v>
      </c>
      <c r="D174" s="61" t="s">
        <v>292</v>
      </c>
      <c r="E174" s="78">
        <v>3.9</v>
      </c>
      <c r="F174" s="80"/>
      <c r="G174" s="79">
        <v>2</v>
      </c>
      <c r="H174" s="79">
        <f t="shared" si="8"/>
        <v>0</v>
      </c>
    </row>
    <row r="175" spans="1:8" x14ac:dyDescent="0.2">
      <c r="A175" s="77" t="s">
        <v>358</v>
      </c>
      <c r="C175" s="60" t="s">
        <v>359</v>
      </c>
      <c r="E175" s="78">
        <v>0</v>
      </c>
      <c r="F175" s="79">
        <v>0</v>
      </c>
      <c r="G175" s="79">
        <v>1</v>
      </c>
      <c r="H175" s="79">
        <f>H176+H177+H178</f>
        <v>0</v>
      </c>
    </row>
    <row r="176" spans="1:8" ht="89.25" x14ac:dyDescent="0.2">
      <c r="A176" s="77" t="s">
        <v>360</v>
      </c>
      <c r="B176" s="77" t="s">
        <v>361</v>
      </c>
      <c r="C176" s="60" t="s">
        <v>362</v>
      </c>
      <c r="D176" s="61" t="s">
        <v>257</v>
      </c>
      <c r="E176" s="78">
        <v>13</v>
      </c>
      <c r="F176" s="80"/>
      <c r="G176" s="79">
        <v>2</v>
      </c>
      <c r="H176" s="79">
        <f t="shared" ref="H176:H178" si="9">ROUND(ROUND(F176,2)*ROUND(E176,2), 2)</f>
        <v>0</v>
      </c>
    </row>
    <row r="177" spans="1:8" ht="51" x14ac:dyDescent="0.2">
      <c r="A177" s="77" t="s">
        <v>363</v>
      </c>
      <c r="B177" s="77" t="s">
        <v>364</v>
      </c>
      <c r="C177" s="60" t="s">
        <v>365</v>
      </c>
      <c r="D177" s="61" t="s">
        <v>257</v>
      </c>
      <c r="E177" s="78">
        <v>3</v>
      </c>
      <c r="F177" s="80"/>
      <c r="G177" s="79">
        <v>2</v>
      </c>
      <c r="H177" s="79">
        <f t="shared" si="9"/>
        <v>0</v>
      </c>
    </row>
    <row r="178" spans="1:8" ht="25.5" x14ac:dyDescent="0.2">
      <c r="A178" s="77" t="s">
        <v>366</v>
      </c>
      <c r="B178" s="77" t="s">
        <v>367</v>
      </c>
      <c r="C178" s="60" t="s">
        <v>368</v>
      </c>
      <c r="D178" s="61" t="s">
        <v>257</v>
      </c>
      <c r="E178" s="78">
        <v>4</v>
      </c>
      <c r="F178" s="80"/>
      <c r="G178" s="79">
        <v>2</v>
      </c>
      <c r="H178" s="79">
        <f t="shared" si="9"/>
        <v>0</v>
      </c>
    </row>
    <row r="179" spans="1:8" x14ac:dyDescent="0.2">
      <c r="A179" s="77" t="s">
        <v>369</v>
      </c>
      <c r="B179" s="77" t="s">
        <v>370</v>
      </c>
      <c r="C179" s="60" t="s">
        <v>371</v>
      </c>
      <c r="E179" s="78">
        <v>0</v>
      </c>
      <c r="G179" s="79">
        <v>1</v>
      </c>
      <c r="H179" s="79">
        <f>H180+H181</f>
        <v>0</v>
      </c>
    </row>
    <row r="180" spans="1:8" ht="25.5" x14ac:dyDescent="0.2">
      <c r="A180" s="77" t="s">
        <v>372</v>
      </c>
      <c r="B180" s="77" t="s">
        <v>373</v>
      </c>
      <c r="C180" s="60" t="s">
        <v>374</v>
      </c>
      <c r="D180" s="61" t="s">
        <v>235</v>
      </c>
      <c r="E180" s="78">
        <v>20</v>
      </c>
      <c r="F180" s="80"/>
      <c r="G180" s="79">
        <v>2</v>
      </c>
      <c r="H180" s="79">
        <f t="shared" ref="H180:H181" si="10">ROUND(ROUND(F180,2)*ROUND(E180,2), 2)</f>
        <v>0</v>
      </c>
    </row>
    <row r="181" spans="1:8" ht="25.5" x14ac:dyDescent="0.2">
      <c r="A181" s="77" t="s">
        <v>375</v>
      </c>
      <c r="B181" s="77" t="s">
        <v>376</v>
      </c>
      <c r="C181" s="60" t="s">
        <v>377</v>
      </c>
      <c r="D181" s="61" t="s">
        <v>235</v>
      </c>
      <c r="E181" s="78">
        <v>4</v>
      </c>
      <c r="F181" s="80"/>
      <c r="G181" s="79">
        <v>2</v>
      </c>
      <c r="H181" s="79">
        <f t="shared" si="10"/>
        <v>0</v>
      </c>
    </row>
    <row r="182" spans="1:8" x14ac:dyDescent="0.2">
      <c r="A182" s="77" t="s">
        <v>378</v>
      </c>
      <c r="B182" s="77" t="s">
        <v>379</v>
      </c>
      <c r="C182" s="60" t="s">
        <v>380</v>
      </c>
      <c r="E182" s="78">
        <v>0</v>
      </c>
      <c r="F182" s="79">
        <v>0</v>
      </c>
      <c r="G182" s="79">
        <v>1</v>
      </c>
      <c r="H182" s="79">
        <f>H183+H185+H188+H201+H210</f>
        <v>0</v>
      </c>
    </row>
    <row r="183" spans="1:8" x14ac:dyDescent="0.2">
      <c r="A183" s="77" t="s">
        <v>381</v>
      </c>
      <c r="C183" s="60" t="s">
        <v>382</v>
      </c>
      <c r="E183" s="78">
        <v>0</v>
      </c>
      <c r="F183" s="79">
        <v>0</v>
      </c>
      <c r="G183" s="79">
        <v>1</v>
      </c>
      <c r="H183" s="79">
        <f>H184</f>
        <v>0</v>
      </c>
    </row>
    <row r="184" spans="1:8" ht="76.5" x14ac:dyDescent="0.2">
      <c r="A184" s="77" t="s">
        <v>383</v>
      </c>
      <c r="C184" s="60" t="s">
        <v>1450</v>
      </c>
      <c r="D184" s="61" t="s">
        <v>31</v>
      </c>
      <c r="E184" s="78">
        <v>0</v>
      </c>
      <c r="F184" s="79">
        <v>0</v>
      </c>
      <c r="G184" s="79">
        <v>2</v>
      </c>
      <c r="H184" s="79">
        <f>ROUND(ROUND(F184,2)*ROUND(E184,2), 2)</f>
        <v>0</v>
      </c>
    </row>
    <row r="185" spans="1:8" x14ac:dyDescent="0.2">
      <c r="A185" s="77" t="s">
        <v>384</v>
      </c>
      <c r="B185" s="77" t="s">
        <v>385</v>
      </c>
      <c r="C185" s="60" t="s">
        <v>279</v>
      </c>
      <c r="E185" s="78">
        <v>0</v>
      </c>
      <c r="F185" s="79">
        <v>0</v>
      </c>
      <c r="G185" s="79">
        <v>1</v>
      </c>
      <c r="H185" s="79">
        <f>H186+H187</f>
        <v>0</v>
      </c>
    </row>
    <row r="186" spans="1:8" ht="38.25" x14ac:dyDescent="0.2">
      <c r="A186" s="77" t="s">
        <v>386</v>
      </c>
      <c r="B186" s="77" t="s">
        <v>387</v>
      </c>
      <c r="C186" s="60" t="s">
        <v>282</v>
      </c>
      <c r="D186" s="61" t="s">
        <v>235</v>
      </c>
      <c r="E186" s="78">
        <v>130</v>
      </c>
      <c r="F186" s="80"/>
      <c r="G186" s="79">
        <v>2</v>
      </c>
      <c r="H186" s="79">
        <f t="shared" ref="H186:H187" si="11">ROUND(ROUND(F186,2)*ROUND(E186,2), 2)</f>
        <v>0</v>
      </c>
    </row>
    <row r="187" spans="1:8" ht="25.5" x14ac:dyDescent="0.2">
      <c r="A187" s="77" t="s">
        <v>388</v>
      </c>
      <c r="B187" s="77" t="s">
        <v>389</v>
      </c>
      <c r="C187" s="60" t="s">
        <v>285</v>
      </c>
      <c r="D187" s="61" t="s">
        <v>257</v>
      </c>
      <c r="E187" s="78">
        <v>7</v>
      </c>
      <c r="F187" s="80"/>
      <c r="G187" s="79">
        <v>2</v>
      </c>
      <c r="H187" s="79">
        <f t="shared" si="11"/>
        <v>0</v>
      </c>
    </row>
    <row r="188" spans="1:8" x14ac:dyDescent="0.2">
      <c r="A188" s="77" t="s">
        <v>390</v>
      </c>
      <c r="B188" s="77" t="s">
        <v>391</v>
      </c>
      <c r="C188" s="60" t="s">
        <v>288</v>
      </c>
      <c r="E188" s="78">
        <v>0</v>
      </c>
      <c r="F188" s="79">
        <v>0</v>
      </c>
      <c r="G188" s="79">
        <v>1</v>
      </c>
      <c r="H188" s="79">
        <f>H189+H190+H191+H192+H193+H194+H195+H196+H197+H198+H199+H200</f>
        <v>0</v>
      </c>
    </row>
    <row r="189" spans="1:8" ht="76.5" x14ac:dyDescent="0.2">
      <c r="A189" s="77" t="s">
        <v>392</v>
      </c>
      <c r="B189" s="77" t="s">
        <v>393</v>
      </c>
      <c r="C189" s="60" t="s">
        <v>394</v>
      </c>
      <c r="D189" s="61" t="s">
        <v>292</v>
      </c>
      <c r="E189" s="78">
        <v>396</v>
      </c>
      <c r="F189" s="80"/>
      <c r="G189" s="79">
        <v>2</v>
      </c>
      <c r="H189" s="79">
        <f t="shared" ref="H189:H200" si="12">ROUND(ROUND(F189,2)*ROUND(E189,2), 2)</f>
        <v>0</v>
      </c>
    </row>
    <row r="190" spans="1:8" ht="76.5" x14ac:dyDescent="0.2">
      <c r="A190" s="77" t="s">
        <v>395</v>
      </c>
      <c r="B190" s="77" t="s">
        <v>396</v>
      </c>
      <c r="C190" s="60" t="s">
        <v>397</v>
      </c>
      <c r="D190" s="61" t="s">
        <v>292</v>
      </c>
      <c r="E190" s="78">
        <v>26</v>
      </c>
      <c r="F190" s="80"/>
      <c r="G190" s="79">
        <v>2</v>
      </c>
      <c r="H190" s="79">
        <f t="shared" si="12"/>
        <v>0</v>
      </c>
    </row>
    <row r="191" spans="1:8" ht="38.25" x14ac:dyDescent="0.2">
      <c r="A191" s="77" t="s">
        <v>398</v>
      </c>
      <c r="B191" s="77" t="s">
        <v>399</v>
      </c>
      <c r="C191" s="60" t="s">
        <v>298</v>
      </c>
      <c r="D191" s="61" t="s">
        <v>292</v>
      </c>
      <c r="E191" s="78">
        <v>9</v>
      </c>
      <c r="F191" s="80"/>
      <c r="G191" s="79">
        <v>2</v>
      </c>
      <c r="H191" s="79">
        <f t="shared" si="12"/>
        <v>0</v>
      </c>
    </row>
    <row r="192" spans="1:8" ht="76.5" x14ac:dyDescent="0.2">
      <c r="A192" s="77" t="s">
        <v>400</v>
      </c>
      <c r="B192" s="77" t="s">
        <v>401</v>
      </c>
      <c r="C192" s="60" t="s">
        <v>301</v>
      </c>
      <c r="D192" s="61" t="s">
        <v>292</v>
      </c>
      <c r="E192" s="78">
        <v>9</v>
      </c>
      <c r="F192" s="80"/>
      <c r="G192" s="79">
        <v>2</v>
      </c>
      <c r="H192" s="79">
        <f t="shared" si="12"/>
        <v>0</v>
      </c>
    </row>
    <row r="193" spans="1:8" ht="114.75" x14ac:dyDescent="0.2">
      <c r="A193" s="77" t="s">
        <v>402</v>
      </c>
      <c r="B193" s="77" t="s">
        <v>403</v>
      </c>
      <c r="C193" s="60" t="s">
        <v>304</v>
      </c>
      <c r="D193" s="61" t="s">
        <v>257</v>
      </c>
      <c r="E193" s="78">
        <v>9</v>
      </c>
      <c r="F193" s="80"/>
      <c r="G193" s="79">
        <v>2</v>
      </c>
      <c r="H193" s="79">
        <f t="shared" si="12"/>
        <v>0</v>
      </c>
    </row>
    <row r="194" spans="1:8" ht="38.25" x14ac:dyDescent="0.2">
      <c r="A194" s="77" t="s">
        <v>404</v>
      </c>
      <c r="B194" s="77" t="s">
        <v>405</v>
      </c>
      <c r="C194" s="60" t="s">
        <v>406</v>
      </c>
      <c r="D194" s="61" t="s">
        <v>257</v>
      </c>
      <c r="E194" s="78">
        <v>1</v>
      </c>
      <c r="F194" s="80"/>
      <c r="G194" s="79">
        <v>2</v>
      </c>
      <c r="H194" s="79">
        <f t="shared" si="12"/>
        <v>0</v>
      </c>
    </row>
    <row r="195" spans="1:8" ht="38.25" x14ac:dyDescent="0.2">
      <c r="A195" s="77" t="s">
        <v>407</v>
      </c>
      <c r="B195" s="77" t="s">
        <v>408</v>
      </c>
      <c r="C195" s="60" t="s">
        <v>310</v>
      </c>
      <c r="D195" s="61" t="s">
        <v>292</v>
      </c>
      <c r="E195" s="78">
        <v>372.6</v>
      </c>
      <c r="F195" s="80"/>
      <c r="G195" s="79">
        <v>2</v>
      </c>
      <c r="H195" s="79">
        <f t="shared" si="12"/>
        <v>0</v>
      </c>
    </row>
    <row r="196" spans="1:8" ht="38.25" x14ac:dyDescent="0.2">
      <c r="A196" s="77" t="s">
        <v>409</v>
      </c>
      <c r="B196" s="77" t="s">
        <v>410</v>
      </c>
      <c r="C196" s="60" t="s">
        <v>313</v>
      </c>
      <c r="D196" s="61" t="s">
        <v>292</v>
      </c>
      <c r="E196" s="78">
        <v>32.4</v>
      </c>
      <c r="F196" s="80"/>
      <c r="G196" s="79">
        <v>2</v>
      </c>
      <c r="H196" s="79">
        <f t="shared" si="12"/>
        <v>0</v>
      </c>
    </row>
    <row r="197" spans="1:8" ht="38.25" x14ac:dyDescent="0.2">
      <c r="A197" s="77" t="s">
        <v>411</v>
      </c>
      <c r="B197" s="77" t="s">
        <v>412</v>
      </c>
      <c r="C197" s="60" t="s">
        <v>316</v>
      </c>
      <c r="D197" s="61" t="s">
        <v>317</v>
      </c>
      <c r="E197" s="78">
        <v>115</v>
      </c>
      <c r="F197" s="80"/>
      <c r="G197" s="79">
        <v>2</v>
      </c>
      <c r="H197" s="79">
        <f t="shared" si="12"/>
        <v>0</v>
      </c>
    </row>
    <row r="198" spans="1:8" ht="76.5" x14ac:dyDescent="0.2">
      <c r="A198" s="77" t="s">
        <v>413</v>
      </c>
      <c r="B198" s="77" t="s">
        <v>414</v>
      </c>
      <c r="C198" s="60" t="s">
        <v>320</v>
      </c>
      <c r="D198" s="61" t="s">
        <v>292</v>
      </c>
      <c r="E198" s="78">
        <v>85</v>
      </c>
      <c r="F198" s="80"/>
      <c r="G198" s="79">
        <v>2</v>
      </c>
      <c r="H198" s="79">
        <f t="shared" si="12"/>
        <v>0</v>
      </c>
    </row>
    <row r="199" spans="1:8" ht="89.25" x14ac:dyDescent="0.2">
      <c r="A199" s="77" t="s">
        <v>415</v>
      </c>
      <c r="B199" s="77" t="s">
        <v>416</v>
      </c>
      <c r="C199" s="60" t="s">
        <v>417</v>
      </c>
      <c r="D199" s="61" t="s">
        <v>292</v>
      </c>
      <c r="E199" s="78">
        <v>275</v>
      </c>
      <c r="F199" s="80"/>
      <c r="G199" s="79">
        <v>2</v>
      </c>
      <c r="H199" s="79">
        <f t="shared" si="12"/>
        <v>0</v>
      </c>
    </row>
    <row r="200" spans="1:8" ht="51" x14ac:dyDescent="0.2">
      <c r="A200" s="77" t="s">
        <v>418</v>
      </c>
      <c r="B200" s="77" t="s">
        <v>419</v>
      </c>
      <c r="C200" s="60" t="s">
        <v>420</v>
      </c>
      <c r="D200" s="61" t="s">
        <v>292</v>
      </c>
      <c r="E200" s="78">
        <v>35</v>
      </c>
      <c r="F200" s="80"/>
      <c r="G200" s="79">
        <v>2</v>
      </c>
      <c r="H200" s="79">
        <f t="shared" si="12"/>
        <v>0</v>
      </c>
    </row>
    <row r="201" spans="1:8" x14ac:dyDescent="0.2">
      <c r="A201" s="77" t="s">
        <v>421</v>
      </c>
      <c r="B201" s="77" t="s">
        <v>422</v>
      </c>
      <c r="C201" s="60" t="s">
        <v>329</v>
      </c>
      <c r="E201" s="78">
        <v>0</v>
      </c>
      <c r="F201" s="79">
        <v>0</v>
      </c>
      <c r="G201" s="79">
        <v>1</v>
      </c>
      <c r="H201" s="79">
        <f>H202+H203+H204+H205+H206+H207+H208+H209</f>
        <v>0</v>
      </c>
    </row>
    <row r="202" spans="1:8" x14ac:dyDescent="0.2">
      <c r="A202" s="77" t="s">
        <v>423</v>
      </c>
      <c r="C202" s="60" t="s">
        <v>331</v>
      </c>
      <c r="D202" s="61" t="s">
        <v>31</v>
      </c>
      <c r="E202" s="78">
        <v>0</v>
      </c>
      <c r="F202" s="79">
        <v>0</v>
      </c>
      <c r="G202" s="79">
        <v>2</v>
      </c>
      <c r="H202" s="79">
        <f t="shared" ref="H202:H209" si="13">ROUND(ROUND(F202,2)*ROUND(E202,2), 2)</f>
        <v>0</v>
      </c>
    </row>
    <row r="203" spans="1:8" ht="51" x14ac:dyDescent="0.2">
      <c r="A203" s="77" t="s">
        <v>424</v>
      </c>
      <c r="B203" s="77" t="s">
        <v>425</v>
      </c>
      <c r="C203" s="62" t="s">
        <v>334</v>
      </c>
      <c r="D203" s="61" t="s">
        <v>235</v>
      </c>
      <c r="E203" s="78">
        <v>118</v>
      </c>
      <c r="F203" s="80"/>
      <c r="G203" s="79">
        <v>2</v>
      </c>
      <c r="H203" s="79">
        <f t="shared" si="13"/>
        <v>0</v>
      </c>
    </row>
    <row r="204" spans="1:8" ht="76.5" x14ac:dyDescent="0.2">
      <c r="A204" s="77" t="s">
        <v>426</v>
      </c>
      <c r="B204" s="77" t="s">
        <v>427</v>
      </c>
      <c r="C204" s="60" t="s">
        <v>340</v>
      </c>
      <c r="D204" s="61" t="s">
        <v>31</v>
      </c>
      <c r="E204" s="78">
        <v>0</v>
      </c>
      <c r="G204" s="79">
        <v>2</v>
      </c>
      <c r="H204" s="79">
        <f t="shared" si="13"/>
        <v>0</v>
      </c>
    </row>
    <row r="205" spans="1:8" ht="89.25" x14ac:dyDescent="0.2">
      <c r="A205" s="77" t="s">
        <v>428</v>
      </c>
      <c r="C205" s="62" t="s">
        <v>429</v>
      </c>
      <c r="D205" s="61" t="s">
        <v>257</v>
      </c>
      <c r="E205" s="78">
        <v>2</v>
      </c>
      <c r="F205" s="80"/>
      <c r="G205" s="79">
        <v>2</v>
      </c>
      <c r="H205" s="79">
        <f t="shared" si="13"/>
        <v>0</v>
      </c>
    </row>
    <row r="206" spans="1:8" ht="89.25" x14ac:dyDescent="0.2">
      <c r="A206" s="77" t="s">
        <v>430</v>
      </c>
      <c r="C206" s="62" t="s">
        <v>342</v>
      </c>
      <c r="D206" s="61" t="s">
        <v>257</v>
      </c>
      <c r="E206" s="78">
        <v>2</v>
      </c>
      <c r="F206" s="80"/>
      <c r="G206" s="79">
        <v>2</v>
      </c>
      <c r="H206" s="79">
        <f t="shared" si="13"/>
        <v>0</v>
      </c>
    </row>
    <row r="207" spans="1:8" ht="25.5" x14ac:dyDescent="0.2">
      <c r="A207" s="77" t="s">
        <v>431</v>
      </c>
      <c r="B207" s="77" t="s">
        <v>432</v>
      </c>
      <c r="C207" s="60" t="s">
        <v>433</v>
      </c>
      <c r="D207" s="61" t="s">
        <v>292</v>
      </c>
      <c r="E207" s="78">
        <v>1.2</v>
      </c>
      <c r="F207" s="80"/>
      <c r="G207" s="79">
        <v>2</v>
      </c>
      <c r="H207" s="79">
        <f t="shared" si="13"/>
        <v>0</v>
      </c>
    </row>
    <row r="208" spans="1:8" x14ac:dyDescent="0.2">
      <c r="A208" s="77" t="s">
        <v>434</v>
      </c>
      <c r="C208" s="60" t="s">
        <v>359</v>
      </c>
      <c r="D208" s="61" t="s">
        <v>31</v>
      </c>
      <c r="E208" s="78">
        <v>0</v>
      </c>
      <c r="F208" s="80"/>
      <c r="G208" s="79">
        <v>2</v>
      </c>
      <c r="H208" s="79">
        <f t="shared" si="13"/>
        <v>0</v>
      </c>
    </row>
    <row r="209" spans="1:8" ht="89.25" x14ac:dyDescent="0.2">
      <c r="A209" s="77" t="s">
        <v>435</v>
      </c>
      <c r="B209" s="77" t="s">
        <v>436</v>
      </c>
      <c r="C209" s="60" t="s">
        <v>362</v>
      </c>
      <c r="D209" s="61" t="s">
        <v>257</v>
      </c>
      <c r="E209" s="78">
        <v>4</v>
      </c>
      <c r="F209" s="80"/>
      <c r="G209" s="79">
        <v>2</v>
      </c>
      <c r="H209" s="79">
        <f t="shared" si="13"/>
        <v>0</v>
      </c>
    </row>
    <row r="210" spans="1:8" x14ac:dyDescent="0.2">
      <c r="A210" s="77" t="s">
        <v>437</v>
      </c>
      <c r="B210" s="77" t="s">
        <v>438</v>
      </c>
      <c r="C210" s="60" t="s">
        <v>371</v>
      </c>
      <c r="E210" s="78">
        <v>0</v>
      </c>
      <c r="F210" s="79">
        <v>0</v>
      </c>
      <c r="G210" s="79">
        <v>1</v>
      </c>
      <c r="H210" s="79">
        <f>H211</f>
        <v>0</v>
      </c>
    </row>
    <row r="211" spans="1:8" ht="25.5" x14ac:dyDescent="0.2">
      <c r="A211" s="77" t="s">
        <v>439</v>
      </c>
      <c r="B211" s="77" t="s">
        <v>440</v>
      </c>
      <c r="C211" s="60" t="s">
        <v>377</v>
      </c>
      <c r="D211" s="61" t="s">
        <v>235</v>
      </c>
      <c r="E211" s="78">
        <v>4</v>
      </c>
      <c r="F211" s="80"/>
      <c r="G211" s="79">
        <v>2</v>
      </c>
      <c r="H211" s="79">
        <f>ROUND(ROUND(F211,2)*ROUND(E211,2), 2)</f>
        <v>0</v>
      </c>
    </row>
    <row r="212" spans="1:8" x14ac:dyDescent="0.2">
      <c r="A212" s="77" t="s">
        <v>441</v>
      </c>
      <c r="B212" s="77" t="s">
        <v>442</v>
      </c>
      <c r="C212" s="60" t="s">
        <v>443</v>
      </c>
      <c r="E212" s="78">
        <v>0</v>
      </c>
      <c r="F212" s="79">
        <v>0</v>
      </c>
      <c r="G212" s="79">
        <v>1</v>
      </c>
      <c r="H212" s="79">
        <f>H213</f>
        <v>0</v>
      </c>
    </row>
    <row r="213" spans="1:8" x14ac:dyDescent="0.2">
      <c r="A213" s="77" t="s">
        <v>444</v>
      </c>
      <c r="C213" s="60" t="s">
        <v>445</v>
      </c>
      <c r="E213" s="78">
        <v>0</v>
      </c>
      <c r="F213" s="79">
        <v>0</v>
      </c>
      <c r="G213" s="79">
        <v>1</v>
      </c>
      <c r="H213" s="79">
        <f>H214+H217+H226+H236+H239</f>
        <v>0</v>
      </c>
    </row>
    <row r="214" spans="1:8" x14ac:dyDescent="0.2">
      <c r="A214" s="77" t="s">
        <v>446</v>
      </c>
      <c r="B214" s="77" t="s">
        <v>447</v>
      </c>
      <c r="C214" s="60" t="s">
        <v>279</v>
      </c>
      <c r="E214" s="78">
        <v>0</v>
      </c>
      <c r="F214" s="79">
        <v>0</v>
      </c>
      <c r="G214" s="79">
        <v>1</v>
      </c>
      <c r="H214" s="79">
        <f>H215+H216</f>
        <v>0</v>
      </c>
    </row>
    <row r="215" spans="1:8" ht="25.5" x14ac:dyDescent="0.2">
      <c r="A215" s="77" t="s">
        <v>448</v>
      </c>
      <c r="B215" s="77" t="s">
        <v>449</v>
      </c>
      <c r="C215" s="60" t="s">
        <v>450</v>
      </c>
      <c r="D215" s="61" t="s">
        <v>451</v>
      </c>
      <c r="E215" s="78">
        <v>1</v>
      </c>
      <c r="F215" s="80"/>
      <c r="G215" s="79">
        <v>2</v>
      </c>
      <c r="H215" s="79">
        <f t="shared" ref="H215:H216" si="14">ROUND(ROUND(F215,2)*ROUND(E215,2), 2)</f>
        <v>0</v>
      </c>
    </row>
    <row r="216" spans="1:8" ht="38.25" x14ac:dyDescent="0.2">
      <c r="A216" s="77" t="s">
        <v>452</v>
      </c>
      <c r="B216" s="77" t="s">
        <v>453</v>
      </c>
      <c r="C216" s="60" t="s">
        <v>454</v>
      </c>
      <c r="D216" s="61" t="s">
        <v>31</v>
      </c>
      <c r="E216" s="78">
        <v>0</v>
      </c>
      <c r="F216" s="79">
        <v>0</v>
      </c>
      <c r="G216" s="79">
        <v>2</v>
      </c>
      <c r="H216" s="79">
        <f t="shared" si="14"/>
        <v>0</v>
      </c>
    </row>
    <row r="217" spans="1:8" x14ac:dyDescent="0.2">
      <c r="A217" s="77" t="s">
        <v>455</v>
      </c>
      <c r="B217" s="77" t="s">
        <v>456</v>
      </c>
      <c r="C217" s="60" t="s">
        <v>457</v>
      </c>
      <c r="E217" s="78">
        <v>0</v>
      </c>
      <c r="F217" s="79">
        <v>0</v>
      </c>
      <c r="G217" s="79">
        <v>1</v>
      </c>
      <c r="H217" s="79">
        <f>H218+H220+H221+H222+H223+H224+H225</f>
        <v>0</v>
      </c>
    </row>
    <row r="218" spans="1:8" ht="51" x14ac:dyDescent="0.2">
      <c r="A218" s="77" t="s">
        <v>458</v>
      </c>
      <c r="B218" s="77" t="s">
        <v>459</v>
      </c>
      <c r="C218" s="62" t="s">
        <v>1372</v>
      </c>
      <c r="D218" s="61" t="s">
        <v>292</v>
      </c>
      <c r="E218" s="78">
        <v>585</v>
      </c>
      <c r="F218" s="80"/>
      <c r="G218" s="79">
        <v>2</v>
      </c>
      <c r="H218" s="79">
        <f t="shared" ref="H218:H225" si="15">ROUND(ROUND(F218,2)*ROUND(E218,2), 2)</f>
        <v>0</v>
      </c>
    </row>
    <row r="219" spans="1:8" ht="51" x14ac:dyDescent="0.2">
      <c r="A219" s="77" t="s">
        <v>460</v>
      </c>
      <c r="C219" s="62" t="s">
        <v>1373</v>
      </c>
      <c r="D219" s="61" t="s">
        <v>292</v>
      </c>
      <c r="E219" s="78">
        <v>65</v>
      </c>
      <c r="F219" s="80"/>
      <c r="H219" s="79">
        <f t="shared" si="15"/>
        <v>0</v>
      </c>
    </row>
    <row r="220" spans="1:8" ht="51" x14ac:dyDescent="0.2">
      <c r="A220" s="77" t="s">
        <v>463</v>
      </c>
      <c r="B220" s="77" t="s">
        <v>461</v>
      </c>
      <c r="C220" s="60" t="s">
        <v>462</v>
      </c>
      <c r="D220" s="61" t="s">
        <v>292</v>
      </c>
      <c r="E220" s="78">
        <v>40</v>
      </c>
      <c r="F220" s="80"/>
      <c r="G220" s="79">
        <v>2</v>
      </c>
      <c r="H220" s="79">
        <f t="shared" si="15"/>
        <v>0</v>
      </c>
    </row>
    <row r="221" spans="1:8" ht="38.25" x14ac:dyDescent="0.2">
      <c r="A221" s="77" t="s">
        <v>466</v>
      </c>
      <c r="B221" s="77" t="s">
        <v>464</v>
      </c>
      <c r="C221" s="60" t="s">
        <v>465</v>
      </c>
      <c r="D221" s="61" t="s">
        <v>317</v>
      </c>
      <c r="E221" s="78">
        <v>41</v>
      </c>
      <c r="F221" s="80"/>
      <c r="G221" s="79">
        <v>2</v>
      </c>
      <c r="H221" s="79">
        <f t="shared" si="15"/>
        <v>0</v>
      </c>
    </row>
    <row r="222" spans="1:8" ht="25.5" x14ac:dyDescent="0.2">
      <c r="A222" s="77" t="s">
        <v>469</v>
      </c>
      <c r="B222" s="77" t="s">
        <v>467</v>
      </c>
      <c r="C222" s="60" t="s">
        <v>468</v>
      </c>
      <c r="D222" s="61" t="s">
        <v>292</v>
      </c>
      <c r="E222" s="78">
        <v>480</v>
      </c>
      <c r="F222" s="80"/>
      <c r="G222" s="79">
        <v>2</v>
      </c>
      <c r="H222" s="79">
        <f t="shared" si="15"/>
        <v>0</v>
      </c>
    </row>
    <row r="223" spans="1:8" ht="38.25" x14ac:dyDescent="0.2">
      <c r="A223" s="77" t="s">
        <v>472</v>
      </c>
      <c r="B223" s="77" t="s">
        <v>470</v>
      </c>
      <c r="C223" s="60" t="s">
        <v>471</v>
      </c>
      <c r="D223" s="61" t="s">
        <v>292</v>
      </c>
      <c r="E223" s="78">
        <v>400</v>
      </c>
      <c r="F223" s="80"/>
      <c r="G223" s="79">
        <v>2</v>
      </c>
      <c r="H223" s="79">
        <f t="shared" si="15"/>
        <v>0</v>
      </c>
    </row>
    <row r="224" spans="1:8" ht="25.5" x14ac:dyDescent="0.2">
      <c r="A224" s="77" t="s">
        <v>475</v>
      </c>
      <c r="B224" s="77" t="s">
        <v>473</v>
      </c>
      <c r="C224" s="60" t="s">
        <v>474</v>
      </c>
      <c r="D224" s="61" t="s">
        <v>317</v>
      </c>
      <c r="E224" s="78">
        <v>150</v>
      </c>
      <c r="F224" s="80"/>
      <c r="G224" s="79">
        <v>2</v>
      </c>
      <c r="H224" s="79">
        <f t="shared" si="15"/>
        <v>0</v>
      </c>
    </row>
    <row r="225" spans="1:8" ht="51" x14ac:dyDescent="0.2">
      <c r="A225" s="77" t="s">
        <v>1375</v>
      </c>
      <c r="B225" s="77" t="s">
        <v>476</v>
      </c>
      <c r="C225" s="60" t="s">
        <v>477</v>
      </c>
      <c r="D225" s="61" t="s">
        <v>292</v>
      </c>
      <c r="E225" s="78">
        <v>12</v>
      </c>
      <c r="F225" s="80"/>
      <c r="G225" s="79">
        <v>2</v>
      </c>
      <c r="H225" s="79">
        <f t="shared" si="15"/>
        <v>0</v>
      </c>
    </row>
    <row r="226" spans="1:8" x14ac:dyDescent="0.2">
      <c r="A226" s="77" t="s">
        <v>478</v>
      </c>
      <c r="B226" s="77" t="s">
        <v>479</v>
      </c>
      <c r="C226" s="60" t="s">
        <v>480</v>
      </c>
      <c r="E226" s="78">
        <v>0</v>
      </c>
      <c r="F226" s="79">
        <v>0</v>
      </c>
      <c r="G226" s="79">
        <v>1</v>
      </c>
      <c r="H226" s="79">
        <f>H227+H228+H229+H230+H231+H232+H233+H234+H235</f>
        <v>0</v>
      </c>
    </row>
    <row r="227" spans="1:8" ht="25.5" x14ac:dyDescent="0.2">
      <c r="A227" s="77" t="s">
        <v>481</v>
      </c>
      <c r="B227" s="77" t="s">
        <v>482</v>
      </c>
      <c r="C227" s="60" t="s">
        <v>483</v>
      </c>
      <c r="D227" s="61" t="s">
        <v>292</v>
      </c>
      <c r="E227" s="78">
        <v>3.6</v>
      </c>
      <c r="F227" s="80"/>
      <c r="G227" s="79">
        <v>2</v>
      </c>
      <c r="H227" s="79">
        <f t="shared" ref="H227:H235" si="16">ROUND(ROUND(F227,2)*ROUND(E227,2), 2)</f>
        <v>0</v>
      </c>
    </row>
    <row r="228" spans="1:8" ht="25.5" x14ac:dyDescent="0.2">
      <c r="A228" s="77" t="s">
        <v>484</v>
      </c>
      <c r="B228" s="77" t="s">
        <v>485</v>
      </c>
      <c r="C228" s="60" t="s">
        <v>486</v>
      </c>
      <c r="D228" s="61" t="s">
        <v>487</v>
      </c>
      <c r="E228" s="78">
        <v>280</v>
      </c>
      <c r="F228" s="80"/>
      <c r="G228" s="79">
        <v>2</v>
      </c>
      <c r="H228" s="79">
        <f t="shared" si="16"/>
        <v>0</v>
      </c>
    </row>
    <row r="229" spans="1:8" ht="25.5" x14ac:dyDescent="0.2">
      <c r="A229" s="77" t="s">
        <v>488</v>
      </c>
      <c r="B229" s="77" t="s">
        <v>489</v>
      </c>
      <c r="C229" s="60" t="s">
        <v>490</v>
      </c>
      <c r="D229" s="61" t="s">
        <v>487</v>
      </c>
      <c r="E229" s="78">
        <v>370</v>
      </c>
      <c r="F229" s="80"/>
      <c r="G229" s="79">
        <v>2</v>
      </c>
      <c r="H229" s="79">
        <f t="shared" si="16"/>
        <v>0</v>
      </c>
    </row>
    <row r="230" spans="1:8" ht="25.5" x14ac:dyDescent="0.2">
      <c r="A230" s="77" t="s">
        <v>491</v>
      </c>
      <c r="B230" s="77" t="s">
        <v>492</v>
      </c>
      <c r="C230" s="60" t="s">
        <v>493</v>
      </c>
      <c r="D230" s="61" t="s">
        <v>257</v>
      </c>
      <c r="E230" s="78">
        <v>16</v>
      </c>
      <c r="F230" s="80"/>
      <c r="G230" s="79">
        <v>2</v>
      </c>
      <c r="H230" s="79">
        <f t="shared" si="16"/>
        <v>0</v>
      </c>
    </row>
    <row r="231" spans="1:8" ht="25.5" x14ac:dyDescent="0.2">
      <c r="A231" s="77" t="s">
        <v>494</v>
      </c>
      <c r="B231" s="77" t="s">
        <v>495</v>
      </c>
      <c r="C231" s="60" t="s">
        <v>496</v>
      </c>
      <c r="D231" s="61" t="s">
        <v>257</v>
      </c>
      <c r="E231" s="78">
        <v>10</v>
      </c>
      <c r="F231" s="80"/>
      <c r="G231" s="79">
        <v>2</v>
      </c>
      <c r="H231" s="79">
        <f t="shared" si="16"/>
        <v>0</v>
      </c>
    </row>
    <row r="232" spans="1:8" ht="76.5" x14ac:dyDescent="0.2">
      <c r="A232" s="77" t="s">
        <v>497</v>
      </c>
      <c r="B232" s="77" t="s">
        <v>498</v>
      </c>
      <c r="C232" s="60" t="s">
        <v>499</v>
      </c>
      <c r="D232" s="61" t="s">
        <v>292</v>
      </c>
      <c r="E232" s="78">
        <v>10.199999999999999</v>
      </c>
      <c r="F232" s="80"/>
      <c r="G232" s="79">
        <v>2</v>
      </c>
      <c r="H232" s="79">
        <f t="shared" si="16"/>
        <v>0</v>
      </c>
    </row>
    <row r="233" spans="1:8" ht="25.5" x14ac:dyDescent="0.2">
      <c r="A233" s="77" t="s">
        <v>500</v>
      </c>
      <c r="B233" s="77" t="s">
        <v>501</v>
      </c>
      <c r="C233" s="60" t="s">
        <v>502</v>
      </c>
      <c r="D233" s="61" t="s">
        <v>292</v>
      </c>
      <c r="E233" s="78">
        <v>35</v>
      </c>
      <c r="F233" s="80"/>
      <c r="G233" s="79">
        <v>2</v>
      </c>
      <c r="H233" s="79">
        <f t="shared" si="16"/>
        <v>0</v>
      </c>
    </row>
    <row r="234" spans="1:8" ht="51" x14ac:dyDescent="0.2">
      <c r="A234" s="77" t="s">
        <v>503</v>
      </c>
      <c r="B234" s="77" t="s">
        <v>504</v>
      </c>
      <c r="C234" s="60" t="s">
        <v>505</v>
      </c>
      <c r="D234" s="61" t="s">
        <v>292</v>
      </c>
      <c r="E234" s="78">
        <v>5.2</v>
      </c>
      <c r="F234" s="80"/>
      <c r="G234" s="79">
        <v>2</v>
      </c>
      <c r="H234" s="79">
        <f t="shared" si="16"/>
        <v>0</v>
      </c>
    </row>
    <row r="235" spans="1:8" ht="38.25" x14ac:dyDescent="0.2">
      <c r="A235" s="77" t="s">
        <v>506</v>
      </c>
      <c r="B235" s="77" t="s">
        <v>507</v>
      </c>
      <c r="C235" s="60" t="s">
        <v>508</v>
      </c>
      <c r="D235" s="61" t="s">
        <v>257</v>
      </c>
      <c r="E235" s="78">
        <v>1</v>
      </c>
      <c r="F235" s="80"/>
      <c r="G235" s="79">
        <v>2</v>
      </c>
      <c r="H235" s="79">
        <f t="shared" si="16"/>
        <v>0</v>
      </c>
    </row>
    <row r="236" spans="1:8" x14ac:dyDescent="0.2">
      <c r="A236" s="77" t="s">
        <v>509</v>
      </c>
      <c r="B236" s="77" t="s">
        <v>510</v>
      </c>
      <c r="C236" s="60" t="s">
        <v>511</v>
      </c>
      <c r="E236" s="78">
        <v>0</v>
      </c>
      <c r="F236" s="79">
        <v>0</v>
      </c>
      <c r="G236" s="79">
        <v>1</v>
      </c>
      <c r="H236" s="79">
        <f>H237+H238</f>
        <v>0</v>
      </c>
    </row>
    <row r="237" spans="1:8" ht="25.5" x14ac:dyDescent="0.2">
      <c r="A237" s="77" t="s">
        <v>512</v>
      </c>
      <c r="B237" s="77" t="s">
        <v>513</v>
      </c>
      <c r="C237" s="60" t="s">
        <v>514</v>
      </c>
      <c r="D237" s="61" t="s">
        <v>317</v>
      </c>
      <c r="E237" s="78">
        <v>9.6</v>
      </c>
      <c r="F237" s="80"/>
      <c r="G237" s="79">
        <v>2</v>
      </c>
      <c r="H237" s="79">
        <f t="shared" ref="H237:H238" si="17">ROUND(ROUND(F237,2)*ROUND(E237,2), 2)</f>
        <v>0</v>
      </c>
    </row>
    <row r="238" spans="1:8" ht="25.5" x14ac:dyDescent="0.2">
      <c r="A238" s="77" t="s">
        <v>515</v>
      </c>
      <c r="B238" s="77" t="s">
        <v>516</v>
      </c>
      <c r="C238" s="60" t="s">
        <v>517</v>
      </c>
      <c r="D238" s="61" t="s">
        <v>317</v>
      </c>
      <c r="E238" s="78">
        <v>7.5</v>
      </c>
      <c r="F238" s="80"/>
      <c r="G238" s="79">
        <v>2</v>
      </c>
      <c r="H238" s="79">
        <f t="shared" si="17"/>
        <v>0</v>
      </c>
    </row>
    <row r="239" spans="1:8" x14ac:dyDescent="0.2">
      <c r="A239" s="77" t="s">
        <v>518</v>
      </c>
      <c r="C239" s="60" t="s">
        <v>519</v>
      </c>
      <c r="E239" s="78">
        <v>0</v>
      </c>
      <c r="F239" s="79">
        <v>0</v>
      </c>
      <c r="G239" s="79">
        <v>1</v>
      </c>
      <c r="H239" s="79">
        <f>H240+H250+H264+H270+H281</f>
        <v>0</v>
      </c>
    </row>
    <row r="240" spans="1:8" x14ac:dyDescent="0.2">
      <c r="A240" s="77" t="s">
        <v>520</v>
      </c>
      <c r="B240" s="77" t="s">
        <v>521</v>
      </c>
      <c r="C240" s="60" t="s">
        <v>522</v>
      </c>
      <c r="E240" s="78">
        <v>0</v>
      </c>
      <c r="F240" s="79">
        <v>0</v>
      </c>
      <c r="G240" s="79">
        <v>1</v>
      </c>
      <c r="H240" s="79">
        <f>H241+H242+H243+H244+H245+H246+H247+H248+H249</f>
        <v>0</v>
      </c>
    </row>
    <row r="241" spans="1:8" ht="38.25" x14ac:dyDescent="0.2">
      <c r="A241" s="77" t="s">
        <v>523</v>
      </c>
      <c r="C241" s="60" t="s">
        <v>524</v>
      </c>
      <c r="D241" s="61" t="s">
        <v>31</v>
      </c>
      <c r="E241" s="78">
        <v>0</v>
      </c>
      <c r="F241" s="79">
        <v>0</v>
      </c>
      <c r="G241" s="79">
        <v>2</v>
      </c>
      <c r="H241" s="79">
        <f t="shared" ref="H241:H249" si="18">ROUND(ROUND(F241,2)*ROUND(E241,2), 2)</f>
        <v>0</v>
      </c>
    </row>
    <row r="242" spans="1:8" ht="250.9" customHeight="1" x14ac:dyDescent="0.2">
      <c r="A242" s="77" t="s">
        <v>525</v>
      </c>
      <c r="B242" s="77" t="s">
        <v>526</v>
      </c>
      <c r="C242" s="60" t="s">
        <v>527</v>
      </c>
      <c r="D242" s="61" t="s">
        <v>257</v>
      </c>
      <c r="E242" s="78">
        <v>1</v>
      </c>
      <c r="F242" s="80"/>
      <c r="G242" s="79">
        <v>2</v>
      </c>
      <c r="H242" s="79">
        <f t="shared" si="18"/>
        <v>0</v>
      </c>
    </row>
    <row r="243" spans="1:8" ht="51" x14ac:dyDescent="0.2">
      <c r="A243" s="77" t="s">
        <v>528</v>
      </c>
      <c r="B243" s="77" t="s">
        <v>526</v>
      </c>
      <c r="C243" s="60" t="s">
        <v>529</v>
      </c>
      <c r="D243" s="61" t="s">
        <v>257</v>
      </c>
      <c r="E243" s="78">
        <v>1</v>
      </c>
      <c r="F243" s="80"/>
      <c r="G243" s="79">
        <v>2</v>
      </c>
      <c r="H243" s="79">
        <f t="shared" si="18"/>
        <v>0</v>
      </c>
    </row>
    <row r="244" spans="1:8" ht="178.5" x14ac:dyDescent="0.2">
      <c r="A244" s="77" t="s">
        <v>530</v>
      </c>
      <c r="B244" s="77" t="s">
        <v>531</v>
      </c>
      <c r="C244" s="60" t="s">
        <v>532</v>
      </c>
      <c r="D244" s="61" t="s">
        <v>257</v>
      </c>
      <c r="E244" s="78">
        <v>1</v>
      </c>
      <c r="F244" s="80"/>
      <c r="G244" s="79">
        <v>2</v>
      </c>
      <c r="H244" s="79">
        <f t="shared" si="18"/>
        <v>0</v>
      </c>
    </row>
    <row r="245" spans="1:8" x14ac:dyDescent="0.2">
      <c r="A245" s="77" t="s">
        <v>533</v>
      </c>
      <c r="B245" s="77" t="s">
        <v>534</v>
      </c>
      <c r="C245" s="60" t="s">
        <v>535</v>
      </c>
      <c r="D245" s="61" t="s">
        <v>257</v>
      </c>
      <c r="E245" s="78">
        <v>4</v>
      </c>
      <c r="F245" s="80"/>
      <c r="G245" s="79">
        <v>2</v>
      </c>
      <c r="H245" s="79">
        <f t="shared" si="18"/>
        <v>0</v>
      </c>
    </row>
    <row r="246" spans="1:8" ht="25.5" x14ac:dyDescent="0.2">
      <c r="A246" s="77" t="s">
        <v>536</v>
      </c>
      <c r="B246" s="77" t="s">
        <v>537</v>
      </c>
      <c r="C246" s="60" t="s">
        <v>538</v>
      </c>
      <c r="D246" s="61" t="s">
        <v>257</v>
      </c>
      <c r="E246" s="78">
        <v>1</v>
      </c>
      <c r="F246" s="80"/>
      <c r="G246" s="79">
        <v>2</v>
      </c>
      <c r="H246" s="79">
        <f t="shared" si="18"/>
        <v>0</v>
      </c>
    </row>
    <row r="247" spans="1:8" ht="38.25" x14ac:dyDescent="0.2">
      <c r="A247" s="77" t="s">
        <v>539</v>
      </c>
      <c r="B247" s="77" t="s">
        <v>540</v>
      </c>
      <c r="C247" s="60" t="s">
        <v>541</v>
      </c>
      <c r="D247" s="61" t="s">
        <v>257</v>
      </c>
      <c r="E247" s="78">
        <v>1</v>
      </c>
      <c r="F247" s="80"/>
      <c r="G247" s="79">
        <v>2</v>
      </c>
      <c r="H247" s="79">
        <f t="shared" si="18"/>
        <v>0</v>
      </c>
    </row>
    <row r="248" spans="1:8" ht="306" x14ac:dyDescent="0.2">
      <c r="A248" s="77" t="s">
        <v>542</v>
      </c>
      <c r="B248" s="77" t="s">
        <v>543</v>
      </c>
      <c r="C248" s="60" t="s">
        <v>544</v>
      </c>
      <c r="D248" s="61" t="s">
        <v>257</v>
      </c>
      <c r="E248" s="78">
        <v>2</v>
      </c>
      <c r="F248" s="80"/>
      <c r="G248" s="79">
        <v>2</v>
      </c>
      <c r="H248" s="79">
        <f t="shared" si="18"/>
        <v>0</v>
      </c>
    </row>
    <row r="249" spans="1:8" x14ac:dyDescent="0.2">
      <c r="A249" s="77" t="s">
        <v>545</v>
      </c>
      <c r="C249" s="60" t="s">
        <v>546</v>
      </c>
      <c r="D249" s="61" t="s">
        <v>257</v>
      </c>
      <c r="E249" s="78">
        <v>2</v>
      </c>
      <c r="F249" s="80"/>
      <c r="G249" s="79">
        <v>2</v>
      </c>
      <c r="H249" s="79">
        <f t="shared" si="18"/>
        <v>0</v>
      </c>
    </row>
    <row r="250" spans="1:8" x14ac:dyDescent="0.2">
      <c r="A250" s="77" t="s">
        <v>547</v>
      </c>
      <c r="C250" s="60" t="s">
        <v>548</v>
      </c>
      <c r="E250" s="78">
        <v>0</v>
      </c>
      <c r="F250" s="80">
        <v>0</v>
      </c>
      <c r="G250" s="79">
        <v>1</v>
      </c>
      <c r="H250" s="79">
        <f>H251+H252+H253+H254+H255+H256+H257+H258+H259+H260+H261+H262+H263</f>
        <v>0</v>
      </c>
    </row>
    <row r="251" spans="1:8" ht="25.5" x14ac:dyDescent="0.2">
      <c r="A251" s="77" t="s">
        <v>549</v>
      </c>
      <c r="C251" s="60" t="s">
        <v>550</v>
      </c>
      <c r="D251" s="61" t="s">
        <v>31</v>
      </c>
      <c r="E251" s="78">
        <v>0</v>
      </c>
      <c r="F251" s="80">
        <v>0</v>
      </c>
      <c r="G251" s="79">
        <v>2</v>
      </c>
      <c r="H251" s="79">
        <f t="shared" ref="H251:H263" si="19">ROUND(ROUND(F251,2)*ROUND(E251,2), 2)</f>
        <v>0</v>
      </c>
    </row>
    <row r="252" spans="1:8" ht="25.5" x14ac:dyDescent="0.2">
      <c r="A252" s="77" t="s">
        <v>551</v>
      </c>
      <c r="C252" s="60" t="s">
        <v>552</v>
      </c>
      <c r="D252" s="61" t="s">
        <v>31</v>
      </c>
      <c r="E252" s="78">
        <v>0</v>
      </c>
      <c r="F252" s="80"/>
      <c r="G252" s="79">
        <v>2</v>
      </c>
      <c r="H252" s="79">
        <f t="shared" si="19"/>
        <v>0</v>
      </c>
    </row>
    <row r="253" spans="1:8" x14ac:dyDescent="0.2">
      <c r="A253" s="77" t="s">
        <v>553</v>
      </c>
      <c r="B253" s="77" t="s">
        <v>554</v>
      </c>
      <c r="C253" s="60" t="s">
        <v>555</v>
      </c>
      <c r="D253" s="61" t="s">
        <v>257</v>
      </c>
      <c r="E253" s="78">
        <v>2</v>
      </c>
      <c r="F253" s="80"/>
      <c r="G253" s="79">
        <v>2</v>
      </c>
      <c r="H253" s="79">
        <f t="shared" si="19"/>
        <v>0</v>
      </c>
    </row>
    <row r="254" spans="1:8" x14ac:dyDescent="0.2">
      <c r="A254" s="77" t="s">
        <v>556</v>
      </c>
      <c r="B254" s="77" t="s">
        <v>554</v>
      </c>
      <c r="C254" s="60" t="s">
        <v>557</v>
      </c>
      <c r="D254" s="61" t="s">
        <v>257</v>
      </c>
      <c r="E254" s="78">
        <v>2</v>
      </c>
      <c r="F254" s="80"/>
      <c r="G254" s="79">
        <v>2</v>
      </c>
      <c r="H254" s="79">
        <f t="shared" si="19"/>
        <v>0</v>
      </c>
    </row>
    <row r="255" spans="1:8" ht="63.75" x14ac:dyDescent="0.2">
      <c r="A255" s="77" t="s">
        <v>558</v>
      </c>
      <c r="B255" s="77" t="s">
        <v>559</v>
      </c>
      <c r="C255" s="60" t="s">
        <v>560</v>
      </c>
      <c r="D255" s="61" t="s">
        <v>257</v>
      </c>
      <c r="E255" s="78">
        <v>2</v>
      </c>
      <c r="F255" s="80"/>
      <c r="G255" s="79">
        <v>2</v>
      </c>
      <c r="H255" s="79">
        <f t="shared" si="19"/>
        <v>0</v>
      </c>
    </row>
    <row r="256" spans="1:8" ht="25.5" x14ac:dyDescent="0.2">
      <c r="A256" s="77" t="s">
        <v>561</v>
      </c>
      <c r="B256" s="77" t="s">
        <v>562</v>
      </c>
      <c r="C256" s="60" t="s">
        <v>563</v>
      </c>
      <c r="D256" s="61" t="s">
        <v>257</v>
      </c>
      <c r="E256" s="78">
        <v>2</v>
      </c>
      <c r="F256" s="80"/>
      <c r="G256" s="79">
        <v>2</v>
      </c>
      <c r="H256" s="79">
        <f t="shared" si="19"/>
        <v>0</v>
      </c>
    </row>
    <row r="257" spans="1:8" ht="38.25" x14ac:dyDescent="0.2">
      <c r="A257" s="77" t="s">
        <v>564</v>
      </c>
      <c r="B257" s="77" t="s">
        <v>565</v>
      </c>
      <c r="C257" s="60" t="s">
        <v>566</v>
      </c>
      <c r="D257" s="61" t="s">
        <v>257</v>
      </c>
      <c r="E257" s="78">
        <v>1</v>
      </c>
      <c r="F257" s="80"/>
      <c r="G257" s="79">
        <v>2</v>
      </c>
      <c r="H257" s="79">
        <f t="shared" si="19"/>
        <v>0</v>
      </c>
    </row>
    <row r="258" spans="1:8" x14ac:dyDescent="0.2">
      <c r="A258" s="77" t="s">
        <v>567</v>
      </c>
      <c r="B258" s="77" t="s">
        <v>568</v>
      </c>
      <c r="C258" s="60" t="s">
        <v>569</v>
      </c>
      <c r="D258" s="61" t="s">
        <v>257</v>
      </c>
      <c r="E258" s="78">
        <v>1</v>
      </c>
      <c r="F258" s="80"/>
      <c r="G258" s="79">
        <v>2</v>
      </c>
      <c r="H258" s="79">
        <f t="shared" si="19"/>
        <v>0</v>
      </c>
    </row>
    <row r="259" spans="1:8" x14ac:dyDescent="0.2">
      <c r="A259" s="77" t="s">
        <v>570</v>
      </c>
      <c r="B259" s="77" t="s">
        <v>571</v>
      </c>
      <c r="C259" s="60" t="s">
        <v>572</v>
      </c>
      <c r="D259" s="61" t="s">
        <v>257</v>
      </c>
      <c r="E259" s="78">
        <v>1</v>
      </c>
      <c r="F259" s="80"/>
      <c r="G259" s="79">
        <v>2</v>
      </c>
      <c r="H259" s="79">
        <f t="shared" si="19"/>
        <v>0</v>
      </c>
    </row>
    <row r="260" spans="1:8" ht="25.5" x14ac:dyDescent="0.2">
      <c r="A260" s="77" t="s">
        <v>573</v>
      </c>
      <c r="B260" s="77" t="s">
        <v>574</v>
      </c>
      <c r="C260" s="60" t="s">
        <v>575</v>
      </c>
      <c r="D260" s="61" t="s">
        <v>257</v>
      </c>
      <c r="E260" s="78">
        <v>1</v>
      </c>
      <c r="F260" s="80"/>
      <c r="G260" s="79">
        <v>2</v>
      </c>
      <c r="H260" s="79">
        <f t="shared" si="19"/>
        <v>0</v>
      </c>
    </row>
    <row r="261" spans="1:8" ht="25.5" x14ac:dyDescent="0.2">
      <c r="A261" s="77" t="s">
        <v>576</v>
      </c>
      <c r="B261" s="77" t="s">
        <v>577</v>
      </c>
      <c r="C261" s="60" t="s">
        <v>578</v>
      </c>
      <c r="D261" s="61" t="s">
        <v>257</v>
      </c>
      <c r="E261" s="78">
        <v>1</v>
      </c>
      <c r="F261" s="80"/>
      <c r="G261" s="79">
        <v>2</v>
      </c>
      <c r="H261" s="79">
        <f t="shared" si="19"/>
        <v>0</v>
      </c>
    </row>
    <row r="262" spans="1:8" x14ac:dyDescent="0.2">
      <c r="A262" s="77" t="s">
        <v>579</v>
      </c>
      <c r="B262" s="77" t="s">
        <v>580</v>
      </c>
      <c r="C262" s="60" t="s">
        <v>581</v>
      </c>
      <c r="D262" s="61" t="s">
        <v>257</v>
      </c>
      <c r="E262" s="78">
        <v>1</v>
      </c>
      <c r="F262" s="80"/>
      <c r="G262" s="79">
        <v>2</v>
      </c>
      <c r="H262" s="79">
        <f t="shared" si="19"/>
        <v>0</v>
      </c>
    </row>
    <row r="263" spans="1:8" x14ac:dyDescent="0.2">
      <c r="A263" s="77" t="s">
        <v>582</v>
      </c>
      <c r="B263" s="77" t="s">
        <v>583</v>
      </c>
      <c r="C263" s="60" t="s">
        <v>584</v>
      </c>
      <c r="D263" s="61" t="s">
        <v>257</v>
      </c>
      <c r="E263" s="78">
        <v>1</v>
      </c>
      <c r="F263" s="80"/>
      <c r="G263" s="79">
        <v>2</v>
      </c>
      <c r="H263" s="79">
        <f t="shared" si="19"/>
        <v>0</v>
      </c>
    </row>
    <row r="264" spans="1:8" x14ac:dyDescent="0.2">
      <c r="A264" s="77" t="s">
        <v>585</v>
      </c>
      <c r="C264" s="60" t="s">
        <v>586</v>
      </c>
      <c r="E264" s="78">
        <v>0</v>
      </c>
      <c r="F264" s="79">
        <v>0</v>
      </c>
      <c r="G264" s="79">
        <v>1</v>
      </c>
      <c r="H264" s="79">
        <f>H265+H266+H267+H268+H269</f>
        <v>0</v>
      </c>
    </row>
    <row r="265" spans="1:8" x14ac:dyDescent="0.2">
      <c r="A265" s="77" t="s">
        <v>587</v>
      </c>
      <c r="B265" s="77" t="s">
        <v>588</v>
      </c>
      <c r="C265" s="60" t="s">
        <v>589</v>
      </c>
      <c r="D265" s="61" t="s">
        <v>257</v>
      </c>
      <c r="E265" s="78">
        <v>1</v>
      </c>
      <c r="F265" s="80"/>
      <c r="G265" s="79">
        <v>2</v>
      </c>
      <c r="H265" s="79">
        <f t="shared" ref="H265:H269" si="20">ROUND(ROUND(F265,2)*ROUND(E265,2), 2)</f>
        <v>0</v>
      </c>
    </row>
    <row r="266" spans="1:8" ht="38.25" x14ac:dyDescent="0.2">
      <c r="A266" s="77" t="s">
        <v>590</v>
      </c>
      <c r="B266" s="77" t="s">
        <v>591</v>
      </c>
      <c r="C266" s="60" t="s">
        <v>592</v>
      </c>
      <c r="D266" s="61" t="s">
        <v>257</v>
      </c>
      <c r="E266" s="78">
        <v>1</v>
      </c>
      <c r="F266" s="80"/>
      <c r="G266" s="79">
        <v>2</v>
      </c>
      <c r="H266" s="79">
        <f t="shared" si="20"/>
        <v>0</v>
      </c>
    </row>
    <row r="267" spans="1:8" ht="38.25" x14ac:dyDescent="0.2">
      <c r="A267" s="77" t="s">
        <v>593</v>
      </c>
      <c r="B267" s="77" t="s">
        <v>594</v>
      </c>
      <c r="C267" s="60" t="s">
        <v>595</v>
      </c>
      <c r="D267" s="61" t="s">
        <v>257</v>
      </c>
      <c r="E267" s="78">
        <v>1</v>
      </c>
      <c r="F267" s="80"/>
      <c r="G267" s="79">
        <v>2</v>
      </c>
      <c r="H267" s="79">
        <f t="shared" si="20"/>
        <v>0</v>
      </c>
    </row>
    <row r="268" spans="1:8" ht="51" x14ac:dyDescent="0.2">
      <c r="A268" s="77" t="s">
        <v>596</v>
      </c>
      <c r="B268" s="77" t="s">
        <v>597</v>
      </c>
      <c r="C268" s="60" t="s">
        <v>598</v>
      </c>
      <c r="D268" s="61" t="s">
        <v>257</v>
      </c>
      <c r="E268" s="78">
        <v>1</v>
      </c>
      <c r="F268" s="80"/>
      <c r="G268" s="79">
        <v>2</v>
      </c>
      <c r="H268" s="79">
        <f t="shared" si="20"/>
        <v>0</v>
      </c>
    </row>
    <row r="269" spans="1:8" x14ac:dyDescent="0.2">
      <c r="A269" s="77" t="s">
        <v>599</v>
      </c>
      <c r="C269" s="60" t="s">
        <v>600</v>
      </c>
      <c r="D269" s="61" t="s">
        <v>257</v>
      </c>
      <c r="E269" s="78">
        <v>1</v>
      </c>
      <c r="F269" s="80"/>
      <c r="G269" s="79">
        <v>2</v>
      </c>
      <c r="H269" s="79">
        <f t="shared" si="20"/>
        <v>0</v>
      </c>
    </row>
    <row r="270" spans="1:8" x14ac:dyDescent="0.2">
      <c r="A270" s="77" t="s">
        <v>601</v>
      </c>
      <c r="C270" s="60" t="s">
        <v>602</v>
      </c>
      <c r="E270" s="78">
        <v>0</v>
      </c>
      <c r="F270" s="79">
        <v>0</v>
      </c>
      <c r="G270" s="79">
        <v>1</v>
      </c>
      <c r="H270" s="79">
        <f>H271+H272+H273+H274+H275+H276+H277+H278+H279+H280</f>
        <v>0</v>
      </c>
    </row>
    <row r="271" spans="1:8" ht="178.5" x14ac:dyDescent="0.2">
      <c r="A271" s="77" t="s">
        <v>603</v>
      </c>
      <c r="B271" s="77" t="s">
        <v>594</v>
      </c>
      <c r="C271" s="60" t="s">
        <v>604</v>
      </c>
      <c r="D271" s="61" t="s">
        <v>257</v>
      </c>
      <c r="E271" s="78">
        <v>1</v>
      </c>
      <c r="F271" s="80"/>
      <c r="G271" s="79">
        <v>2</v>
      </c>
      <c r="H271" s="79">
        <f t="shared" ref="H271:H280" si="21">ROUND(ROUND(F271,2)*ROUND(E271,2), 2)</f>
        <v>0</v>
      </c>
    </row>
    <row r="272" spans="1:8" x14ac:dyDescent="0.2">
      <c r="A272" s="77" t="s">
        <v>605</v>
      </c>
      <c r="B272" s="77" t="s">
        <v>606</v>
      </c>
      <c r="C272" s="60" t="s">
        <v>607</v>
      </c>
      <c r="D272" s="61" t="s">
        <v>257</v>
      </c>
      <c r="E272" s="78">
        <v>1</v>
      </c>
      <c r="F272" s="80"/>
      <c r="G272" s="79">
        <v>2</v>
      </c>
      <c r="H272" s="79">
        <f t="shared" si="21"/>
        <v>0</v>
      </c>
    </row>
    <row r="273" spans="1:8" ht="165.75" x14ac:dyDescent="0.2">
      <c r="A273" s="77" t="s">
        <v>608</v>
      </c>
      <c r="B273" s="77" t="s">
        <v>609</v>
      </c>
      <c r="C273" s="60" t="s">
        <v>610</v>
      </c>
      <c r="D273" s="61" t="s">
        <v>257</v>
      </c>
      <c r="E273" s="78">
        <v>1</v>
      </c>
      <c r="F273" s="80"/>
      <c r="G273" s="79">
        <v>2</v>
      </c>
      <c r="H273" s="79">
        <f t="shared" si="21"/>
        <v>0</v>
      </c>
    </row>
    <row r="274" spans="1:8" x14ac:dyDescent="0.2">
      <c r="A274" s="77" t="s">
        <v>611</v>
      </c>
      <c r="B274" s="77" t="s">
        <v>612</v>
      </c>
      <c r="C274" s="60" t="s">
        <v>613</v>
      </c>
      <c r="D274" s="61" t="s">
        <v>451</v>
      </c>
      <c r="E274" s="78">
        <v>1</v>
      </c>
      <c r="F274" s="80"/>
      <c r="G274" s="79">
        <v>2</v>
      </c>
      <c r="H274" s="79">
        <f t="shared" si="21"/>
        <v>0</v>
      </c>
    </row>
    <row r="275" spans="1:8" ht="25.5" x14ac:dyDescent="0.2">
      <c r="A275" s="77" t="s">
        <v>614</v>
      </c>
      <c r="B275" s="77" t="s">
        <v>612</v>
      </c>
      <c r="C275" s="60" t="s">
        <v>615</v>
      </c>
      <c r="D275" s="61" t="s">
        <v>451</v>
      </c>
      <c r="E275" s="78">
        <v>1</v>
      </c>
      <c r="F275" s="80"/>
      <c r="G275" s="79">
        <v>2</v>
      </c>
      <c r="H275" s="79">
        <f t="shared" si="21"/>
        <v>0</v>
      </c>
    </row>
    <row r="276" spans="1:8" ht="25.5" x14ac:dyDescent="0.2">
      <c r="A276" s="77" t="s">
        <v>616</v>
      </c>
      <c r="B276" s="77" t="s">
        <v>612</v>
      </c>
      <c r="C276" s="60" t="s">
        <v>617</v>
      </c>
      <c r="D276" s="61" t="s">
        <v>451</v>
      </c>
      <c r="E276" s="78">
        <v>1</v>
      </c>
      <c r="F276" s="80"/>
      <c r="G276" s="79">
        <v>2</v>
      </c>
      <c r="H276" s="79">
        <f t="shared" si="21"/>
        <v>0</v>
      </c>
    </row>
    <row r="277" spans="1:8" x14ac:dyDescent="0.2">
      <c r="A277" s="77" t="s">
        <v>618</v>
      </c>
      <c r="B277" s="77" t="s">
        <v>619</v>
      </c>
      <c r="C277" s="60" t="s">
        <v>620</v>
      </c>
      <c r="D277" s="61" t="s">
        <v>257</v>
      </c>
      <c r="E277" s="78">
        <v>1</v>
      </c>
      <c r="F277" s="80"/>
      <c r="G277" s="79">
        <v>2</v>
      </c>
      <c r="H277" s="79">
        <f t="shared" si="21"/>
        <v>0</v>
      </c>
    </row>
    <row r="278" spans="1:8" ht="25.5" x14ac:dyDescent="0.2">
      <c r="A278" s="77" t="s">
        <v>621</v>
      </c>
      <c r="B278" s="77" t="s">
        <v>622</v>
      </c>
      <c r="C278" s="60" t="s">
        <v>623</v>
      </c>
      <c r="D278" s="61" t="s">
        <v>235</v>
      </c>
      <c r="E278" s="78">
        <v>35</v>
      </c>
      <c r="F278" s="80"/>
      <c r="G278" s="79">
        <v>2</v>
      </c>
      <c r="H278" s="79">
        <f t="shared" si="21"/>
        <v>0</v>
      </c>
    </row>
    <row r="279" spans="1:8" ht="38.25" x14ac:dyDescent="0.2">
      <c r="A279" s="77" t="s">
        <v>624</v>
      </c>
      <c r="B279" s="77" t="s">
        <v>625</v>
      </c>
      <c r="C279" s="60" t="s">
        <v>626</v>
      </c>
      <c r="D279" s="61" t="s">
        <v>31</v>
      </c>
      <c r="E279" s="78">
        <v>0</v>
      </c>
      <c r="G279" s="79">
        <v>2</v>
      </c>
      <c r="H279" s="79">
        <f t="shared" si="21"/>
        <v>0</v>
      </c>
    </row>
    <row r="280" spans="1:8" ht="102" x14ac:dyDescent="0.2">
      <c r="A280" s="77" t="s">
        <v>627</v>
      </c>
      <c r="B280" s="77" t="s">
        <v>628</v>
      </c>
      <c r="C280" s="60" t="s">
        <v>629</v>
      </c>
      <c r="D280" s="61" t="s">
        <v>31</v>
      </c>
      <c r="E280" s="78">
        <v>0</v>
      </c>
      <c r="G280" s="79">
        <v>2</v>
      </c>
      <c r="H280" s="79">
        <f t="shared" si="21"/>
        <v>0</v>
      </c>
    </row>
    <row r="281" spans="1:8" x14ac:dyDescent="0.2">
      <c r="A281" s="77" t="s">
        <v>630</v>
      </c>
      <c r="B281" s="77" t="s">
        <v>631</v>
      </c>
      <c r="C281" s="60" t="s">
        <v>632</v>
      </c>
      <c r="E281" s="78">
        <v>0</v>
      </c>
      <c r="F281" s="79">
        <v>0</v>
      </c>
      <c r="G281" s="79">
        <v>1</v>
      </c>
      <c r="H281" s="79">
        <f>H282+H283</f>
        <v>0</v>
      </c>
    </row>
    <row r="282" spans="1:8" ht="51" x14ac:dyDescent="0.2">
      <c r="A282" s="77" t="s">
        <v>633</v>
      </c>
      <c r="B282" s="77" t="s">
        <v>634</v>
      </c>
      <c r="C282" s="60" t="s">
        <v>635</v>
      </c>
      <c r="D282" s="61" t="s">
        <v>235</v>
      </c>
      <c r="E282" s="78">
        <v>33</v>
      </c>
      <c r="F282" s="80"/>
      <c r="G282" s="79">
        <v>2</v>
      </c>
      <c r="H282" s="79">
        <f t="shared" ref="H282:H283" si="22">ROUND(ROUND(F282,2)*ROUND(E282,2), 2)</f>
        <v>0</v>
      </c>
    </row>
    <row r="283" spans="1:8" ht="25.5" x14ac:dyDescent="0.2">
      <c r="A283" s="77" t="s">
        <v>636</v>
      </c>
      <c r="B283" s="77" t="s">
        <v>637</v>
      </c>
      <c r="C283" s="60" t="s">
        <v>638</v>
      </c>
      <c r="D283" s="61" t="s">
        <v>257</v>
      </c>
      <c r="E283" s="78">
        <v>1</v>
      </c>
      <c r="F283" s="80"/>
      <c r="G283" s="79">
        <v>2</v>
      </c>
      <c r="H283" s="79">
        <f t="shared" si="22"/>
        <v>0</v>
      </c>
    </row>
    <row r="284" spans="1:8" x14ac:dyDescent="0.2">
      <c r="A284" s="77" t="s">
        <v>639</v>
      </c>
      <c r="C284" s="60" t="s">
        <v>640</v>
      </c>
      <c r="E284" s="78">
        <v>0</v>
      </c>
      <c r="F284" s="79">
        <v>0</v>
      </c>
      <c r="G284" s="79">
        <v>1</v>
      </c>
      <c r="H284" s="79">
        <f>H285+H290+H297</f>
        <v>0</v>
      </c>
    </row>
    <row r="285" spans="1:8" x14ac:dyDescent="0.2">
      <c r="A285" s="77" t="s">
        <v>641</v>
      </c>
      <c r="C285" s="60" t="s">
        <v>642</v>
      </c>
      <c r="E285" s="78">
        <v>0</v>
      </c>
      <c r="F285" s="79">
        <v>0</v>
      </c>
      <c r="G285" s="79">
        <v>1</v>
      </c>
      <c r="H285" s="79">
        <f>H286+H287+H288+H289</f>
        <v>0</v>
      </c>
    </row>
    <row r="286" spans="1:8" x14ac:dyDescent="0.2">
      <c r="A286" s="77" t="s">
        <v>643</v>
      </c>
      <c r="B286" s="77" t="s">
        <v>25</v>
      </c>
      <c r="C286" s="60" t="s">
        <v>644</v>
      </c>
      <c r="D286" s="61" t="s">
        <v>235</v>
      </c>
      <c r="E286" s="78">
        <v>140</v>
      </c>
      <c r="F286" s="80"/>
      <c r="G286" s="79">
        <v>2</v>
      </c>
      <c r="H286" s="79">
        <f t="shared" ref="H286:H289" si="23">ROUND(ROUND(F286,2)*ROUND(E286,2), 2)</f>
        <v>0</v>
      </c>
    </row>
    <row r="287" spans="1:8" ht="38.25" x14ac:dyDescent="0.2">
      <c r="A287" s="77" t="s">
        <v>645</v>
      </c>
      <c r="B287" s="77" t="s">
        <v>35</v>
      </c>
      <c r="C287" s="60" t="s">
        <v>646</v>
      </c>
      <c r="D287" s="61" t="s">
        <v>451</v>
      </c>
      <c r="E287" s="78">
        <v>2</v>
      </c>
      <c r="F287" s="80"/>
      <c r="G287" s="79">
        <v>2</v>
      </c>
      <c r="H287" s="79">
        <f t="shared" si="23"/>
        <v>0</v>
      </c>
    </row>
    <row r="288" spans="1:8" ht="293.25" x14ac:dyDescent="0.2">
      <c r="A288" s="77" t="s">
        <v>647</v>
      </c>
      <c r="B288" s="77" t="s">
        <v>38</v>
      </c>
      <c r="C288" s="60" t="s">
        <v>648</v>
      </c>
      <c r="D288" s="61" t="s">
        <v>451</v>
      </c>
      <c r="E288" s="78">
        <v>1</v>
      </c>
      <c r="F288" s="80"/>
      <c r="G288" s="79">
        <v>2</v>
      </c>
      <c r="H288" s="79">
        <f t="shared" si="23"/>
        <v>0</v>
      </c>
    </row>
    <row r="289" spans="1:8" ht="63.75" x14ac:dyDescent="0.2">
      <c r="A289" s="77" t="s">
        <v>649</v>
      </c>
      <c r="B289" s="77" t="s">
        <v>41</v>
      </c>
      <c r="C289" s="60" t="s">
        <v>650</v>
      </c>
      <c r="D289" s="61" t="s">
        <v>451</v>
      </c>
      <c r="E289" s="78">
        <v>2</v>
      </c>
      <c r="F289" s="80"/>
      <c r="G289" s="79">
        <v>2</v>
      </c>
      <c r="H289" s="79">
        <f t="shared" si="23"/>
        <v>0</v>
      </c>
    </row>
    <row r="290" spans="1:8" x14ac:dyDescent="0.2">
      <c r="A290" s="77" t="s">
        <v>651</v>
      </c>
      <c r="C290" s="60" t="s">
        <v>652</v>
      </c>
      <c r="E290" s="78">
        <v>0</v>
      </c>
      <c r="F290" s="79">
        <v>0</v>
      </c>
      <c r="G290" s="79">
        <v>1</v>
      </c>
      <c r="H290" s="79">
        <f>H291+H292+H293+H294+H295+H296</f>
        <v>0</v>
      </c>
    </row>
    <row r="291" spans="1:8" x14ac:dyDescent="0.2">
      <c r="A291" s="77" t="s">
        <v>653</v>
      </c>
      <c r="B291" s="77" t="s">
        <v>25</v>
      </c>
      <c r="C291" s="60" t="s">
        <v>654</v>
      </c>
      <c r="D291" s="61" t="s">
        <v>235</v>
      </c>
      <c r="E291" s="78">
        <v>140</v>
      </c>
      <c r="F291" s="80"/>
      <c r="G291" s="79">
        <v>2</v>
      </c>
      <c r="H291" s="79">
        <f t="shared" ref="H291:H296" si="24">ROUND(ROUND(F291,2)*ROUND(E291,2), 2)</f>
        <v>0</v>
      </c>
    </row>
    <row r="292" spans="1:8" ht="25.5" x14ac:dyDescent="0.2">
      <c r="A292" s="77" t="s">
        <v>655</v>
      </c>
      <c r="B292" s="77" t="s">
        <v>35</v>
      </c>
      <c r="C292" s="60" t="s">
        <v>656</v>
      </c>
      <c r="D292" s="61" t="s">
        <v>257</v>
      </c>
      <c r="E292" s="78">
        <v>2</v>
      </c>
      <c r="F292" s="80"/>
      <c r="G292" s="79">
        <v>2</v>
      </c>
      <c r="H292" s="79">
        <f t="shared" si="24"/>
        <v>0</v>
      </c>
    </row>
    <row r="293" spans="1:8" x14ac:dyDescent="0.2">
      <c r="A293" s="77" t="s">
        <v>657</v>
      </c>
      <c r="B293" s="77" t="s">
        <v>38</v>
      </c>
      <c r="C293" s="60" t="s">
        <v>658</v>
      </c>
      <c r="D293" s="61" t="s">
        <v>257</v>
      </c>
      <c r="E293" s="78">
        <v>1</v>
      </c>
      <c r="F293" s="80"/>
      <c r="G293" s="79">
        <v>2</v>
      </c>
      <c r="H293" s="79">
        <f t="shared" si="24"/>
        <v>0</v>
      </c>
    </row>
    <row r="294" spans="1:8" x14ac:dyDescent="0.2">
      <c r="A294" s="77" t="s">
        <v>659</v>
      </c>
      <c r="B294" s="77" t="s">
        <v>41</v>
      </c>
      <c r="C294" s="60" t="s">
        <v>660</v>
      </c>
      <c r="D294" s="61" t="s">
        <v>257</v>
      </c>
      <c r="E294" s="78">
        <v>1</v>
      </c>
      <c r="F294" s="80"/>
      <c r="G294" s="79">
        <v>2</v>
      </c>
      <c r="H294" s="79">
        <f t="shared" si="24"/>
        <v>0</v>
      </c>
    </row>
    <row r="295" spans="1:8" x14ac:dyDescent="0.2">
      <c r="A295" s="77" t="s">
        <v>661</v>
      </c>
      <c r="B295" s="77" t="s">
        <v>44</v>
      </c>
      <c r="C295" s="60" t="s">
        <v>662</v>
      </c>
      <c r="D295" s="61" t="s">
        <v>257</v>
      </c>
      <c r="E295" s="78">
        <v>3</v>
      </c>
      <c r="F295" s="80"/>
      <c r="G295" s="79">
        <v>2</v>
      </c>
      <c r="H295" s="79">
        <f t="shared" si="24"/>
        <v>0</v>
      </c>
    </row>
    <row r="296" spans="1:8" x14ac:dyDescent="0.2">
      <c r="A296" s="77" t="s">
        <v>663</v>
      </c>
      <c r="B296" s="77" t="s">
        <v>49</v>
      </c>
      <c r="C296" s="60" t="s">
        <v>664</v>
      </c>
      <c r="D296" s="61" t="s">
        <v>257</v>
      </c>
      <c r="E296" s="78">
        <v>3</v>
      </c>
      <c r="F296" s="80"/>
      <c r="G296" s="79">
        <v>2</v>
      </c>
      <c r="H296" s="79">
        <f t="shared" si="24"/>
        <v>0</v>
      </c>
    </row>
    <row r="297" spans="1:8" x14ac:dyDescent="0.2">
      <c r="A297" s="77" t="s">
        <v>665</v>
      </c>
      <c r="C297" s="60" t="s">
        <v>666</v>
      </c>
      <c r="E297" s="78">
        <v>0</v>
      </c>
      <c r="F297" s="79">
        <v>0</v>
      </c>
      <c r="G297" s="79">
        <v>1</v>
      </c>
      <c r="H297" s="79">
        <f>H298+H299+H300+H301+H302</f>
        <v>0</v>
      </c>
    </row>
    <row r="298" spans="1:8" ht="63.75" x14ac:dyDescent="0.2">
      <c r="A298" s="77" t="s">
        <v>667</v>
      </c>
      <c r="B298" s="77" t="s">
        <v>25</v>
      </c>
      <c r="C298" s="60" t="s">
        <v>668</v>
      </c>
      <c r="D298" s="61" t="s">
        <v>235</v>
      </c>
      <c r="E298" s="78">
        <v>135</v>
      </c>
      <c r="F298" s="80"/>
      <c r="G298" s="79">
        <v>2</v>
      </c>
      <c r="H298" s="79">
        <f t="shared" ref="H298:H302" si="25">ROUND(ROUND(F298,2)*ROUND(E298,2), 2)</f>
        <v>0</v>
      </c>
    </row>
    <row r="299" spans="1:8" ht="25.5" x14ac:dyDescent="0.2">
      <c r="A299" s="77" t="s">
        <v>669</v>
      </c>
      <c r="B299" s="77" t="s">
        <v>35</v>
      </c>
      <c r="C299" s="60" t="s">
        <v>670</v>
      </c>
      <c r="D299" s="61" t="s">
        <v>257</v>
      </c>
      <c r="E299" s="78">
        <v>2</v>
      </c>
      <c r="F299" s="80"/>
      <c r="G299" s="79">
        <v>2</v>
      </c>
      <c r="H299" s="79">
        <f t="shared" si="25"/>
        <v>0</v>
      </c>
    </row>
    <row r="300" spans="1:8" ht="38.25" x14ac:dyDescent="0.2">
      <c r="A300" s="77" t="s">
        <v>671</v>
      </c>
      <c r="B300" s="77" t="s">
        <v>38</v>
      </c>
      <c r="C300" s="60" t="s">
        <v>672</v>
      </c>
      <c r="D300" s="61" t="s">
        <v>235</v>
      </c>
      <c r="E300" s="78">
        <v>135</v>
      </c>
      <c r="F300" s="80"/>
      <c r="G300" s="79">
        <v>2</v>
      </c>
      <c r="H300" s="79">
        <f t="shared" si="25"/>
        <v>0</v>
      </c>
    </row>
    <row r="301" spans="1:8" x14ac:dyDescent="0.2">
      <c r="A301" s="77" t="s">
        <v>673</v>
      </c>
      <c r="B301" s="77" t="s">
        <v>41</v>
      </c>
      <c r="C301" s="60" t="s">
        <v>674</v>
      </c>
      <c r="D301" s="61" t="s">
        <v>317</v>
      </c>
      <c r="E301" s="78">
        <v>10</v>
      </c>
      <c r="F301" s="80"/>
      <c r="G301" s="79">
        <v>2</v>
      </c>
      <c r="H301" s="79">
        <f t="shared" si="25"/>
        <v>0</v>
      </c>
    </row>
    <row r="302" spans="1:8" ht="25.5" x14ac:dyDescent="0.2">
      <c r="A302" s="77" t="s">
        <v>675</v>
      </c>
      <c r="B302" s="77" t="s">
        <v>44</v>
      </c>
      <c r="C302" s="60" t="s">
        <v>676</v>
      </c>
      <c r="D302" s="61" t="s">
        <v>235</v>
      </c>
      <c r="E302" s="78">
        <v>135</v>
      </c>
      <c r="F302" s="80"/>
      <c r="G302" s="79">
        <v>2</v>
      </c>
      <c r="H302" s="79">
        <f t="shared" si="25"/>
        <v>0</v>
      </c>
    </row>
    <row r="303" spans="1:8" x14ac:dyDescent="0.2">
      <c r="A303" s="77" t="s">
        <v>677</v>
      </c>
      <c r="C303" s="60" t="s">
        <v>264</v>
      </c>
      <c r="E303" s="78">
        <v>0</v>
      </c>
      <c r="F303" s="79">
        <v>0</v>
      </c>
      <c r="G303" s="79">
        <v>1</v>
      </c>
      <c r="H303" s="79">
        <f>H304</f>
        <v>0</v>
      </c>
    </row>
    <row r="304" spans="1:8" x14ac:dyDescent="0.2">
      <c r="A304" s="77" t="s">
        <v>678</v>
      </c>
      <c r="C304" s="60" t="s">
        <v>266</v>
      </c>
      <c r="D304" s="61" t="s">
        <v>267</v>
      </c>
      <c r="E304" s="78">
        <v>5</v>
      </c>
      <c r="F304" s="79">
        <f>H144+H182+H212+H284</f>
        <v>0</v>
      </c>
      <c r="G304" s="79">
        <v>2</v>
      </c>
      <c r="H304" s="79">
        <f>F304*E304/100</f>
        <v>0</v>
      </c>
    </row>
    <row r="305" spans="1:8" x14ac:dyDescent="0.2">
      <c r="A305" s="77" t="s">
        <v>679</v>
      </c>
      <c r="B305" s="77" t="s">
        <v>680</v>
      </c>
      <c r="C305" s="60" t="s">
        <v>681</v>
      </c>
      <c r="E305" s="78">
        <v>0</v>
      </c>
      <c r="F305" s="79">
        <v>0</v>
      </c>
      <c r="G305" s="79">
        <v>1</v>
      </c>
      <c r="H305" s="79">
        <f>H306+H407</f>
        <v>0</v>
      </c>
    </row>
    <row r="306" spans="1:8" x14ac:dyDescent="0.2">
      <c r="A306" s="77" t="s">
        <v>682</v>
      </c>
      <c r="B306" s="77" t="s">
        <v>683</v>
      </c>
      <c r="C306" s="60" t="s">
        <v>684</v>
      </c>
      <c r="E306" s="78">
        <v>0</v>
      </c>
      <c r="F306" s="79">
        <v>0</v>
      </c>
      <c r="G306" s="79">
        <v>1</v>
      </c>
      <c r="H306" s="79">
        <f>H307+H360+H374</f>
        <v>0</v>
      </c>
    </row>
    <row r="307" spans="1:8" x14ac:dyDescent="0.2">
      <c r="A307" s="77" t="s">
        <v>685</v>
      </c>
      <c r="B307" s="77" t="s">
        <v>686</v>
      </c>
      <c r="C307" s="60" t="s">
        <v>687</v>
      </c>
      <c r="E307" s="78">
        <v>0</v>
      </c>
      <c r="F307" s="79">
        <v>0</v>
      </c>
      <c r="G307" s="79">
        <v>1</v>
      </c>
      <c r="H307" s="79">
        <f>H308+H318+H349+H354</f>
        <v>0</v>
      </c>
    </row>
    <row r="308" spans="1:8" x14ac:dyDescent="0.2">
      <c r="A308" s="77" t="s">
        <v>688</v>
      </c>
      <c r="B308" s="77" t="s">
        <v>689</v>
      </c>
      <c r="C308" s="60" t="s">
        <v>690</v>
      </c>
      <c r="E308" s="78">
        <v>0</v>
      </c>
      <c r="F308" s="79">
        <v>0</v>
      </c>
      <c r="G308" s="79">
        <v>1</v>
      </c>
      <c r="H308" s="79">
        <f>H309+H310+H311+H312+H313+H314+H315+H316+H317</f>
        <v>0</v>
      </c>
    </row>
    <row r="309" spans="1:8" ht="63.75" x14ac:dyDescent="0.2">
      <c r="A309" s="77" t="s">
        <v>691</v>
      </c>
      <c r="C309" s="60" t="s">
        <v>692</v>
      </c>
      <c r="D309" s="61" t="s">
        <v>31</v>
      </c>
      <c r="E309" s="78">
        <v>0</v>
      </c>
      <c r="F309" s="79">
        <v>0</v>
      </c>
      <c r="G309" s="79">
        <v>2</v>
      </c>
      <c r="H309" s="79">
        <f t="shared" ref="H309:H317" si="26">ROUND(ROUND(F309,2)*ROUND(E309,2), 2)</f>
        <v>0</v>
      </c>
    </row>
    <row r="310" spans="1:8" ht="25.5" x14ac:dyDescent="0.2">
      <c r="A310" s="77" t="s">
        <v>693</v>
      </c>
      <c r="C310" s="60" t="s">
        <v>1374</v>
      </c>
      <c r="D310" s="61" t="s">
        <v>31</v>
      </c>
      <c r="E310" s="78">
        <v>0</v>
      </c>
      <c r="F310" s="79">
        <v>0</v>
      </c>
      <c r="G310" s="79">
        <v>2</v>
      </c>
      <c r="H310" s="79">
        <f t="shared" si="26"/>
        <v>0</v>
      </c>
    </row>
    <row r="311" spans="1:8" ht="38.25" x14ac:dyDescent="0.2">
      <c r="A311" s="77" t="s">
        <v>694</v>
      </c>
      <c r="C311" s="60" t="s">
        <v>695</v>
      </c>
      <c r="D311" s="61" t="s">
        <v>31</v>
      </c>
      <c r="E311" s="78">
        <v>0</v>
      </c>
      <c r="G311" s="79">
        <v>2</v>
      </c>
      <c r="H311" s="79">
        <f t="shared" si="26"/>
        <v>0</v>
      </c>
    </row>
    <row r="312" spans="1:8" ht="25.5" x14ac:dyDescent="0.2">
      <c r="A312" s="77" t="s">
        <v>696</v>
      </c>
      <c r="C312" s="60" t="s">
        <v>697</v>
      </c>
      <c r="D312" s="61" t="s">
        <v>31</v>
      </c>
      <c r="E312" s="78">
        <v>0</v>
      </c>
      <c r="G312" s="79">
        <v>2</v>
      </c>
      <c r="H312" s="79">
        <f t="shared" si="26"/>
        <v>0</v>
      </c>
    </row>
    <row r="313" spans="1:8" x14ac:dyDescent="0.2">
      <c r="A313" s="77" t="s">
        <v>698</v>
      </c>
      <c r="B313" s="77" t="s">
        <v>699</v>
      </c>
      <c r="C313" s="62" t="s">
        <v>700</v>
      </c>
      <c r="D313" s="61" t="s">
        <v>235</v>
      </c>
      <c r="E313" s="78">
        <v>171.7</v>
      </c>
      <c r="F313" s="80"/>
      <c r="G313" s="79">
        <v>2</v>
      </c>
      <c r="H313" s="79">
        <f t="shared" si="26"/>
        <v>0</v>
      </c>
    </row>
    <row r="314" spans="1:8" x14ac:dyDescent="0.2">
      <c r="A314" s="77" t="s">
        <v>701</v>
      </c>
      <c r="B314" s="77" t="s">
        <v>702</v>
      </c>
      <c r="C314" s="62" t="s">
        <v>703</v>
      </c>
      <c r="D314" s="61" t="s">
        <v>235</v>
      </c>
      <c r="E314" s="78">
        <v>93.3</v>
      </c>
      <c r="F314" s="80"/>
      <c r="G314" s="79">
        <v>2</v>
      </c>
      <c r="H314" s="79">
        <f t="shared" si="26"/>
        <v>0</v>
      </c>
    </row>
    <row r="315" spans="1:8" ht="25.5" x14ac:dyDescent="0.2">
      <c r="A315" s="77" t="s">
        <v>704</v>
      </c>
      <c r="B315" s="77" t="s">
        <v>705</v>
      </c>
      <c r="C315" s="62" t="s">
        <v>706</v>
      </c>
      <c r="D315" s="61" t="s">
        <v>235</v>
      </c>
      <c r="E315" s="78">
        <v>12</v>
      </c>
      <c r="F315" s="80"/>
      <c r="G315" s="79">
        <v>2</v>
      </c>
      <c r="H315" s="79">
        <f t="shared" si="26"/>
        <v>0</v>
      </c>
    </row>
    <row r="316" spans="1:8" ht="25.5" x14ac:dyDescent="0.2">
      <c r="A316" s="77" t="s">
        <v>707</v>
      </c>
      <c r="B316" s="77" t="s">
        <v>708</v>
      </c>
      <c r="C316" s="62" t="s">
        <v>709</v>
      </c>
      <c r="D316" s="61" t="s">
        <v>235</v>
      </c>
      <c r="E316" s="78">
        <v>8</v>
      </c>
      <c r="F316" s="80"/>
      <c r="G316" s="79">
        <v>2</v>
      </c>
      <c r="H316" s="79">
        <f t="shared" si="26"/>
        <v>0</v>
      </c>
    </row>
    <row r="317" spans="1:8" ht="25.5" x14ac:dyDescent="0.2">
      <c r="A317" s="77" t="s">
        <v>710</v>
      </c>
      <c r="B317" s="77" t="s">
        <v>711</v>
      </c>
      <c r="C317" s="62" t="s">
        <v>712</v>
      </c>
      <c r="D317" s="61" t="s">
        <v>235</v>
      </c>
      <c r="E317" s="78">
        <v>280</v>
      </c>
      <c r="F317" s="80"/>
      <c r="G317" s="79">
        <v>2</v>
      </c>
      <c r="H317" s="79">
        <f t="shared" si="26"/>
        <v>0</v>
      </c>
    </row>
    <row r="318" spans="1:8" x14ac:dyDescent="0.2">
      <c r="A318" s="77" t="s">
        <v>713</v>
      </c>
      <c r="B318" s="77" t="s">
        <v>714</v>
      </c>
      <c r="C318" s="60" t="s">
        <v>715</v>
      </c>
      <c r="E318" s="78">
        <v>0</v>
      </c>
      <c r="F318" s="79">
        <v>0</v>
      </c>
      <c r="G318" s="79">
        <v>1</v>
      </c>
      <c r="H318" s="79">
        <f>H319+H320+H321+H322+H323+H324+H325+H326+H327+H328+H329+H330+H331+H332+H333+H334+H335+H336+H337+H338+H339+H340+H341+H342+H343+H344+H345+H346+H347+H348</f>
        <v>0</v>
      </c>
    </row>
    <row r="319" spans="1:8" x14ac:dyDescent="0.2">
      <c r="A319" s="77" t="s">
        <v>716</v>
      </c>
      <c r="C319" s="60" t="s">
        <v>717</v>
      </c>
      <c r="D319" s="61" t="s">
        <v>31</v>
      </c>
      <c r="E319" s="78">
        <v>0</v>
      </c>
      <c r="F319" s="79">
        <v>0</v>
      </c>
      <c r="G319" s="79">
        <v>2</v>
      </c>
      <c r="H319" s="79">
        <f t="shared" ref="H319:H348" si="27">ROUND(ROUND(F319,2)*ROUND(E319,2), 2)</f>
        <v>0</v>
      </c>
    </row>
    <row r="320" spans="1:8" x14ac:dyDescent="0.2">
      <c r="A320" s="77" t="s">
        <v>718</v>
      </c>
      <c r="C320" s="60" t="s">
        <v>719</v>
      </c>
      <c r="D320" s="61" t="s">
        <v>31</v>
      </c>
      <c r="E320" s="78">
        <v>0</v>
      </c>
      <c r="F320" s="79">
        <v>0</v>
      </c>
      <c r="G320" s="79">
        <v>2</v>
      </c>
      <c r="H320" s="79">
        <f t="shared" si="27"/>
        <v>0</v>
      </c>
    </row>
    <row r="321" spans="1:8" x14ac:dyDescent="0.2">
      <c r="A321" s="77" t="s">
        <v>720</v>
      </c>
      <c r="C321" s="60" t="s">
        <v>721</v>
      </c>
      <c r="D321" s="61" t="s">
        <v>31</v>
      </c>
      <c r="E321" s="78">
        <v>0</v>
      </c>
      <c r="G321" s="79">
        <v>2</v>
      </c>
      <c r="H321" s="79">
        <f t="shared" si="27"/>
        <v>0</v>
      </c>
    </row>
    <row r="322" spans="1:8" x14ac:dyDescent="0.2">
      <c r="A322" s="77" t="s">
        <v>722</v>
      </c>
      <c r="B322" s="77" t="s">
        <v>723</v>
      </c>
      <c r="C322" s="60" t="s">
        <v>724</v>
      </c>
      <c r="D322" s="61" t="s">
        <v>257</v>
      </c>
      <c r="E322" s="78">
        <v>3</v>
      </c>
      <c r="F322" s="80"/>
      <c r="G322" s="79">
        <v>2</v>
      </c>
      <c r="H322" s="79">
        <f t="shared" si="27"/>
        <v>0</v>
      </c>
    </row>
    <row r="323" spans="1:8" x14ac:dyDescent="0.2">
      <c r="A323" s="77" t="s">
        <v>725</v>
      </c>
      <c r="B323" s="77" t="s">
        <v>726</v>
      </c>
      <c r="C323" s="60" t="s">
        <v>727</v>
      </c>
      <c r="D323" s="61" t="s">
        <v>257</v>
      </c>
      <c r="E323" s="78">
        <v>1</v>
      </c>
      <c r="F323" s="80"/>
      <c r="G323" s="79">
        <v>2</v>
      </c>
      <c r="H323" s="79">
        <f t="shared" si="27"/>
        <v>0</v>
      </c>
    </row>
    <row r="324" spans="1:8" x14ac:dyDescent="0.2">
      <c r="A324" s="77" t="s">
        <v>728</v>
      </c>
      <c r="B324" s="77" t="s">
        <v>729</v>
      </c>
      <c r="C324" s="60" t="s">
        <v>730</v>
      </c>
      <c r="D324" s="61" t="s">
        <v>257</v>
      </c>
      <c r="E324" s="78">
        <v>2</v>
      </c>
      <c r="F324" s="80"/>
      <c r="G324" s="79">
        <v>2</v>
      </c>
      <c r="H324" s="79">
        <f t="shared" si="27"/>
        <v>0</v>
      </c>
    </row>
    <row r="325" spans="1:8" x14ac:dyDescent="0.2">
      <c r="A325" s="77" t="s">
        <v>731</v>
      </c>
      <c r="B325" s="77" t="s">
        <v>732</v>
      </c>
      <c r="C325" s="60" t="s">
        <v>733</v>
      </c>
      <c r="D325" s="61" t="s">
        <v>257</v>
      </c>
      <c r="E325" s="78">
        <v>6</v>
      </c>
      <c r="F325" s="80"/>
      <c r="G325" s="79">
        <v>2</v>
      </c>
      <c r="H325" s="79">
        <f t="shared" si="27"/>
        <v>0</v>
      </c>
    </row>
    <row r="326" spans="1:8" x14ac:dyDescent="0.2">
      <c r="A326" s="77" t="s">
        <v>734</v>
      </c>
      <c r="B326" s="77" t="s">
        <v>735</v>
      </c>
      <c r="C326" s="60" t="s">
        <v>736</v>
      </c>
      <c r="D326" s="61" t="s">
        <v>257</v>
      </c>
      <c r="E326" s="78">
        <v>6</v>
      </c>
      <c r="F326" s="80"/>
      <c r="G326" s="79">
        <v>2</v>
      </c>
      <c r="H326" s="79">
        <f t="shared" si="27"/>
        <v>0</v>
      </c>
    </row>
    <row r="327" spans="1:8" x14ac:dyDescent="0.2">
      <c r="A327" s="77" t="s">
        <v>737</v>
      </c>
      <c r="B327" s="77" t="s">
        <v>738</v>
      </c>
      <c r="C327" s="60" t="s">
        <v>739</v>
      </c>
      <c r="D327" s="61" t="s">
        <v>257</v>
      </c>
      <c r="E327" s="78">
        <v>2</v>
      </c>
      <c r="F327" s="80"/>
      <c r="G327" s="79">
        <v>2</v>
      </c>
      <c r="H327" s="79">
        <f t="shared" si="27"/>
        <v>0</v>
      </c>
    </row>
    <row r="328" spans="1:8" x14ac:dyDescent="0.2">
      <c r="A328" s="77" t="s">
        <v>740</v>
      </c>
      <c r="B328" s="77" t="s">
        <v>741</v>
      </c>
      <c r="C328" s="60" t="s">
        <v>742</v>
      </c>
      <c r="D328" s="61" t="s">
        <v>257</v>
      </c>
      <c r="E328" s="78">
        <v>4</v>
      </c>
      <c r="F328" s="80"/>
      <c r="G328" s="79">
        <v>2</v>
      </c>
      <c r="H328" s="79">
        <f t="shared" si="27"/>
        <v>0</v>
      </c>
    </row>
    <row r="329" spans="1:8" x14ac:dyDescent="0.2">
      <c r="A329" s="77" t="s">
        <v>743</v>
      </c>
      <c r="B329" s="77" t="s">
        <v>744</v>
      </c>
      <c r="C329" s="60" t="s">
        <v>745</v>
      </c>
      <c r="D329" s="61" t="s">
        <v>257</v>
      </c>
      <c r="E329" s="78">
        <v>2</v>
      </c>
      <c r="F329" s="80"/>
      <c r="G329" s="79">
        <v>2</v>
      </c>
      <c r="H329" s="79">
        <f t="shared" si="27"/>
        <v>0</v>
      </c>
    </row>
    <row r="330" spans="1:8" x14ac:dyDescent="0.2">
      <c r="A330" s="77" t="s">
        <v>746</v>
      </c>
      <c r="B330" s="77" t="s">
        <v>747</v>
      </c>
      <c r="C330" s="60" t="s">
        <v>748</v>
      </c>
      <c r="D330" s="61" t="s">
        <v>257</v>
      </c>
      <c r="E330" s="78">
        <v>1</v>
      </c>
      <c r="F330" s="80"/>
      <c r="G330" s="79">
        <v>2</v>
      </c>
      <c r="H330" s="79">
        <f t="shared" si="27"/>
        <v>0</v>
      </c>
    </row>
    <row r="331" spans="1:8" x14ac:dyDescent="0.2">
      <c r="A331" s="77" t="s">
        <v>749</v>
      </c>
      <c r="B331" s="77" t="s">
        <v>750</v>
      </c>
      <c r="C331" s="60" t="s">
        <v>751</v>
      </c>
      <c r="D331" s="61" t="s">
        <v>257</v>
      </c>
      <c r="E331" s="78">
        <v>1</v>
      </c>
      <c r="F331" s="80"/>
      <c r="G331" s="79">
        <v>2</v>
      </c>
      <c r="H331" s="79">
        <f t="shared" si="27"/>
        <v>0</v>
      </c>
    </row>
    <row r="332" spans="1:8" x14ac:dyDescent="0.2">
      <c r="A332" s="77" t="s">
        <v>752</v>
      </c>
      <c r="B332" s="77" t="s">
        <v>753</v>
      </c>
      <c r="C332" s="60" t="s">
        <v>754</v>
      </c>
      <c r="D332" s="61" t="s">
        <v>257</v>
      </c>
      <c r="E332" s="78">
        <v>2</v>
      </c>
      <c r="F332" s="80"/>
      <c r="G332" s="79">
        <v>2</v>
      </c>
      <c r="H332" s="79">
        <f t="shared" si="27"/>
        <v>0</v>
      </c>
    </row>
    <row r="333" spans="1:8" x14ac:dyDescent="0.2">
      <c r="A333" s="77" t="s">
        <v>755</v>
      </c>
      <c r="B333" s="77" t="s">
        <v>756</v>
      </c>
      <c r="C333" s="60" t="s">
        <v>757</v>
      </c>
      <c r="D333" s="61" t="s">
        <v>257</v>
      </c>
      <c r="E333" s="78">
        <v>2</v>
      </c>
      <c r="F333" s="80"/>
      <c r="G333" s="79">
        <v>2</v>
      </c>
      <c r="H333" s="79">
        <f t="shared" si="27"/>
        <v>0</v>
      </c>
    </row>
    <row r="334" spans="1:8" x14ac:dyDescent="0.2">
      <c r="A334" s="77" t="s">
        <v>758</v>
      </c>
      <c r="B334" s="77" t="s">
        <v>759</v>
      </c>
      <c r="C334" s="60" t="s">
        <v>760</v>
      </c>
      <c r="D334" s="61" t="s">
        <v>257</v>
      </c>
      <c r="E334" s="78">
        <v>2</v>
      </c>
      <c r="F334" s="80"/>
      <c r="G334" s="79">
        <v>2</v>
      </c>
      <c r="H334" s="79">
        <f t="shared" si="27"/>
        <v>0</v>
      </c>
    </row>
    <row r="335" spans="1:8" x14ac:dyDescent="0.2">
      <c r="A335" s="77" t="s">
        <v>761</v>
      </c>
      <c r="B335" s="77" t="s">
        <v>762</v>
      </c>
      <c r="C335" s="60" t="s">
        <v>763</v>
      </c>
      <c r="D335" s="61" t="s">
        <v>257</v>
      </c>
      <c r="E335" s="78">
        <v>2</v>
      </c>
      <c r="F335" s="80"/>
      <c r="G335" s="79">
        <v>2</v>
      </c>
      <c r="H335" s="79">
        <f t="shared" si="27"/>
        <v>0</v>
      </c>
    </row>
    <row r="336" spans="1:8" x14ac:dyDescent="0.2">
      <c r="A336" s="77" t="s">
        <v>764</v>
      </c>
      <c r="B336" s="77" t="s">
        <v>765</v>
      </c>
      <c r="C336" s="60" t="s">
        <v>766</v>
      </c>
      <c r="D336" s="61" t="s">
        <v>257</v>
      </c>
      <c r="E336" s="78">
        <v>1</v>
      </c>
      <c r="F336" s="80"/>
      <c r="G336" s="79">
        <v>2</v>
      </c>
      <c r="H336" s="79">
        <f t="shared" si="27"/>
        <v>0</v>
      </c>
    </row>
    <row r="337" spans="1:8" x14ac:dyDescent="0.2">
      <c r="A337" s="77" t="s">
        <v>767</v>
      </c>
      <c r="B337" s="77" t="s">
        <v>768</v>
      </c>
      <c r="C337" s="60" t="s">
        <v>769</v>
      </c>
      <c r="D337" s="61" t="s">
        <v>257</v>
      </c>
      <c r="E337" s="78">
        <v>1</v>
      </c>
      <c r="F337" s="80"/>
      <c r="G337" s="79">
        <v>2</v>
      </c>
      <c r="H337" s="79">
        <f t="shared" si="27"/>
        <v>0</v>
      </c>
    </row>
    <row r="338" spans="1:8" x14ac:dyDescent="0.2">
      <c r="A338" s="77" t="s">
        <v>770</v>
      </c>
      <c r="B338" s="77" t="s">
        <v>771</v>
      </c>
      <c r="C338" s="60" t="s">
        <v>772</v>
      </c>
      <c r="D338" s="61" t="s">
        <v>257</v>
      </c>
      <c r="E338" s="78">
        <v>1</v>
      </c>
      <c r="F338" s="80"/>
      <c r="G338" s="79">
        <v>2</v>
      </c>
      <c r="H338" s="79">
        <f t="shared" si="27"/>
        <v>0</v>
      </c>
    </row>
    <row r="339" spans="1:8" x14ac:dyDescent="0.2">
      <c r="A339" s="77" t="s">
        <v>773</v>
      </c>
      <c r="B339" s="77" t="s">
        <v>774</v>
      </c>
      <c r="C339" s="60" t="s">
        <v>775</v>
      </c>
      <c r="D339" s="61" t="s">
        <v>257</v>
      </c>
      <c r="E339" s="78">
        <v>2</v>
      </c>
      <c r="F339" s="80"/>
      <c r="G339" s="79">
        <v>2</v>
      </c>
      <c r="H339" s="79">
        <f t="shared" si="27"/>
        <v>0</v>
      </c>
    </row>
    <row r="340" spans="1:8" x14ac:dyDescent="0.2">
      <c r="A340" s="77" t="s">
        <v>776</v>
      </c>
      <c r="B340" s="77" t="s">
        <v>774</v>
      </c>
      <c r="C340" s="60" t="s">
        <v>777</v>
      </c>
      <c r="D340" s="61" t="s">
        <v>257</v>
      </c>
      <c r="E340" s="78">
        <v>2</v>
      </c>
      <c r="F340" s="80"/>
      <c r="G340" s="79">
        <v>2</v>
      </c>
      <c r="H340" s="79">
        <f t="shared" si="27"/>
        <v>0</v>
      </c>
    </row>
    <row r="341" spans="1:8" x14ac:dyDescent="0.2">
      <c r="A341" s="77" t="s">
        <v>778</v>
      </c>
      <c r="B341" s="77" t="s">
        <v>779</v>
      </c>
      <c r="C341" s="60" t="s">
        <v>780</v>
      </c>
      <c r="D341" s="61" t="s">
        <v>257</v>
      </c>
      <c r="E341" s="78">
        <v>2</v>
      </c>
      <c r="F341" s="80"/>
      <c r="G341" s="79">
        <v>2</v>
      </c>
      <c r="H341" s="79">
        <f t="shared" si="27"/>
        <v>0</v>
      </c>
    </row>
    <row r="342" spans="1:8" x14ac:dyDescent="0.2">
      <c r="A342" s="77" t="s">
        <v>781</v>
      </c>
      <c r="B342" s="77" t="s">
        <v>779</v>
      </c>
      <c r="C342" s="60" t="s">
        <v>782</v>
      </c>
      <c r="D342" s="61" t="s">
        <v>257</v>
      </c>
      <c r="E342" s="78">
        <v>4</v>
      </c>
      <c r="F342" s="80"/>
      <c r="G342" s="79">
        <v>2</v>
      </c>
      <c r="H342" s="79">
        <f t="shared" si="27"/>
        <v>0</v>
      </c>
    </row>
    <row r="343" spans="1:8" x14ac:dyDescent="0.2">
      <c r="A343" s="77" t="s">
        <v>783</v>
      </c>
      <c r="B343" s="77" t="s">
        <v>784</v>
      </c>
      <c r="C343" s="60" t="s">
        <v>785</v>
      </c>
      <c r="D343" s="61" t="s">
        <v>257</v>
      </c>
      <c r="E343" s="78">
        <v>1</v>
      </c>
      <c r="F343" s="80"/>
      <c r="G343" s="79">
        <v>2</v>
      </c>
      <c r="H343" s="79">
        <f t="shared" si="27"/>
        <v>0</v>
      </c>
    </row>
    <row r="344" spans="1:8" x14ac:dyDescent="0.2">
      <c r="A344" s="77" t="s">
        <v>786</v>
      </c>
      <c r="B344" s="77" t="s">
        <v>787</v>
      </c>
      <c r="C344" s="60" t="s">
        <v>788</v>
      </c>
      <c r="D344" s="61" t="s">
        <v>257</v>
      </c>
      <c r="E344" s="78">
        <v>1</v>
      </c>
      <c r="F344" s="80"/>
      <c r="G344" s="79">
        <v>2</v>
      </c>
      <c r="H344" s="79">
        <f t="shared" si="27"/>
        <v>0</v>
      </c>
    </row>
    <row r="345" spans="1:8" x14ac:dyDescent="0.2">
      <c r="A345" s="77" t="s">
        <v>789</v>
      </c>
      <c r="B345" s="77" t="s">
        <v>790</v>
      </c>
      <c r="C345" s="60" t="s">
        <v>791</v>
      </c>
      <c r="D345" s="61" t="s">
        <v>257</v>
      </c>
      <c r="E345" s="78">
        <v>2</v>
      </c>
      <c r="F345" s="80"/>
      <c r="G345" s="79">
        <v>2</v>
      </c>
      <c r="H345" s="79">
        <f t="shared" si="27"/>
        <v>0</v>
      </c>
    </row>
    <row r="346" spans="1:8" x14ac:dyDescent="0.2">
      <c r="A346" s="77" t="s">
        <v>792</v>
      </c>
      <c r="B346" s="77" t="s">
        <v>793</v>
      </c>
      <c r="C346" s="60" t="s">
        <v>794</v>
      </c>
      <c r="D346" s="61" t="s">
        <v>257</v>
      </c>
      <c r="E346" s="78">
        <v>4</v>
      </c>
      <c r="F346" s="80"/>
      <c r="G346" s="79">
        <v>2</v>
      </c>
      <c r="H346" s="79">
        <f t="shared" si="27"/>
        <v>0</v>
      </c>
    </row>
    <row r="347" spans="1:8" x14ac:dyDescent="0.2">
      <c r="A347" s="77" t="s">
        <v>795</v>
      </c>
      <c r="B347" s="77" t="s">
        <v>796</v>
      </c>
      <c r="C347" s="60" t="s">
        <v>797</v>
      </c>
      <c r="D347" s="61" t="s">
        <v>257</v>
      </c>
      <c r="E347" s="78">
        <v>1</v>
      </c>
      <c r="F347" s="80"/>
      <c r="G347" s="79">
        <v>2</v>
      </c>
      <c r="H347" s="79">
        <f t="shared" si="27"/>
        <v>0</v>
      </c>
    </row>
    <row r="348" spans="1:8" x14ac:dyDescent="0.2">
      <c r="A348" s="77" t="s">
        <v>798</v>
      </c>
      <c r="B348" s="77" t="s">
        <v>796</v>
      </c>
      <c r="C348" s="60" t="s">
        <v>799</v>
      </c>
      <c r="D348" s="61" t="s">
        <v>257</v>
      </c>
      <c r="E348" s="78">
        <v>6</v>
      </c>
      <c r="F348" s="80"/>
      <c r="G348" s="79">
        <v>2</v>
      </c>
      <c r="H348" s="79">
        <f t="shared" si="27"/>
        <v>0</v>
      </c>
    </row>
    <row r="349" spans="1:8" x14ac:dyDescent="0.2">
      <c r="A349" s="77" t="s">
        <v>800</v>
      </c>
      <c r="C349" s="60" t="s">
        <v>801</v>
      </c>
      <c r="E349" s="78">
        <v>0</v>
      </c>
      <c r="F349" s="79">
        <v>0</v>
      </c>
      <c r="G349" s="79">
        <v>1</v>
      </c>
      <c r="H349" s="79">
        <f>H350+H351+H352+H353</f>
        <v>0</v>
      </c>
    </row>
    <row r="350" spans="1:8" x14ac:dyDescent="0.2">
      <c r="A350" s="77" t="s">
        <v>802</v>
      </c>
      <c r="B350" s="77" t="s">
        <v>803</v>
      </c>
      <c r="C350" s="60" t="s">
        <v>804</v>
      </c>
      <c r="D350" s="61" t="s">
        <v>257</v>
      </c>
      <c r="E350" s="78">
        <v>4</v>
      </c>
      <c r="F350" s="80"/>
      <c r="G350" s="79">
        <v>2</v>
      </c>
      <c r="H350" s="79">
        <f t="shared" ref="H350:H353" si="28">ROUND(ROUND(F350,2)*ROUND(E350,2), 2)</f>
        <v>0</v>
      </c>
    </row>
    <row r="351" spans="1:8" x14ac:dyDescent="0.2">
      <c r="A351" s="77" t="s">
        <v>805</v>
      </c>
      <c r="B351" s="77" t="s">
        <v>806</v>
      </c>
      <c r="C351" s="60" t="s">
        <v>807</v>
      </c>
      <c r="D351" s="61" t="s">
        <v>257</v>
      </c>
      <c r="E351" s="78">
        <v>2</v>
      </c>
      <c r="F351" s="80"/>
      <c r="G351" s="79">
        <v>2</v>
      </c>
      <c r="H351" s="79">
        <f t="shared" si="28"/>
        <v>0</v>
      </c>
    </row>
    <row r="352" spans="1:8" x14ac:dyDescent="0.2">
      <c r="A352" s="77" t="s">
        <v>808</v>
      </c>
      <c r="B352" s="77" t="s">
        <v>809</v>
      </c>
      <c r="C352" s="60" t="s">
        <v>810</v>
      </c>
      <c r="D352" s="61" t="s">
        <v>257</v>
      </c>
      <c r="E352" s="78">
        <v>3</v>
      </c>
      <c r="F352" s="80"/>
      <c r="G352" s="79">
        <v>2</v>
      </c>
      <c r="H352" s="79">
        <f t="shared" si="28"/>
        <v>0</v>
      </c>
    </row>
    <row r="353" spans="1:8" x14ac:dyDescent="0.2">
      <c r="A353" s="77" t="s">
        <v>811</v>
      </c>
      <c r="B353" s="77" t="s">
        <v>812</v>
      </c>
      <c r="C353" s="60" t="s">
        <v>813</v>
      </c>
      <c r="D353" s="61" t="s">
        <v>257</v>
      </c>
      <c r="E353" s="78">
        <v>1</v>
      </c>
      <c r="F353" s="80"/>
      <c r="G353" s="79">
        <v>2</v>
      </c>
      <c r="H353" s="79">
        <f t="shared" si="28"/>
        <v>0</v>
      </c>
    </row>
    <row r="354" spans="1:8" x14ac:dyDescent="0.2">
      <c r="A354" s="77" t="s">
        <v>814</v>
      </c>
      <c r="C354" s="60" t="s">
        <v>815</v>
      </c>
      <c r="E354" s="78">
        <v>0</v>
      </c>
      <c r="F354" s="79">
        <v>0</v>
      </c>
      <c r="G354" s="79">
        <v>1</v>
      </c>
      <c r="H354" s="79">
        <f>H355+H356+H357+H358+H359</f>
        <v>0</v>
      </c>
    </row>
    <row r="355" spans="1:8" x14ac:dyDescent="0.2">
      <c r="A355" s="77" t="s">
        <v>816</v>
      </c>
      <c r="B355" s="77" t="s">
        <v>817</v>
      </c>
      <c r="C355" s="60" t="s">
        <v>818</v>
      </c>
      <c r="D355" s="61" t="s">
        <v>257</v>
      </c>
      <c r="E355" s="78">
        <v>16</v>
      </c>
      <c r="F355" s="80"/>
      <c r="G355" s="79">
        <v>2</v>
      </c>
      <c r="H355" s="79">
        <f t="shared" ref="H355:H359" si="29">ROUND(ROUND(F355,2)*ROUND(E355,2), 2)</f>
        <v>0</v>
      </c>
    </row>
    <row r="356" spans="1:8" x14ac:dyDescent="0.2">
      <c r="A356" s="77" t="s">
        <v>819</v>
      </c>
      <c r="B356" s="77" t="s">
        <v>820</v>
      </c>
      <c r="C356" s="60" t="s">
        <v>821</v>
      </c>
      <c r="D356" s="61" t="s">
        <v>235</v>
      </c>
      <c r="E356" s="78">
        <v>190</v>
      </c>
      <c r="F356" s="80"/>
      <c r="G356" s="79">
        <v>2</v>
      </c>
      <c r="H356" s="79">
        <f t="shared" si="29"/>
        <v>0</v>
      </c>
    </row>
    <row r="357" spans="1:8" x14ac:dyDescent="0.2">
      <c r="A357" s="77" t="s">
        <v>822</v>
      </c>
      <c r="B357" s="77" t="s">
        <v>823</v>
      </c>
      <c r="C357" s="60" t="s">
        <v>824</v>
      </c>
      <c r="D357" s="61" t="s">
        <v>235</v>
      </c>
      <c r="E357" s="78">
        <v>27</v>
      </c>
      <c r="F357" s="80"/>
      <c r="G357" s="79">
        <v>2</v>
      </c>
      <c r="H357" s="79">
        <f t="shared" si="29"/>
        <v>0</v>
      </c>
    </row>
    <row r="358" spans="1:8" ht="38.25" x14ac:dyDescent="0.2">
      <c r="A358" s="77" t="s">
        <v>825</v>
      </c>
      <c r="B358" s="77" t="s">
        <v>826</v>
      </c>
      <c r="C358" s="60" t="s">
        <v>827</v>
      </c>
      <c r="D358" s="61" t="s">
        <v>257</v>
      </c>
      <c r="E358" s="78">
        <v>16</v>
      </c>
      <c r="F358" s="80"/>
      <c r="G358" s="79">
        <v>2</v>
      </c>
      <c r="H358" s="79">
        <f t="shared" si="29"/>
        <v>0</v>
      </c>
    </row>
    <row r="359" spans="1:8" x14ac:dyDescent="0.2">
      <c r="A359" s="77" t="s">
        <v>828</v>
      </c>
      <c r="B359" s="77" t="s">
        <v>829</v>
      </c>
      <c r="C359" s="60" t="s">
        <v>830</v>
      </c>
      <c r="D359" s="61" t="s">
        <v>257</v>
      </c>
      <c r="E359" s="78">
        <v>16</v>
      </c>
      <c r="F359" s="80"/>
      <c r="G359" s="79">
        <v>2</v>
      </c>
      <c r="H359" s="79">
        <f t="shared" si="29"/>
        <v>0</v>
      </c>
    </row>
    <row r="360" spans="1:8" x14ac:dyDescent="0.2">
      <c r="A360" s="77" t="s">
        <v>831</v>
      </c>
      <c r="B360" s="77" t="s">
        <v>832</v>
      </c>
      <c r="C360" s="60" t="s">
        <v>833</v>
      </c>
      <c r="E360" s="78">
        <v>0</v>
      </c>
      <c r="F360" s="79">
        <v>0</v>
      </c>
      <c r="G360" s="79">
        <v>1</v>
      </c>
      <c r="H360" s="79">
        <f>H361+H362+H363+H364+H365+H366+H367+H368+H369+H370+H371+H372+H373</f>
        <v>0</v>
      </c>
    </row>
    <row r="361" spans="1:8" ht="25.5" x14ac:dyDescent="0.2">
      <c r="A361" s="77" t="s">
        <v>834</v>
      </c>
      <c r="B361" s="77" t="s">
        <v>835</v>
      </c>
      <c r="C361" s="60" t="s">
        <v>836</v>
      </c>
      <c r="D361" s="61" t="s">
        <v>235</v>
      </c>
      <c r="E361" s="78">
        <v>265</v>
      </c>
      <c r="F361" s="80"/>
      <c r="G361" s="79">
        <v>2</v>
      </c>
      <c r="H361" s="79">
        <f t="shared" ref="H361:H373" si="30">ROUND(ROUND(F361,2)*ROUND(E361,2), 2)</f>
        <v>0</v>
      </c>
    </row>
    <row r="362" spans="1:8" ht="25.5" x14ac:dyDescent="0.2">
      <c r="A362" s="77" t="s">
        <v>837</v>
      </c>
      <c r="B362" s="77" t="s">
        <v>838</v>
      </c>
      <c r="C362" s="60" t="s">
        <v>839</v>
      </c>
      <c r="D362" s="61" t="s">
        <v>235</v>
      </c>
      <c r="E362" s="78">
        <v>20</v>
      </c>
      <c r="F362" s="80"/>
      <c r="G362" s="79">
        <v>2</v>
      </c>
      <c r="H362" s="79">
        <f t="shared" si="30"/>
        <v>0</v>
      </c>
    </row>
    <row r="363" spans="1:8" x14ac:dyDescent="0.2">
      <c r="A363" s="77" t="s">
        <v>840</v>
      </c>
      <c r="B363" s="77" t="s">
        <v>841</v>
      </c>
      <c r="C363" s="60" t="s">
        <v>842</v>
      </c>
      <c r="D363" s="61" t="s">
        <v>235</v>
      </c>
      <c r="E363" s="78">
        <v>285</v>
      </c>
      <c r="F363" s="80"/>
      <c r="G363" s="79">
        <v>2</v>
      </c>
      <c r="H363" s="79">
        <f t="shared" si="30"/>
        <v>0</v>
      </c>
    </row>
    <row r="364" spans="1:8" ht="25.5" x14ac:dyDescent="0.2">
      <c r="A364" s="77" t="s">
        <v>843</v>
      </c>
      <c r="B364" s="77" t="s">
        <v>844</v>
      </c>
      <c r="C364" s="60" t="s">
        <v>845</v>
      </c>
      <c r="D364" s="61" t="s">
        <v>257</v>
      </c>
      <c r="E364" s="78">
        <v>74</v>
      </c>
      <c r="F364" s="80"/>
      <c r="G364" s="79">
        <v>2</v>
      </c>
      <c r="H364" s="79">
        <f t="shared" si="30"/>
        <v>0</v>
      </c>
    </row>
    <row r="365" spans="1:8" ht="25.5" x14ac:dyDescent="0.2">
      <c r="A365" s="77" t="s">
        <v>846</v>
      </c>
      <c r="B365" s="77" t="s">
        <v>847</v>
      </c>
      <c r="C365" s="60" t="s">
        <v>848</v>
      </c>
      <c r="D365" s="61" t="s">
        <v>257</v>
      </c>
      <c r="E365" s="78">
        <v>64</v>
      </c>
      <c r="F365" s="80"/>
      <c r="G365" s="79">
        <v>2</v>
      </c>
      <c r="H365" s="79">
        <f t="shared" si="30"/>
        <v>0</v>
      </c>
    </row>
    <row r="366" spans="1:8" ht="25.5" x14ac:dyDescent="0.2">
      <c r="A366" s="77" t="s">
        <v>849</v>
      </c>
      <c r="B366" s="77" t="s">
        <v>850</v>
      </c>
      <c r="C366" s="60" t="s">
        <v>851</v>
      </c>
      <c r="D366" s="61" t="s">
        <v>257</v>
      </c>
      <c r="E366" s="78">
        <v>2</v>
      </c>
      <c r="F366" s="80"/>
      <c r="G366" s="79">
        <v>2</v>
      </c>
      <c r="H366" s="79">
        <f t="shared" si="30"/>
        <v>0</v>
      </c>
    </row>
    <row r="367" spans="1:8" x14ac:dyDescent="0.2">
      <c r="A367" s="77" t="s">
        <v>852</v>
      </c>
      <c r="B367" s="77" t="s">
        <v>853</v>
      </c>
      <c r="C367" s="60" t="s">
        <v>854</v>
      </c>
      <c r="D367" s="61" t="s">
        <v>257</v>
      </c>
      <c r="E367" s="78">
        <v>4</v>
      </c>
      <c r="F367" s="80"/>
      <c r="G367" s="79">
        <v>2</v>
      </c>
      <c r="H367" s="79">
        <f t="shared" si="30"/>
        <v>0</v>
      </c>
    </row>
    <row r="368" spans="1:8" ht="25.5" x14ac:dyDescent="0.2">
      <c r="A368" s="77" t="s">
        <v>855</v>
      </c>
      <c r="B368" s="77" t="s">
        <v>856</v>
      </c>
      <c r="C368" s="60" t="s">
        <v>857</v>
      </c>
      <c r="D368" s="61" t="s">
        <v>257</v>
      </c>
      <c r="E368" s="78">
        <v>3</v>
      </c>
      <c r="F368" s="80"/>
      <c r="G368" s="79">
        <v>2</v>
      </c>
      <c r="H368" s="79">
        <f t="shared" si="30"/>
        <v>0</v>
      </c>
    </row>
    <row r="369" spans="1:8" ht="25.5" x14ac:dyDescent="0.2">
      <c r="A369" s="77" t="s">
        <v>858</v>
      </c>
      <c r="B369" s="77" t="s">
        <v>859</v>
      </c>
      <c r="C369" s="60" t="s">
        <v>860</v>
      </c>
      <c r="D369" s="61" t="s">
        <v>257</v>
      </c>
      <c r="E369" s="78">
        <v>1</v>
      </c>
      <c r="F369" s="80"/>
      <c r="G369" s="79">
        <v>2</v>
      </c>
      <c r="H369" s="79">
        <f t="shared" si="30"/>
        <v>0</v>
      </c>
    </row>
    <row r="370" spans="1:8" ht="51" x14ac:dyDescent="0.2">
      <c r="A370" s="77" t="s">
        <v>861</v>
      </c>
      <c r="B370" s="77" t="s">
        <v>862</v>
      </c>
      <c r="C370" s="60" t="s">
        <v>863</v>
      </c>
      <c r="D370" s="61" t="s">
        <v>257</v>
      </c>
      <c r="E370" s="78">
        <v>16</v>
      </c>
      <c r="F370" s="80"/>
      <c r="G370" s="79">
        <v>2</v>
      </c>
      <c r="H370" s="79">
        <f t="shared" si="30"/>
        <v>0</v>
      </c>
    </row>
    <row r="371" spans="1:8" ht="38.25" x14ac:dyDescent="0.2">
      <c r="A371" s="77" t="s">
        <v>864</v>
      </c>
      <c r="B371" s="77" t="s">
        <v>865</v>
      </c>
      <c r="C371" s="60" t="s">
        <v>866</v>
      </c>
      <c r="D371" s="61" t="s">
        <v>257</v>
      </c>
      <c r="E371" s="78">
        <v>16</v>
      </c>
      <c r="F371" s="80"/>
      <c r="G371" s="79">
        <v>2</v>
      </c>
      <c r="H371" s="79">
        <f t="shared" si="30"/>
        <v>0</v>
      </c>
    </row>
    <row r="372" spans="1:8" ht="63.75" x14ac:dyDescent="0.2">
      <c r="A372" s="77" t="s">
        <v>867</v>
      </c>
      <c r="B372" s="77" t="s">
        <v>868</v>
      </c>
      <c r="C372" s="60" t="s">
        <v>869</v>
      </c>
      <c r="D372" s="61" t="s">
        <v>257</v>
      </c>
      <c r="E372" s="78">
        <v>8</v>
      </c>
      <c r="F372" s="80"/>
      <c r="G372" s="79">
        <v>2</v>
      </c>
      <c r="H372" s="79">
        <f t="shared" si="30"/>
        <v>0</v>
      </c>
    </row>
    <row r="373" spans="1:8" ht="25.5" x14ac:dyDescent="0.2">
      <c r="A373" s="77" t="s">
        <v>870</v>
      </c>
      <c r="B373" s="77" t="s">
        <v>871</v>
      </c>
      <c r="C373" s="60" t="s">
        <v>872</v>
      </c>
      <c r="D373" s="61" t="s">
        <v>235</v>
      </c>
      <c r="E373" s="78">
        <v>300</v>
      </c>
      <c r="F373" s="80"/>
      <c r="G373" s="79">
        <v>2</v>
      </c>
      <c r="H373" s="79">
        <f t="shared" si="30"/>
        <v>0</v>
      </c>
    </row>
    <row r="374" spans="1:8" x14ac:dyDescent="0.2">
      <c r="A374" s="77" t="s">
        <v>873</v>
      </c>
      <c r="B374" s="77" t="s">
        <v>686</v>
      </c>
      <c r="C374" s="60" t="s">
        <v>874</v>
      </c>
      <c r="E374" s="78">
        <v>0</v>
      </c>
      <c r="F374" s="79">
        <v>0</v>
      </c>
      <c r="G374" s="79">
        <v>1</v>
      </c>
      <c r="H374" s="79">
        <f>H375+H377+H379+H394+H397+H399+H404</f>
        <v>0</v>
      </c>
    </row>
    <row r="375" spans="1:8" x14ac:dyDescent="0.2">
      <c r="A375" s="77" t="s">
        <v>875</v>
      </c>
      <c r="C375" s="60" t="s">
        <v>382</v>
      </c>
      <c r="E375" s="78">
        <v>0</v>
      </c>
      <c r="F375" s="79">
        <v>0</v>
      </c>
      <c r="G375" s="79">
        <v>1</v>
      </c>
      <c r="H375" s="79">
        <f>H376</f>
        <v>0</v>
      </c>
    </row>
    <row r="376" spans="1:8" ht="76.5" x14ac:dyDescent="0.2">
      <c r="A376" s="77" t="s">
        <v>876</v>
      </c>
      <c r="C376" s="60" t="s">
        <v>1450</v>
      </c>
      <c r="D376" s="61" t="s">
        <v>31</v>
      </c>
      <c r="E376" s="78">
        <v>0</v>
      </c>
      <c r="F376" s="79">
        <v>0</v>
      </c>
      <c r="G376" s="79">
        <v>2</v>
      </c>
      <c r="H376" s="79">
        <f>ROUND(ROUND(F376,2)*ROUND(E376,2), 2)</f>
        <v>0</v>
      </c>
    </row>
    <row r="377" spans="1:8" x14ac:dyDescent="0.2">
      <c r="A377" s="77" t="s">
        <v>877</v>
      </c>
      <c r="B377" s="77" t="s">
        <v>686</v>
      </c>
      <c r="C377" s="60" t="s">
        <v>279</v>
      </c>
      <c r="E377" s="78">
        <v>0</v>
      </c>
      <c r="F377" s="79">
        <v>0</v>
      </c>
      <c r="G377" s="79">
        <v>1</v>
      </c>
      <c r="H377" s="79">
        <f>H378</f>
        <v>0</v>
      </c>
    </row>
    <row r="378" spans="1:8" ht="25.5" x14ac:dyDescent="0.2">
      <c r="A378" s="77" t="s">
        <v>878</v>
      </c>
      <c r="B378" s="77" t="s">
        <v>879</v>
      </c>
      <c r="C378" s="60" t="s">
        <v>880</v>
      </c>
      <c r="D378" s="61" t="s">
        <v>235</v>
      </c>
      <c r="E378" s="78">
        <v>270</v>
      </c>
      <c r="F378" s="80"/>
      <c r="G378" s="79">
        <v>2</v>
      </c>
      <c r="H378" s="79">
        <f>ROUND(ROUND(F378,2)*ROUND(E378,2), 2)</f>
        <v>0</v>
      </c>
    </row>
    <row r="379" spans="1:8" x14ac:dyDescent="0.2">
      <c r="A379" s="77" t="s">
        <v>881</v>
      </c>
      <c r="B379" s="77" t="s">
        <v>882</v>
      </c>
      <c r="C379" s="60" t="s">
        <v>288</v>
      </c>
      <c r="E379" s="78">
        <v>0</v>
      </c>
      <c r="F379" s="79">
        <v>0</v>
      </c>
      <c r="G379" s="79">
        <v>1</v>
      </c>
      <c r="H379" s="79">
        <f>H380+H381+H382+H383+H384+H385+H386+H387+H388+H389+H390+H391+H392+H393</f>
        <v>0</v>
      </c>
    </row>
    <row r="380" spans="1:8" ht="76.5" x14ac:dyDescent="0.2">
      <c r="A380" s="77" t="s">
        <v>883</v>
      </c>
      <c r="B380" s="77" t="s">
        <v>884</v>
      </c>
      <c r="C380" s="60" t="s">
        <v>885</v>
      </c>
      <c r="D380" s="61" t="s">
        <v>292</v>
      </c>
      <c r="E380" s="78">
        <v>504</v>
      </c>
      <c r="F380" s="80"/>
      <c r="G380" s="79">
        <v>2</v>
      </c>
      <c r="H380" s="79">
        <f t="shared" ref="H380:H393" si="31">ROUND(ROUND(F380,2)*ROUND(E380,2), 2)</f>
        <v>0</v>
      </c>
    </row>
    <row r="381" spans="1:8" ht="76.5" x14ac:dyDescent="0.2">
      <c r="A381" s="77" t="s">
        <v>886</v>
      </c>
      <c r="B381" s="77" t="s">
        <v>887</v>
      </c>
      <c r="C381" s="60" t="s">
        <v>888</v>
      </c>
      <c r="D381" s="61" t="s">
        <v>292</v>
      </c>
      <c r="E381" s="78">
        <v>72</v>
      </c>
      <c r="F381" s="80"/>
      <c r="G381" s="79">
        <v>2</v>
      </c>
      <c r="H381" s="79">
        <f t="shared" si="31"/>
        <v>0</v>
      </c>
    </row>
    <row r="382" spans="1:8" ht="38.25" x14ac:dyDescent="0.2">
      <c r="A382" s="77" t="s">
        <v>889</v>
      </c>
      <c r="B382" s="77" t="s">
        <v>890</v>
      </c>
      <c r="C382" s="60" t="s">
        <v>891</v>
      </c>
      <c r="D382" s="61" t="s">
        <v>292</v>
      </c>
      <c r="E382" s="78">
        <v>12</v>
      </c>
      <c r="F382" s="80"/>
      <c r="G382" s="79">
        <v>2</v>
      </c>
      <c r="H382" s="79">
        <f t="shared" si="31"/>
        <v>0</v>
      </c>
    </row>
    <row r="383" spans="1:8" ht="76.5" x14ac:dyDescent="0.2">
      <c r="A383" s="77" t="s">
        <v>892</v>
      </c>
      <c r="B383" s="77" t="s">
        <v>893</v>
      </c>
      <c r="C383" s="60" t="s">
        <v>894</v>
      </c>
      <c r="D383" s="61" t="s">
        <v>292</v>
      </c>
      <c r="E383" s="78">
        <v>12</v>
      </c>
      <c r="F383" s="80"/>
      <c r="G383" s="79">
        <v>2</v>
      </c>
      <c r="H383" s="79">
        <f t="shared" si="31"/>
        <v>0</v>
      </c>
    </row>
    <row r="384" spans="1:8" ht="114.75" x14ac:dyDescent="0.2">
      <c r="A384" s="77" t="s">
        <v>895</v>
      </c>
      <c r="B384" s="77" t="s">
        <v>896</v>
      </c>
      <c r="C384" s="60" t="s">
        <v>304</v>
      </c>
      <c r="D384" s="61" t="s">
        <v>257</v>
      </c>
      <c r="E384" s="78">
        <v>17</v>
      </c>
      <c r="F384" s="80"/>
      <c r="G384" s="79">
        <v>2</v>
      </c>
      <c r="H384" s="79">
        <f t="shared" si="31"/>
        <v>0</v>
      </c>
    </row>
    <row r="385" spans="1:8" ht="51" x14ac:dyDescent="0.2">
      <c r="A385" s="77" t="s">
        <v>897</v>
      </c>
      <c r="B385" s="77" t="s">
        <v>898</v>
      </c>
      <c r="C385" s="60" t="s">
        <v>899</v>
      </c>
      <c r="D385" s="61" t="s">
        <v>257</v>
      </c>
      <c r="E385" s="78">
        <v>7</v>
      </c>
      <c r="F385" s="80"/>
      <c r="G385" s="79">
        <v>2</v>
      </c>
      <c r="H385" s="79">
        <f t="shared" si="31"/>
        <v>0</v>
      </c>
    </row>
    <row r="386" spans="1:8" ht="38.25" x14ac:dyDescent="0.2">
      <c r="A386" s="77" t="s">
        <v>900</v>
      </c>
      <c r="B386" s="77" t="s">
        <v>901</v>
      </c>
      <c r="C386" s="60" t="s">
        <v>310</v>
      </c>
      <c r="D386" s="61" t="s">
        <v>292</v>
      </c>
      <c r="E386" s="78">
        <v>443.76</v>
      </c>
      <c r="F386" s="80"/>
      <c r="G386" s="79">
        <v>2</v>
      </c>
      <c r="H386" s="79">
        <f t="shared" si="31"/>
        <v>0</v>
      </c>
    </row>
    <row r="387" spans="1:8" ht="38.25" x14ac:dyDescent="0.2">
      <c r="A387" s="77" t="s">
        <v>902</v>
      </c>
      <c r="B387" s="77" t="s">
        <v>903</v>
      </c>
      <c r="C387" s="60" t="s">
        <v>313</v>
      </c>
      <c r="D387" s="61" t="s">
        <v>292</v>
      </c>
      <c r="E387" s="78">
        <v>72.239999999999995</v>
      </c>
      <c r="F387" s="80"/>
      <c r="G387" s="79">
        <v>2</v>
      </c>
      <c r="H387" s="79">
        <f t="shared" si="31"/>
        <v>0</v>
      </c>
    </row>
    <row r="388" spans="1:8" ht="38.25" x14ac:dyDescent="0.2">
      <c r="A388" s="77" t="s">
        <v>904</v>
      </c>
      <c r="B388" s="77" t="s">
        <v>905</v>
      </c>
      <c r="C388" s="60" t="s">
        <v>316</v>
      </c>
      <c r="D388" s="61" t="s">
        <v>317</v>
      </c>
      <c r="E388" s="78">
        <v>190</v>
      </c>
      <c r="F388" s="80"/>
      <c r="G388" s="79">
        <v>2</v>
      </c>
      <c r="H388" s="79">
        <f t="shared" si="31"/>
        <v>0</v>
      </c>
    </row>
    <row r="389" spans="1:8" ht="76.5" x14ac:dyDescent="0.2">
      <c r="A389" s="77" t="s">
        <v>906</v>
      </c>
      <c r="B389" s="77" t="s">
        <v>907</v>
      </c>
      <c r="C389" s="60" t="s">
        <v>908</v>
      </c>
      <c r="D389" s="61" t="s">
        <v>292</v>
      </c>
      <c r="E389" s="78">
        <v>165</v>
      </c>
      <c r="F389" s="80"/>
      <c r="G389" s="79">
        <v>2</v>
      </c>
      <c r="H389" s="79">
        <f t="shared" si="31"/>
        <v>0</v>
      </c>
    </row>
    <row r="390" spans="1:8" ht="89.25" x14ac:dyDescent="0.2">
      <c r="A390" s="77" t="s">
        <v>909</v>
      </c>
      <c r="B390" s="77" t="s">
        <v>910</v>
      </c>
      <c r="C390" s="60" t="s">
        <v>911</v>
      </c>
      <c r="D390" s="61" t="s">
        <v>292</v>
      </c>
      <c r="E390" s="78">
        <v>316</v>
      </c>
      <c r="F390" s="80"/>
      <c r="G390" s="79">
        <v>2</v>
      </c>
      <c r="H390" s="79">
        <f t="shared" si="31"/>
        <v>0</v>
      </c>
    </row>
    <row r="391" spans="1:8" ht="51" x14ac:dyDescent="0.2">
      <c r="A391" s="77" t="s">
        <v>912</v>
      </c>
      <c r="B391" s="77" t="s">
        <v>913</v>
      </c>
      <c r="C391" s="60" t="s">
        <v>914</v>
      </c>
      <c r="D391" s="61" t="s">
        <v>292</v>
      </c>
      <c r="E391" s="78">
        <v>84</v>
      </c>
      <c r="F391" s="80"/>
      <c r="G391" s="79">
        <v>2</v>
      </c>
      <c r="H391" s="79">
        <f t="shared" si="31"/>
        <v>0</v>
      </c>
    </row>
    <row r="392" spans="1:8" ht="25.5" x14ac:dyDescent="0.2">
      <c r="A392" s="77" t="s">
        <v>915</v>
      </c>
      <c r="B392" s="77" t="s">
        <v>916</v>
      </c>
      <c r="C392" s="60" t="s">
        <v>917</v>
      </c>
      <c r="D392" s="61" t="s">
        <v>257</v>
      </c>
      <c r="E392" s="78">
        <v>22</v>
      </c>
      <c r="F392" s="80"/>
      <c r="G392" s="79">
        <v>2</v>
      </c>
      <c r="H392" s="79">
        <f t="shared" si="31"/>
        <v>0</v>
      </c>
    </row>
    <row r="393" spans="1:8" ht="38.25" x14ac:dyDescent="0.2">
      <c r="A393" s="77" t="s">
        <v>918</v>
      </c>
      <c r="B393" s="77" t="s">
        <v>919</v>
      </c>
      <c r="C393" s="60" t="s">
        <v>920</v>
      </c>
      <c r="D393" s="61" t="s">
        <v>257</v>
      </c>
      <c r="E393" s="78">
        <v>4</v>
      </c>
      <c r="F393" s="80"/>
      <c r="G393" s="79">
        <v>2</v>
      </c>
      <c r="H393" s="79">
        <f t="shared" si="31"/>
        <v>0</v>
      </c>
    </row>
    <row r="394" spans="1:8" x14ac:dyDescent="0.2">
      <c r="A394" s="77" t="s">
        <v>921</v>
      </c>
      <c r="C394" s="60" t="s">
        <v>359</v>
      </c>
      <c r="E394" s="78">
        <v>0</v>
      </c>
      <c r="F394" s="79">
        <v>0</v>
      </c>
      <c r="G394" s="79">
        <v>1</v>
      </c>
      <c r="H394" s="79">
        <f>H395+H396</f>
        <v>0</v>
      </c>
    </row>
    <row r="395" spans="1:8" x14ac:dyDescent="0.2">
      <c r="A395" s="77" t="s">
        <v>922</v>
      </c>
      <c r="C395" s="60" t="s">
        <v>923</v>
      </c>
      <c r="D395" s="61" t="s">
        <v>31</v>
      </c>
      <c r="E395" s="78">
        <v>0</v>
      </c>
      <c r="F395" s="79">
        <v>0</v>
      </c>
      <c r="G395" s="79">
        <v>2</v>
      </c>
      <c r="H395" s="79">
        <f t="shared" ref="H395:H396" si="32">ROUND(ROUND(F395,2)*ROUND(E395,2), 2)</f>
        <v>0</v>
      </c>
    </row>
    <row r="396" spans="1:8" ht="231.6" customHeight="1" x14ac:dyDescent="0.2">
      <c r="A396" s="77" t="s">
        <v>924</v>
      </c>
      <c r="B396" s="77" t="s">
        <v>925</v>
      </c>
      <c r="C396" s="60" t="s">
        <v>926</v>
      </c>
      <c r="D396" s="61" t="s">
        <v>31</v>
      </c>
      <c r="E396" s="78">
        <v>0</v>
      </c>
      <c r="F396" s="79">
        <v>0</v>
      </c>
      <c r="G396" s="79">
        <v>2</v>
      </c>
      <c r="H396" s="79">
        <f t="shared" si="32"/>
        <v>0</v>
      </c>
    </row>
    <row r="397" spans="1:8" ht="25.5" x14ac:dyDescent="0.2">
      <c r="A397" s="77" t="s">
        <v>927</v>
      </c>
      <c r="B397" s="77" t="s">
        <v>928</v>
      </c>
      <c r="C397" s="60" t="s">
        <v>929</v>
      </c>
      <c r="E397" s="78">
        <v>0</v>
      </c>
      <c r="F397" s="79">
        <v>0</v>
      </c>
      <c r="G397" s="79">
        <v>1</v>
      </c>
      <c r="H397" s="79">
        <f>H398</f>
        <v>0</v>
      </c>
    </row>
    <row r="398" spans="1:8" ht="399.6" customHeight="1" x14ac:dyDescent="0.2">
      <c r="A398" s="77" t="s">
        <v>930</v>
      </c>
      <c r="B398" s="77" t="s">
        <v>931</v>
      </c>
      <c r="C398" s="59" t="s">
        <v>932</v>
      </c>
      <c r="D398" s="61" t="s">
        <v>257</v>
      </c>
      <c r="E398" s="78">
        <v>1</v>
      </c>
      <c r="F398" s="80"/>
      <c r="G398" s="79">
        <v>2</v>
      </c>
      <c r="H398" s="79">
        <f>ROUND(ROUND(F398,2)*ROUND(E398,2), 2)</f>
        <v>0</v>
      </c>
    </row>
    <row r="399" spans="1:8" x14ac:dyDescent="0.2">
      <c r="A399" s="77" t="s">
        <v>933</v>
      </c>
      <c r="B399" s="77" t="s">
        <v>934</v>
      </c>
      <c r="C399" s="60" t="s">
        <v>935</v>
      </c>
      <c r="E399" s="78">
        <v>0</v>
      </c>
      <c r="F399" s="79">
        <v>0</v>
      </c>
      <c r="G399" s="79">
        <v>1</v>
      </c>
      <c r="H399" s="79">
        <f>H400+H401+H402+H403</f>
        <v>0</v>
      </c>
    </row>
    <row r="400" spans="1:8" ht="89.25" x14ac:dyDescent="0.2">
      <c r="A400" s="77" t="s">
        <v>936</v>
      </c>
      <c r="B400" s="77" t="s">
        <v>937</v>
      </c>
      <c r="C400" s="60" t="s">
        <v>938</v>
      </c>
      <c r="D400" s="61" t="s">
        <v>235</v>
      </c>
      <c r="E400" s="78">
        <v>20</v>
      </c>
      <c r="F400" s="80"/>
      <c r="G400" s="79">
        <v>2</v>
      </c>
      <c r="H400" s="79">
        <f t="shared" ref="H400:H403" si="33">ROUND(ROUND(F400,2)*ROUND(E400,2), 2)</f>
        <v>0</v>
      </c>
    </row>
    <row r="401" spans="1:8" ht="89.25" x14ac:dyDescent="0.2">
      <c r="A401" s="77" t="s">
        <v>939</v>
      </c>
      <c r="B401" s="77" t="s">
        <v>940</v>
      </c>
      <c r="C401" s="60" t="s">
        <v>941</v>
      </c>
      <c r="D401" s="61" t="s">
        <v>235</v>
      </c>
      <c r="E401" s="78">
        <v>15</v>
      </c>
      <c r="F401" s="80"/>
      <c r="G401" s="79">
        <v>2</v>
      </c>
      <c r="H401" s="79">
        <f t="shared" si="33"/>
        <v>0</v>
      </c>
    </row>
    <row r="402" spans="1:8" ht="89.25" x14ac:dyDescent="0.2">
      <c r="A402" s="77" t="s">
        <v>942</v>
      </c>
      <c r="B402" s="77" t="s">
        <v>943</v>
      </c>
      <c r="C402" s="60" t="s">
        <v>944</v>
      </c>
      <c r="D402" s="61" t="s">
        <v>235</v>
      </c>
      <c r="E402" s="78">
        <v>7</v>
      </c>
      <c r="F402" s="80"/>
      <c r="G402" s="79">
        <v>2</v>
      </c>
      <c r="H402" s="79">
        <f t="shared" si="33"/>
        <v>0</v>
      </c>
    </row>
    <row r="403" spans="1:8" ht="63.75" x14ac:dyDescent="0.2">
      <c r="A403" s="77" t="s">
        <v>945</v>
      </c>
      <c r="B403" s="77" t="s">
        <v>946</v>
      </c>
      <c r="C403" s="60" t="s">
        <v>947</v>
      </c>
      <c r="D403" s="61" t="s">
        <v>235</v>
      </c>
      <c r="E403" s="78">
        <v>11</v>
      </c>
      <c r="F403" s="80"/>
      <c r="G403" s="79">
        <v>2</v>
      </c>
      <c r="H403" s="79">
        <f t="shared" si="33"/>
        <v>0</v>
      </c>
    </row>
    <row r="404" spans="1:8" x14ac:dyDescent="0.2">
      <c r="A404" s="77" t="s">
        <v>948</v>
      </c>
      <c r="B404" s="77" t="s">
        <v>949</v>
      </c>
      <c r="C404" s="60" t="s">
        <v>371</v>
      </c>
      <c r="E404" s="78">
        <v>0</v>
      </c>
      <c r="F404" s="79">
        <v>0</v>
      </c>
      <c r="G404" s="79">
        <v>1</v>
      </c>
      <c r="H404" s="79">
        <f>H405+H406</f>
        <v>0</v>
      </c>
    </row>
    <row r="405" spans="1:8" x14ac:dyDescent="0.2">
      <c r="A405" s="77" t="s">
        <v>950</v>
      </c>
      <c r="B405" s="77" t="s">
        <v>951</v>
      </c>
      <c r="C405" s="60" t="s">
        <v>952</v>
      </c>
      <c r="D405" s="61" t="s">
        <v>257</v>
      </c>
      <c r="E405" s="78">
        <v>3</v>
      </c>
      <c r="G405" s="79">
        <v>2</v>
      </c>
      <c r="H405" s="79">
        <f>ROUND(ROUND(F405,2)*ROUND(E405,2), 2)</f>
        <v>0</v>
      </c>
    </row>
    <row r="406" spans="1:8" x14ac:dyDescent="0.2">
      <c r="A406" s="77" t="s">
        <v>953</v>
      </c>
      <c r="B406" s="77" t="s">
        <v>954</v>
      </c>
      <c r="C406" s="60" t="s">
        <v>955</v>
      </c>
      <c r="D406" s="61" t="s">
        <v>257</v>
      </c>
      <c r="E406" s="78">
        <v>2</v>
      </c>
      <c r="G406" s="79">
        <v>2</v>
      </c>
      <c r="H406" s="79">
        <f t="shared" ref="H406" si="34">ROUND(ROUND(F406,2)*ROUND(E406,2), 2)</f>
        <v>0</v>
      </c>
    </row>
    <row r="407" spans="1:8" x14ac:dyDescent="0.2">
      <c r="A407" s="77" t="s">
        <v>956</v>
      </c>
      <c r="C407" s="60" t="s">
        <v>264</v>
      </c>
      <c r="E407" s="78">
        <v>0</v>
      </c>
      <c r="G407" s="79">
        <v>1</v>
      </c>
      <c r="H407" s="79">
        <f>H408</f>
        <v>0</v>
      </c>
    </row>
    <row r="408" spans="1:8" x14ac:dyDescent="0.2">
      <c r="A408" s="77" t="s">
        <v>957</v>
      </c>
      <c r="C408" s="60" t="s">
        <v>266</v>
      </c>
      <c r="D408" s="61" t="s">
        <v>267</v>
      </c>
      <c r="E408" s="78">
        <v>5</v>
      </c>
      <c r="F408" s="79">
        <f>H306</f>
        <v>0</v>
      </c>
      <c r="G408" s="79">
        <v>2</v>
      </c>
      <c r="H408" s="79">
        <f>F408*E408/100</f>
        <v>0</v>
      </c>
    </row>
    <row r="409" spans="1:8" x14ac:dyDescent="0.2">
      <c r="A409" s="77" t="s">
        <v>958</v>
      </c>
      <c r="B409" s="77" t="s">
        <v>959</v>
      </c>
      <c r="C409" s="60" t="s">
        <v>960</v>
      </c>
      <c r="E409" s="78">
        <v>0</v>
      </c>
      <c r="F409" s="79">
        <v>0</v>
      </c>
      <c r="G409" s="79">
        <v>1</v>
      </c>
      <c r="H409" s="79">
        <f>H410+H457</f>
        <v>0</v>
      </c>
    </row>
    <row r="410" spans="1:8" x14ac:dyDescent="0.2">
      <c r="A410" s="77" t="s">
        <v>961</v>
      </c>
      <c r="B410" s="77" t="s">
        <v>962</v>
      </c>
      <c r="C410" s="60" t="s">
        <v>963</v>
      </c>
      <c r="E410" s="78">
        <v>0</v>
      </c>
      <c r="F410" s="79">
        <v>0</v>
      </c>
      <c r="G410" s="79">
        <v>1</v>
      </c>
      <c r="H410" s="79">
        <f>H411+H414+H425+H433+H447+H450</f>
        <v>0</v>
      </c>
    </row>
    <row r="411" spans="1:8" x14ac:dyDescent="0.2">
      <c r="A411" s="77" t="s">
        <v>964</v>
      </c>
      <c r="B411" s="77" t="s">
        <v>965</v>
      </c>
      <c r="C411" s="60" t="s">
        <v>279</v>
      </c>
      <c r="E411" s="78">
        <v>0</v>
      </c>
      <c r="F411" s="79">
        <v>0</v>
      </c>
      <c r="G411" s="79">
        <v>1</v>
      </c>
      <c r="H411" s="79">
        <f>H412+H413</f>
        <v>0</v>
      </c>
    </row>
    <row r="412" spans="1:8" x14ac:dyDescent="0.2">
      <c r="A412" s="77" t="s">
        <v>966</v>
      </c>
      <c r="B412" s="77" t="s">
        <v>967</v>
      </c>
      <c r="C412" s="60" t="s">
        <v>968</v>
      </c>
      <c r="D412" s="61" t="s">
        <v>235</v>
      </c>
      <c r="E412" s="78">
        <v>25</v>
      </c>
      <c r="F412" s="80"/>
      <c r="G412" s="79">
        <v>2</v>
      </c>
      <c r="H412" s="79">
        <f t="shared" ref="H412:H413" si="35">ROUND(ROUND(F412,2)*ROUND(E412,2), 2)</f>
        <v>0</v>
      </c>
    </row>
    <row r="413" spans="1:8" ht="38.25" x14ac:dyDescent="0.2">
      <c r="A413" s="77" t="s">
        <v>969</v>
      </c>
      <c r="B413" s="77" t="s">
        <v>970</v>
      </c>
      <c r="C413" s="60" t="s">
        <v>971</v>
      </c>
      <c r="D413" s="61" t="s">
        <v>292</v>
      </c>
      <c r="E413" s="78">
        <v>12</v>
      </c>
      <c r="F413" s="80"/>
      <c r="G413" s="79">
        <v>2</v>
      </c>
      <c r="H413" s="79">
        <f t="shared" si="35"/>
        <v>0</v>
      </c>
    </row>
    <row r="414" spans="1:8" x14ac:dyDescent="0.2">
      <c r="A414" s="77" t="s">
        <v>972</v>
      </c>
      <c r="B414" s="77" t="s">
        <v>973</v>
      </c>
      <c r="C414" s="60" t="s">
        <v>288</v>
      </c>
      <c r="E414" s="78">
        <v>0</v>
      </c>
      <c r="G414" s="79">
        <v>1</v>
      </c>
      <c r="H414" s="79">
        <f>H415+H416+H417+H418+H419+H420+H421+H422+H423+H424</f>
        <v>0</v>
      </c>
    </row>
    <row r="415" spans="1:8" x14ac:dyDescent="0.2">
      <c r="A415" s="77" t="s">
        <v>974</v>
      </c>
      <c r="B415" s="77" t="s">
        <v>975</v>
      </c>
      <c r="C415" s="60" t="s">
        <v>976</v>
      </c>
      <c r="D415" s="61" t="s">
        <v>257</v>
      </c>
      <c r="E415" s="78">
        <v>18</v>
      </c>
      <c r="F415" s="80"/>
      <c r="G415" s="79">
        <v>2</v>
      </c>
      <c r="H415" s="79">
        <f t="shared" ref="H415:H424" si="36">ROUND(ROUND(F415,2)*ROUND(E415,2), 2)</f>
        <v>0</v>
      </c>
    </row>
    <row r="416" spans="1:8" ht="38.25" x14ac:dyDescent="0.2">
      <c r="A416" s="77" t="s">
        <v>977</v>
      </c>
      <c r="B416" s="77" t="s">
        <v>978</v>
      </c>
      <c r="C416" s="60" t="s">
        <v>979</v>
      </c>
      <c r="D416" s="61" t="s">
        <v>292</v>
      </c>
      <c r="E416" s="78">
        <v>316</v>
      </c>
      <c r="F416" s="80"/>
      <c r="G416" s="79">
        <v>2</v>
      </c>
      <c r="H416" s="79">
        <f t="shared" si="36"/>
        <v>0</v>
      </c>
    </row>
    <row r="417" spans="1:8" ht="38.25" x14ac:dyDescent="0.2">
      <c r="A417" s="77" t="s">
        <v>980</v>
      </c>
      <c r="B417" s="77" t="s">
        <v>981</v>
      </c>
      <c r="C417" s="60" t="s">
        <v>982</v>
      </c>
      <c r="D417" s="61" t="s">
        <v>292</v>
      </c>
      <c r="E417" s="78">
        <v>144</v>
      </c>
      <c r="F417" s="80"/>
      <c r="G417" s="79">
        <v>2</v>
      </c>
      <c r="H417" s="79">
        <f t="shared" si="36"/>
        <v>0</v>
      </c>
    </row>
    <row r="418" spans="1:8" ht="25.5" x14ac:dyDescent="0.2">
      <c r="A418" s="77" t="s">
        <v>983</v>
      </c>
      <c r="B418" s="77" t="s">
        <v>984</v>
      </c>
      <c r="C418" s="60" t="s">
        <v>985</v>
      </c>
      <c r="D418" s="61" t="s">
        <v>292</v>
      </c>
      <c r="E418" s="78">
        <v>172</v>
      </c>
      <c r="F418" s="80"/>
      <c r="G418" s="79">
        <v>2</v>
      </c>
      <c r="H418" s="79">
        <f t="shared" si="36"/>
        <v>0</v>
      </c>
    </row>
    <row r="419" spans="1:8" ht="38.25" x14ac:dyDescent="0.2">
      <c r="A419" s="77" t="s">
        <v>986</v>
      </c>
      <c r="B419" s="77" t="s">
        <v>987</v>
      </c>
      <c r="C419" s="60" t="s">
        <v>988</v>
      </c>
      <c r="D419" s="61" t="s">
        <v>317</v>
      </c>
      <c r="E419" s="78">
        <v>62</v>
      </c>
      <c r="F419" s="80"/>
      <c r="G419" s="79">
        <v>2</v>
      </c>
      <c r="H419" s="79">
        <f t="shared" si="36"/>
        <v>0</v>
      </c>
    </row>
    <row r="420" spans="1:8" ht="38.25" x14ac:dyDescent="0.2">
      <c r="A420" s="77" t="s">
        <v>989</v>
      </c>
      <c r="B420" s="77" t="s">
        <v>990</v>
      </c>
      <c r="C420" s="60" t="s">
        <v>991</v>
      </c>
      <c r="D420" s="61" t="s">
        <v>317</v>
      </c>
      <c r="E420" s="78">
        <v>108</v>
      </c>
      <c r="F420" s="80"/>
      <c r="G420" s="79">
        <v>2</v>
      </c>
      <c r="H420" s="79">
        <f t="shared" si="36"/>
        <v>0</v>
      </c>
    </row>
    <row r="421" spans="1:8" x14ac:dyDescent="0.2">
      <c r="A421" s="77" t="s">
        <v>992</v>
      </c>
      <c r="B421" s="77" t="s">
        <v>993</v>
      </c>
      <c r="C421" s="60" t="s">
        <v>994</v>
      </c>
      <c r="D421" s="61" t="s">
        <v>317</v>
      </c>
      <c r="E421" s="78">
        <v>170</v>
      </c>
      <c r="F421" s="80"/>
      <c r="G421" s="79">
        <v>2</v>
      </c>
      <c r="H421" s="79">
        <f t="shared" si="36"/>
        <v>0</v>
      </c>
    </row>
    <row r="422" spans="1:8" ht="38.25" x14ac:dyDescent="0.2">
      <c r="A422" s="77" t="s">
        <v>995</v>
      </c>
      <c r="B422" s="77" t="s">
        <v>996</v>
      </c>
      <c r="C422" s="60" t="s">
        <v>997</v>
      </c>
      <c r="D422" s="61" t="s">
        <v>292</v>
      </c>
      <c r="E422" s="78">
        <v>37.200000000000003</v>
      </c>
      <c r="F422" s="80"/>
      <c r="G422" s="79">
        <v>2</v>
      </c>
      <c r="H422" s="79">
        <f t="shared" si="36"/>
        <v>0</v>
      </c>
    </row>
    <row r="423" spans="1:8" ht="63.75" x14ac:dyDescent="0.2">
      <c r="A423" s="77" t="s">
        <v>998</v>
      </c>
      <c r="B423" s="77" t="s">
        <v>999</v>
      </c>
      <c r="C423" s="60" t="s">
        <v>1000</v>
      </c>
      <c r="D423" s="61" t="s">
        <v>292</v>
      </c>
      <c r="E423" s="78">
        <v>110</v>
      </c>
      <c r="F423" s="80"/>
      <c r="G423" s="79">
        <v>2</v>
      </c>
      <c r="H423" s="79">
        <f t="shared" si="36"/>
        <v>0</v>
      </c>
    </row>
    <row r="424" spans="1:8" ht="38.25" x14ac:dyDescent="0.2">
      <c r="A424" s="77" t="s">
        <v>1001</v>
      </c>
      <c r="B424" s="77" t="s">
        <v>1002</v>
      </c>
      <c r="C424" s="60" t="s">
        <v>1003</v>
      </c>
      <c r="D424" s="61" t="s">
        <v>292</v>
      </c>
      <c r="E424" s="78">
        <v>62</v>
      </c>
      <c r="F424" s="80"/>
      <c r="G424" s="79">
        <v>2</v>
      </c>
      <c r="H424" s="79">
        <f t="shared" si="36"/>
        <v>0</v>
      </c>
    </row>
    <row r="425" spans="1:8" x14ac:dyDescent="0.2">
      <c r="A425" s="77" t="s">
        <v>1004</v>
      </c>
      <c r="B425" s="77" t="s">
        <v>1005</v>
      </c>
      <c r="C425" s="60" t="s">
        <v>511</v>
      </c>
      <c r="E425" s="78">
        <v>0</v>
      </c>
      <c r="F425" s="79">
        <v>0</v>
      </c>
      <c r="G425" s="79">
        <v>1</v>
      </c>
      <c r="H425" s="79">
        <f>H426+H427+H428+H429+H430+H431+H432</f>
        <v>0</v>
      </c>
    </row>
    <row r="426" spans="1:8" ht="25.5" x14ac:dyDescent="0.2">
      <c r="A426" s="77" t="s">
        <v>1006</v>
      </c>
      <c r="B426" s="77" t="s">
        <v>1007</v>
      </c>
      <c r="C426" s="60" t="s">
        <v>1008</v>
      </c>
      <c r="D426" s="61" t="s">
        <v>317</v>
      </c>
      <c r="E426" s="78">
        <v>16</v>
      </c>
      <c r="F426" s="80"/>
      <c r="G426" s="79">
        <v>2</v>
      </c>
      <c r="H426" s="79">
        <f t="shared" ref="H426:H432" si="37">ROUND(ROUND(F426,2)*ROUND(E426,2), 2)</f>
        <v>0</v>
      </c>
    </row>
    <row r="427" spans="1:8" ht="25.5" x14ac:dyDescent="0.2">
      <c r="A427" s="77" t="s">
        <v>1009</v>
      </c>
      <c r="B427" s="77" t="s">
        <v>1010</v>
      </c>
      <c r="C427" s="60" t="s">
        <v>1011</v>
      </c>
      <c r="D427" s="61" t="s">
        <v>317</v>
      </c>
      <c r="E427" s="78">
        <v>155</v>
      </c>
      <c r="F427" s="80"/>
      <c r="G427" s="79">
        <v>2</v>
      </c>
      <c r="H427" s="79">
        <f t="shared" si="37"/>
        <v>0</v>
      </c>
    </row>
    <row r="428" spans="1:8" ht="25.5" x14ac:dyDescent="0.2">
      <c r="A428" s="77" t="s">
        <v>1012</v>
      </c>
      <c r="B428" s="77" t="s">
        <v>1013</v>
      </c>
      <c r="C428" s="60" t="s">
        <v>1014</v>
      </c>
      <c r="D428" s="61" t="s">
        <v>317</v>
      </c>
      <c r="E428" s="78">
        <v>23.4</v>
      </c>
      <c r="F428" s="80"/>
      <c r="G428" s="79">
        <v>2</v>
      </c>
      <c r="H428" s="79">
        <f t="shared" si="37"/>
        <v>0</v>
      </c>
    </row>
    <row r="429" spans="1:8" ht="25.5" x14ac:dyDescent="0.2">
      <c r="A429" s="77" t="s">
        <v>1015</v>
      </c>
      <c r="B429" s="77" t="s">
        <v>1016</v>
      </c>
      <c r="C429" s="60" t="s">
        <v>1017</v>
      </c>
      <c r="D429" s="61" t="s">
        <v>317</v>
      </c>
      <c r="E429" s="78">
        <v>23.6</v>
      </c>
      <c r="F429" s="80"/>
      <c r="G429" s="79">
        <v>2</v>
      </c>
      <c r="H429" s="79">
        <f t="shared" si="37"/>
        <v>0</v>
      </c>
    </row>
    <row r="430" spans="1:8" x14ac:dyDescent="0.2">
      <c r="A430" s="77" t="s">
        <v>1018</v>
      </c>
      <c r="B430" s="77" t="s">
        <v>1019</v>
      </c>
      <c r="C430" s="60" t="s">
        <v>1020</v>
      </c>
      <c r="D430" s="61" t="s">
        <v>317</v>
      </c>
      <c r="E430" s="78">
        <v>8</v>
      </c>
      <c r="F430" s="80"/>
      <c r="G430" s="79">
        <v>2</v>
      </c>
      <c r="H430" s="79">
        <f t="shared" si="37"/>
        <v>0</v>
      </c>
    </row>
    <row r="431" spans="1:8" x14ac:dyDescent="0.2">
      <c r="A431" s="77" t="s">
        <v>1021</v>
      </c>
      <c r="B431" s="77" t="s">
        <v>1022</v>
      </c>
      <c r="C431" s="60" t="s">
        <v>1023</v>
      </c>
      <c r="D431" s="61" t="s">
        <v>317</v>
      </c>
      <c r="E431" s="78">
        <v>54</v>
      </c>
      <c r="F431" s="80"/>
      <c r="G431" s="79">
        <v>2</v>
      </c>
      <c r="H431" s="79">
        <f t="shared" si="37"/>
        <v>0</v>
      </c>
    </row>
    <row r="432" spans="1:8" ht="25.5" x14ac:dyDescent="0.2">
      <c r="A432" s="77" t="s">
        <v>1024</v>
      </c>
      <c r="B432" s="77" t="s">
        <v>1025</v>
      </c>
      <c r="C432" s="60" t="s">
        <v>1026</v>
      </c>
      <c r="D432" s="61" t="s">
        <v>235</v>
      </c>
      <c r="E432" s="78">
        <v>36</v>
      </c>
      <c r="F432" s="80"/>
      <c r="G432" s="79">
        <v>2</v>
      </c>
      <c r="H432" s="79">
        <f t="shared" si="37"/>
        <v>0</v>
      </c>
    </row>
    <row r="433" spans="1:8" x14ac:dyDescent="0.2">
      <c r="A433" s="77" t="s">
        <v>1027</v>
      </c>
      <c r="B433" s="77" t="s">
        <v>1028</v>
      </c>
      <c r="C433" s="60" t="s">
        <v>480</v>
      </c>
      <c r="E433" s="78">
        <v>0</v>
      </c>
      <c r="F433" s="79">
        <v>0</v>
      </c>
      <c r="G433" s="79">
        <v>1</v>
      </c>
      <c r="H433" s="79">
        <f>H434+H435+H436+H437+H438+H439+H440+H441+H442+H443+H444+H445+H446</f>
        <v>0</v>
      </c>
    </row>
    <row r="434" spans="1:8" ht="25.5" x14ac:dyDescent="0.2">
      <c r="A434" s="77" t="s">
        <v>1029</v>
      </c>
      <c r="B434" s="77" t="s">
        <v>1007</v>
      </c>
      <c r="C434" s="60" t="s">
        <v>1030</v>
      </c>
      <c r="D434" s="61" t="s">
        <v>292</v>
      </c>
      <c r="E434" s="78">
        <v>11.25</v>
      </c>
      <c r="F434" s="80"/>
      <c r="G434" s="79">
        <v>2</v>
      </c>
      <c r="H434" s="79">
        <f t="shared" ref="H434:H446" si="38">ROUND(ROUND(F434,2)*ROUND(E434,2), 2)</f>
        <v>0</v>
      </c>
    </row>
    <row r="435" spans="1:8" ht="25.5" x14ac:dyDescent="0.2">
      <c r="A435" s="77" t="s">
        <v>1031</v>
      </c>
      <c r="B435" s="77" t="s">
        <v>1010</v>
      </c>
      <c r="C435" s="60" t="s">
        <v>1032</v>
      </c>
      <c r="D435" s="61" t="s">
        <v>487</v>
      </c>
      <c r="E435" s="78">
        <v>4572</v>
      </c>
      <c r="F435" s="80"/>
      <c r="G435" s="79">
        <v>2</v>
      </c>
      <c r="H435" s="79">
        <f t="shared" si="38"/>
        <v>0</v>
      </c>
    </row>
    <row r="436" spans="1:8" ht="25.5" x14ac:dyDescent="0.2">
      <c r="A436" s="77" t="s">
        <v>1033</v>
      </c>
      <c r="B436" s="77" t="s">
        <v>1013</v>
      </c>
      <c r="C436" s="60" t="s">
        <v>1034</v>
      </c>
      <c r="D436" s="61" t="s">
        <v>487</v>
      </c>
      <c r="E436" s="78">
        <v>760</v>
      </c>
      <c r="F436" s="80"/>
      <c r="G436" s="79">
        <v>2</v>
      </c>
      <c r="H436" s="79">
        <f t="shared" si="38"/>
        <v>0</v>
      </c>
    </row>
    <row r="437" spans="1:8" x14ac:dyDescent="0.2">
      <c r="A437" s="77" t="s">
        <v>1035</v>
      </c>
      <c r="B437" s="77" t="s">
        <v>1016</v>
      </c>
      <c r="C437" s="60" t="s">
        <v>1036</v>
      </c>
      <c r="D437" s="61" t="s">
        <v>487</v>
      </c>
      <c r="E437" s="78">
        <v>880</v>
      </c>
      <c r="F437" s="80"/>
      <c r="G437" s="79">
        <v>2</v>
      </c>
      <c r="H437" s="79">
        <f t="shared" si="38"/>
        <v>0</v>
      </c>
    </row>
    <row r="438" spans="1:8" ht="51" x14ac:dyDescent="0.2">
      <c r="A438" s="77" t="s">
        <v>1037</v>
      </c>
      <c r="B438" s="77" t="s">
        <v>1019</v>
      </c>
      <c r="C438" s="60" t="s">
        <v>1038</v>
      </c>
      <c r="D438" s="61" t="s">
        <v>292</v>
      </c>
      <c r="E438" s="78">
        <v>15.2</v>
      </c>
      <c r="F438" s="80"/>
      <c r="G438" s="79">
        <v>2</v>
      </c>
      <c r="H438" s="79">
        <f t="shared" si="38"/>
        <v>0</v>
      </c>
    </row>
    <row r="439" spans="1:8" ht="51" x14ac:dyDescent="0.2">
      <c r="A439" s="77" t="s">
        <v>1039</v>
      </c>
      <c r="B439" s="77" t="s">
        <v>1022</v>
      </c>
      <c r="C439" s="60" t="s">
        <v>1040</v>
      </c>
      <c r="D439" s="61" t="s">
        <v>292</v>
      </c>
      <c r="E439" s="78">
        <v>8.8000000000000007</v>
      </c>
      <c r="F439" s="80"/>
      <c r="G439" s="79">
        <v>2</v>
      </c>
      <c r="H439" s="79">
        <f t="shared" si="38"/>
        <v>0</v>
      </c>
    </row>
    <row r="440" spans="1:8" ht="51" x14ac:dyDescent="0.2">
      <c r="A440" s="77" t="s">
        <v>1041</v>
      </c>
      <c r="B440" s="77" t="s">
        <v>1025</v>
      </c>
      <c r="C440" s="60" t="s">
        <v>1042</v>
      </c>
      <c r="D440" s="61" t="s">
        <v>292</v>
      </c>
      <c r="E440" s="78">
        <v>27</v>
      </c>
      <c r="F440" s="80"/>
      <c r="G440" s="79">
        <v>2</v>
      </c>
      <c r="H440" s="79">
        <f t="shared" si="38"/>
        <v>0</v>
      </c>
    </row>
    <row r="441" spans="1:8" ht="51" x14ac:dyDescent="0.2">
      <c r="A441" s="77" t="s">
        <v>1043</v>
      </c>
      <c r="B441" s="77" t="s">
        <v>1044</v>
      </c>
      <c r="C441" s="60" t="s">
        <v>1045</v>
      </c>
      <c r="D441" s="61" t="s">
        <v>292</v>
      </c>
      <c r="E441" s="78">
        <v>21.1</v>
      </c>
      <c r="F441" s="80"/>
      <c r="G441" s="79">
        <v>2</v>
      </c>
      <c r="H441" s="79">
        <f t="shared" si="38"/>
        <v>0</v>
      </c>
    </row>
    <row r="442" spans="1:8" ht="25.5" x14ac:dyDescent="0.2">
      <c r="A442" s="77" t="s">
        <v>1046</v>
      </c>
      <c r="B442" s="77" t="s">
        <v>1047</v>
      </c>
      <c r="C442" s="60" t="s">
        <v>1048</v>
      </c>
      <c r="D442" s="61" t="s">
        <v>235</v>
      </c>
      <c r="E442" s="78">
        <v>44</v>
      </c>
      <c r="F442" s="80"/>
      <c r="G442" s="79">
        <v>2</v>
      </c>
      <c r="H442" s="79">
        <f t="shared" si="38"/>
        <v>0</v>
      </c>
    </row>
    <row r="443" spans="1:8" ht="38.25" x14ac:dyDescent="0.2">
      <c r="A443" s="77" t="s">
        <v>1049</v>
      </c>
      <c r="B443" s="77" t="s">
        <v>1050</v>
      </c>
      <c r="C443" s="60" t="s">
        <v>1051</v>
      </c>
      <c r="D443" s="61" t="s">
        <v>292</v>
      </c>
      <c r="E443" s="78">
        <v>18.600000000000001</v>
      </c>
      <c r="F443" s="80"/>
      <c r="G443" s="79">
        <v>2</v>
      </c>
      <c r="H443" s="79">
        <f t="shared" si="38"/>
        <v>0</v>
      </c>
    </row>
    <row r="444" spans="1:8" ht="38.25" x14ac:dyDescent="0.2">
      <c r="A444" s="77" t="s">
        <v>1052</v>
      </c>
      <c r="B444" s="77" t="s">
        <v>1053</v>
      </c>
      <c r="C444" s="60" t="s">
        <v>1054</v>
      </c>
      <c r="D444" s="61" t="s">
        <v>292</v>
      </c>
      <c r="E444" s="78">
        <v>2.8</v>
      </c>
      <c r="F444" s="80"/>
      <c r="G444" s="79">
        <v>2</v>
      </c>
      <c r="H444" s="79">
        <f t="shared" si="38"/>
        <v>0</v>
      </c>
    </row>
    <row r="445" spans="1:8" x14ac:dyDescent="0.2">
      <c r="A445" s="77" t="s">
        <v>1055</v>
      </c>
      <c r="B445" s="77" t="s">
        <v>1056</v>
      </c>
      <c r="C445" s="60" t="s">
        <v>1057</v>
      </c>
      <c r="D445" s="82" t="s">
        <v>317</v>
      </c>
      <c r="E445" s="78">
        <v>36</v>
      </c>
      <c r="F445" s="80"/>
      <c r="G445" s="79">
        <v>2</v>
      </c>
      <c r="H445" s="79">
        <f t="shared" si="38"/>
        <v>0</v>
      </c>
    </row>
    <row r="446" spans="1:8" ht="25.5" x14ac:dyDescent="0.2">
      <c r="A446" s="77" t="s">
        <v>1058</v>
      </c>
      <c r="B446" s="77" t="s">
        <v>1059</v>
      </c>
      <c r="C446" s="60" t="s">
        <v>1060</v>
      </c>
      <c r="D446" s="82" t="s">
        <v>257</v>
      </c>
      <c r="E446" s="78">
        <v>550</v>
      </c>
      <c r="F446" s="80"/>
      <c r="G446" s="79">
        <v>2</v>
      </c>
      <c r="H446" s="79">
        <f t="shared" si="38"/>
        <v>0</v>
      </c>
    </row>
    <row r="447" spans="1:8" x14ac:dyDescent="0.2">
      <c r="A447" s="77" t="s">
        <v>1061</v>
      </c>
      <c r="B447" s="77" t="s">
        <v>1062</v>
      </c>
      <c r="C447" s="60" t="s">
        <v>1063</v>
      </c>
      <c r="E447" s="78">
        <v>0</v>
      </c>
      <c r="F447" s="79">
        <v>0</v>
      </c>
      <c r="G447" s="79">
        <v>1</v>
      </c>
      <c r="H447" s="79">
        <f>H448+H449</f>
        <v>0</v>
      </c>
    </row>
    <row r="448" spans="1:8" ht="25.5" x14ac:dyDescent="0.2">
      <c r="A448" s="77" t="s">
        <v>1064</v>
      </c>
      <c r="B448" s="77" t="s">
        <v>1065</v>
      </c>
      <c r="C448" s="60" t="s">
        <v>1066</v>
      </c>
      <c r="D448" s="61" t="s">
        <v>257</v>
      </c>
      <c r="E448" s="78">
        <v>6</v>
      </c>
      <c r="F448" s="80"/>
      <c r="G448" s="79">
        <v>2</v>
      </c>
      <c r="H448" s="79">
        <f t="shared" ref="H448:H449" si="39">ROUND(ROUND(F448,2)*ROUND(E448,2), 2)</f>
        <v>0</v>
      </c>
    </row>
    <row r="449" spans="1:8" ht="25.5" x14ac:dyDescent="0.2">
      <c r="A449" s="77" t="s">
        <v>1067</v>
      </c>
      <c r="B449" s="77" t="s">
        <v>1068</v>
      </c>
      <c r="C449" s="60" t="s">
        <v>1069</v>
      </c>
      <c r="D449" s="61" t="s">
        <v>235</v>
      </c>
      <c r="E449" s="78">
        <v>10</v>
      </c>
      <c r="F449" s="80"/>
      <c r="G449" s="79">
        <v>2</v>
      </c>
      <c r="H449" s="79">
        <f t="shared" si="39"/>
        <v>0</v>
      </c>
    </row>
    <row r="450" spans="1:8" x14ac:dyDescent="0.2">
      <c r="A450" s="77" t="s">
        <v>1070</v>
      </c>
      <c r="B450" s="77" t="s">
        <v>1071</v>
      </c>
      <c r="C450" s="60" t="s">
        <v>1072</v>
      </c>
      <c r="E450" s="78">
        <v>0</v>
      </c>
      <c r="F450" s="79">
        <v>0</v>
      </c>
      <c r="G450" s="79">
        <v>1</v>
      </c>
      <c r="H450" s="79">
        <f>H451+H452+H453+H454+H455+H456</f>
        <v>0</v>
      </c>
    </row>
    <row r="451" spans="1:8" ht="25.5" x14ac:dyDescent="0.2">
      <c r="A451" s="77" t="s">
        <v>1073</v>
      </c>
      <c r="B451" s="77" t="s">
        <v>1074</v>
      </c>
      <c r="C451" s="60" t="s">
        <v>1075</v>
      </c>
      <c r="D451" s="61" t="s">
        <v>317</v>
      </c>
      <c r="E451" s="78">
        <v>36</v>
      </c>
      <c r="F451" s="80"/>
      <c r="G451" s="79">
        <v>2</v>
      </c>
      <c r="H451" s="79">
        <f t="shared" ref="H451:H456" si="40">ROUND(ROUND(F451,2)*ROUND(E451,2), 2)</f>
        <v>0</v>
      </c>
    </row>
    <row r="452" spans="1:8" x14ac:dyDescent="0.2">
      <c r="A452" s="77" t="s">
        <v>1076</v>
      </c>
      <c r="B452" s="77" t="s">
        <v>1077</v>
      </c>
      <c r="C452" s="60" t="s">
        <v>1078</v>
      </c>
      <c r="D452" s="61" t="s">
        <v>317</v>
      </c>
      <c r="E452" s="78">
        <v>11</v>
      </c>
      <c r="F452" s="80"/>
      <c r="G452" s="79">
        <v>2</v>
      </c>
      <c r="H452" s="79">
        <f t="shared" si="40"/>
        <v>0</v>
      </c>
    </row>
    <row r="453" spans="1:8" x14ac:dyDescent="0.2">
      <c r="A453" s="77" t="s">
        <v>1079</v>
      </c>
      <c r="B453" s="77" t="s">
        <v>1080</v>
      </c>
      <c r="C453" s="60" t="s">
        <v>1081</v>
      </c>
      <c r="D453" s="61" t="s">
        <v>257</v>
      </c>
      <c r="E453" s="78">
        <v>24</v>
      </c>
      <c r="F453" s="80"/>
      <c r="G453" s="79">
        <v>2</v>
      </c>
      <c r="H453" s="79">
        <f t="shared" si="40"/>
        <v>0</v>
      </c>
    </row>
    <row r="454" spans="1:8" x14ac:dyDescent="0.2">
      <c r="A454" s="77" t="s">
        <v>1082</v>
      </c>
      <c r="B454" s="77" t="s">
        <v>1083</v>
      </c>
      <c r="C454" s="60" t="s">
        <v>1084</v>
      </c>
      <c r="D454" s="61" t="s">
        <v>235</v>
      </c>
      <c r="E454" s="78">
        <v>12</v>
      </c>
      <c r="F454" s="80"/>
      <c r="G454" s="79">
        <v>2</v>
      </c>
      <c r="H454" s="79">
        <f t="shared" si="40"/>
        <v>0</v>
      </c>
    </row>
    <row r="455" spans="1:8" ht="51" x14ac:dyDescent="0.2">
      <c r="A455" s="77" t="s">
        <v>1085</v>
      </c>
      <c r="B455" s="77" t="s">
        <v>1086</v>
      </c>
      <c r="C455" s="60" t="s">
        <v>1087</v>
      </c>
      <c r="D455" s="61" t="s">
        <v>292</v>
      </c>
      <c r="E455" s="78">
        <v>45</v>
      </c>
      <c r="F455" s="80"/>
      <c r="G455" s="79">
        <v>2</v>
      </c>
      <c r="H455" s="79">
        <f t="shared" si="40"/>
        <v>0</v>
      </c>
    </row>
    <row r="456" spans="1:8" ht="25.5" x14ac:dyDescent="0.2">
      <c r="A456" s="77" t="s">
        <v>1088</v>
      </c>
      <c r="B456" s="77" t="s">
        <v>1089</v>
      </c>
      <c r="C456" s="60" t="s">
        <v>1090</v>
      </c>
      <c r="D456" s="61" t="s">
        <v>292</v>
      </c>
      <c r="E456" s="78">
        <v>150</v>
      </c>
      <c r="F456" s="80"/>
      <c r="G456" s="79">
        <v>2</v>
      </c>
      <c r="H456" s="79">
        <f t="shared" si="40"/>
        <v>0</v>
      </c>
    </row>
    <row r="457" spans="1:8" x14ac:dyDescent="0.2">
      <c r="A457" s="77" t="s">
        <v>1091</v>
      </c>
      <c r="C457" s="60" t="s">
        <v>264</v>
      </c>
      <c r="E457" s="78">
        <v>0</v>
      </c>
      <c r="F457" s="79">
        <v>0</v>
      </c>
      <c r="G457" s="79">
        <v>1</v>
      </c>
      <c r="H457" s="79">
        <f>H458</f>
        <v>0</v>
      </c>
    </row>
    <row r="458" spans="1:8" x14ac:dyDescent="0.2">
      <c r="A458" s="77" t="s">
        <v>1092</v>
      </c>
      <c r="C458" s="60" t="s">
        <v>266</v>
      </c>
      <c r="D458" s="61" t="s">
        <v>267</v>
      </c>
      <c r="E458" s="78">
        <v>5</v>
      </c>
      <c r="F458" s="79">
        <f>H410</f>
        <v>0</v>
      </c>
      <c r="G458" s="79">
        <v>2</v>
      </c>
      <c r="H458" s="79">
        <f>F458*E458/100</f>
        <v>0</v>
      </c>
    </row>
    <row r="459" spans="1:8" x14ac:dyDescent="0.2">
      <c r="A459" s="77" t="s">
        <v>1093</v>
      </c>
      <c r="B459" s="77" t="s">
        <v>1094</v>
      </c>
      <c r="C459" s="60" t="s">
        <v>1095</v>
      </c>
      <c r="E459" s="78">
        <v>0</v>
      </c>
      <c r="F459" s="79">
        <v>0</v>
      </c>
      <c r="G459" s="79">
        <v>1</v>
      </c>
      <c r="H459" s="79">
        <f>H460+H510+H545</f>
        <v>0</v>
      </c>
    </row>
    <row r="460" spans="1:8" x14ac:dyDescent="0.2">
      <c r="A460" s="77" t="s">
        <v>1096</v>
      </c>
      <c r="C460" s="60" t="s">
        <v>1097</v>
      </c>
      <c r="E460" s="78">
        <v>0</v>
      </c>
      <c r="F460" s="79">
        <v>0</v>
      </c>
      <c r="G460" s="79">
        <v>1</v>
      </c>
      <c r="H460" s="79">
        <f>H461+H476+H480+H492+H506</f>
        <v>0</v>
      </c>
    </row>
    <row r="461" spans="1:8" x14ac:dyDescent="0.2">
      <c r="A461" s="77" t="s">
        <v>1098</v>
      </c>
      <c r="B461" s="77" t="s">
        <v>1099</v>
      </c>
      <c r="C461" s="60" t="s">
        <v>1100</v>
      </c>
      <c r="E461" s="78">
        <v>0</v>
      </c>
      <c r="F461" s="79">
        <v>0</v>
      </c>
      <c r="G461" s="79">
        <v>1</v>
      </c>
      <c r="H461" s="79">
        <f>H462+H463+H464+H465+H466+H467+H468+H469+H470+H471+H472+H473+H474+H475</f>
        <v>0</v>
      </c>
    </row>
    <row r="462" spans="1:8" x14ac:dyDescent="0.2">
      <c r="A462" s="77" t="s">
        <v>1101</v>
      </c>
      <c r="B462" s="77" t="s">
        <v>27</v>
      </c>
      <c r="C462" s="60" t="s">
        <v>1102</v>
      </c>
      <c r="D462" s="61" t="s">
        <v>235</v>
      </c>
      <c r="E462" s="78">
        <v>350</v>
      </c>
      <c r="F462" s="80"/>
      <c r="G462" s="79">
        <v>2</v>
      </c>
      <c r="H462" s="79">
        <f t="shared" ref="H462:H475" si="41">ROUND(ROUND(F462,2)*ROUND(E462,2), 2)</f>
        <v>0</v>
      </c>
    </row>
    <row r="463" spans="1:8" x14ac:dyDescent="0.2">
      <c r="A463" s="77" t="s">
        <v>1103</v>
      </c>
      <c r="B463" s="77" t="s">
        <v>226</v>
      </c>
      <c r="C463" s="60" t="s">
        <v>1104</v>
      </c>
      <c r="D463" s="61" t="s">
        <v>257</v>
      </c>
      <c r="E463" s="78">
        <v>21</v>
      </c>
      <c r="F463" s="80"/>
      <c r="G463" s="79">
        <v>2</v>
      </c>
      <c r="H463" s="79">
        <f t="shared" si="41"/>
        <v>0</v>
      </c>
    </row>
    <row r="464" spans="1:8" x14ac:dyDescent="0.2">
      <c r="A464" s="77" t="s">
        <v>1105</v>
      </c>
      <c r="B464" s="77" t="s">
        <v>268</v>
      </c>
      <c r="C464" s="60" t="s">
        <v>1106</v>
      </c>
      <c r="D464" s="61" t="s">
        <v>235</v>
      </c>
      <c r="E464" s="78">
        <v>380</v>
      </c>
      <c r="F464" s="80"/>
      <c r="G464" s="79">
        <v>2</v>
      </c>
      <c r="H464" s="79">
        <f t="shared" si="41"/>
        <v>0</v>
      </c>
    </row>
    <row r="465" spans="1:8" ht="51" x14ac:dyDescent="0.2">
      <c r="A465" s="77" t="s">
        <v>1107</v>
      </c>
      <c r="B465" s="77" t="s">
        <v>679</v>
      </c>
      <c r="C465" s="60" t="s">
        <v>1108</v>
      </c>
      <c r="D465" s="61" t="s">
        <v>317</v>
      </c>
      <c r="E465" s="78">
        <v>1970</v>
      </c>
      <c r="F465" s="80"/>
      <c r="G465" s="79">
        <v>2</v>
      </c>
      <c r="H465" s="79">
        <f t="shared" si="41"/>
        <v>0</v>
      </c>
    </row>
    <row r="466" spans="1:8" ht="38.25" x14ac:dyDescent="0.2">
      <c r="A466" s="77" t="s">
        <v>1109</v>
      </c>
      <c r="B466" s="77" t="s">
        <v>958</v>
      </c>
      <c r="C466" s="60" t="s">
        <v>1110</v>
      </c>
      <c r="D466" s="61" t="s">
        <v>257</v>
      </c>
      <c r="E466" s="78">
        <v>5</v>
      </c>
      <c r="F466" s="80"/>
      <c r="G466" s="79">
        <v>2</v>
      </c>
      <c r="H466" s="79">
        <f t="shared" si="41"/>
        <v>0</v>
      </c>
    </row>
    <row r="467" spans="1:8" ht="25.5" x14ac:dyDescent="0.2">
      <c r="A467" s="77" t="s">
        <v>1111</v>
      </c>
      <c r="B467" s="77" t="s">
        <v>1093</v>
      </c>
      <c r="C467" s="60" t="s">
        <v>1112</v>
      </c>
      <c r="D467" s="61" t="s">
        <v>257</v>
      </c>
      <c r="E467" s="78">
        <v>6</v>
      </c>
      <c r="F467" s="80"/>
      <c r="G467" s="79">
        <v>2</v>
      </c>
      <c r="H467" s="79">
        <f t="shared" si="41"/>
        <v>0</v>
      </c>
    </row>
    <row r="468" spans="1:8" ht="25.5" x14ac:dyDescent="0.2">
      <c r="A468" s="77" t="s">
        <v>1113</v>
      </c>
      <c r="B468" s="77" t="s">
        <v>1114</v>
      </c>
      <c r="C468" s="60" t="s">
        <v>1115</v>
      </c>
      <c r="D468" s="61" t="s">
        <v>1116</v>
      </c>
      <c r="E468" s="78">
        <v>55</v>
      </c>
      <c r="F468" s="80"/>
      <c r="G468" s="79">
        <v>2</v>
      </c>
      <c r="H468" s="79">
        <f t="shared" si="41"/>
        <v>0</v>
      </c>
    </row>
    <row r="469" spans="1:8" x14ac:dyDescent="0.2">
      <c r="A469" s="77" t="s">
        <v>1117</v>
      </c>
      <c r="B469" s="77" t="s">
        <v>1118</v>
      </c>
      <c r="C469" s="60" t="s">
        <v>1119</v>
      </c>
      <c r="D469" s="61" t="s">
        <v>31</v>
      </c>
      <c r="E469" s="78">
        <v>0</v>
      </c>
      <c r="F469" s="80"/>
      <c r="G469" s="79">
        <v>2</v>
      </c>
      <c r="H469" s="79">
        <f t="shared" si="41"/>
        <v>0</v>
      </c>
    </row>
    <row r="470" spans="1:8" ht="38.25" x14ac:dyDescent="0.2">
      <c r="A470" s="77" t="s">
        <v>1120</v>
      </c>
      <c r="C470" s="60" t="s">
        <v>1121</v>
      </c>
      <c r="D470" s="61" t="s">
        <v>235</v>
      </c>
      <c r="E470" s="78">
        <v>12</v>
      </c>
      <c r="F470" s="80"/>
      <c r="G470" s="79">
        <v>2</v>
      </c>
      <c r="H470" s="79">
        <f t="shared" si="41"/>
        <v>0</v>
      </c>
    </row>
    <row r="471" spans="1:8" ht="38.25" x14ac:dyDescent="0.2">
      <c r="A471" s="77" t="s">
        <v>1122</v>
      </c>
      <c r="C471" s="60" t="s">
        <v>1123</v>
      </c>
      <c r="D471" s="61" t="s">
        <v>292</v>
      </c>
      <c r="E471" s="78">
        <v>80</v>
      </c>
      <c r="F471" s="80"/>
      <c r="G471" s="79">
        <v>2</v>
      </c>
      <c r="H471" s="79">
        <f t="shared" si="41"/>
        <v>0</v>
      </c>
    </row>
    <row r="472" spans="1:8" ht="38.25" x14ac:dyDescent="0.2">
      <c r="A472" s="77" t="s">
        <v>1124</v>
      </c>
      <c r="C472" s="60" t="s">
        <v>1125</v>
      </c>
      <c r="D472" s="61" t="s">
        <v>317</v>
      </c>
      <c r="E472" s="78">
        <v>210</v>
      </c>
      <c r="F472" s="80"/>
      <c r="G472" s="79">
        <v>2</v>
      </c>
      <c r="H472" s="79">
        <f t="shared" si="41"/>
        <v>0</v>
      </c>
    </row>
    <row r="473" spans="1:8" ht="51" x14ac:dyDescent="0.2">
      <c r="A473" s="77" t="s">
        <v>1126</v>
      </c>
      <c r="C473" s="60" t="s">
        <v>1127</v>
      </c>
      <c r="D473" s="61" t="s">
        <v>292</v>
      </c>
      <c r="E473" s="78">
        <v>90</v>
      </c>
      <c r="F473" s="80"/>
      <c r="G473" s="79">
        <v>2</v>
      </c>
      <c r="H473" s="79">
        <f t="shared" si="41"/>
        <v>0</v>
      </c>
    </row>
    <row r="474" spans="1:8" ht="51" x14ac:dyDescent="0.2">
      <c r="A474" s="77" t="s">
        <v>1128</v>
      </c>
      <c r="C474" s="60" t="s">
        <v>1129</v>
      </c>
      <c r="D474" s="61" t="s">
        <v>292</v>
      </c>
      <c r="E474" s="78">
        <v>25</v>
      </c>
      <c r="F474" s="80"/>
      <c r="G474" s="79">
        <v>2</v>
      </c>
      <c r="H474" s="79">
        <f t="shared" si="41"/>
        <v>0</v>
      </c>
    </row>
    <row r="475" spans="1:8" ht="38.25" x14ac:dyDescent="0.2">
      <c r="A475" s="77" t="s">
        <v>1130</v>
      </c>
      <c r="C475" s="60" t="s">
        <v>1131</v>
      </c>
      <c r="D475" s="61" t="s">
        <v>235</v>
      </c>
      <c r="E475" s="78">
        <v>12</v>
      </c>
      <c r="F475" s="80"/>
      <c r="G475" s="79">
        <v>2</v>
      </c>
      <c r="H475" s="79">
        <f t="shared" si="41"/>
        <v>0</v>
      </c>
    </row>
    <row r="476" spans="1:8" x14ac:dyDescent="0.2">
      <c r="A476" s="77" t="s">
        <v>1132</v>
      </c>
      <c r="B476" s="77" t="s">
        <v>1133</v>
      </c>
      <c r="C476" s="60" t="s">
        <v>1134</v>
      </c>
      <c r="E476" s="78">
        <v>0</v>
      </c>
      <c r="F476" s="79">
        <v>0</v>
      </c>
      <c r="G476" s="79">
        <v>1</v>
      </c>
      <c r="H476" s="79">
        <f>H477+H478+H479</f>
        <v>0</v>
      </c>
    </row>
    <row r="477" spans="1:8" ht="51" x14ac:dyDescent="0.2">
      <c r="A477" s="77" t="s">
        <v>1135</v>
      </c>
      <c r="B477" s="77" t="s">
        <v>1136</v>
      </c>
      <c r="C477" s="60" t="s">
        <v>1137</v>
      </c>
      <c r="D477" s="61" t="s">
        <v>292</v>
      </c>
      <c r="E477" s="78">
        <v>2260</v>
      </c>
      <c r="F477" s="80"/>
      <c r="G477" s="79">
        <v>2</v>
      </c>
      <c r="H477" s="79">
        <f t="shared" ref="H477:H479" si="42">ROUND(ROUND(F477,2)*ROUND(E477,2), 2)</f>
        <v>0</v>
      </c>
    </row>
    <row r="478" spans="1:8" ht="38.25" x14ac:dyDescent="0.2">
      <c r="A478" s="77" t="s">
        <v>1138</v>
      </c>
      <c r="B478" s="77" t="s">
        <v>1139</v>
      </c>
      <c r="C478" s="60" t="s">
        <v>1140</v>
      </c>
      <c r="D478" s="61" t="s">
        <v>317</v>
      </c>
      <c r="E478" s="78">
        <v>2540</v>
      </c>
      <c r="F478" s="80"/>
      <c r="G478" s="79">
        <v>2</v>
      </c>
      <c r="H478" s="79">
        <f t="shared" si="42"/>
        <v>0</v>
      </c>
    </row>
    <row r="479" spans="1:8" ht="38.25" x14ac:dyDescent="0.2">
      <c r="A479" s="77" t="s">
        <v>1141</v>
      </c>
      <c r="B479" s="77" t="s">
        <v>1142</v>
      </c>
      <c r="C479" s="60" t="s">
        <v>1143</v>
      </c>
      <c r="D479" s="61" t="s">
        <v>317</v>
      </c>
      <c r="E479" s="78">
        <v>260</v>
      </c>
      <c r="F479" s="80"/>
      <c r="G479" s="79">
        <v>2</v>
      </c>
      <c r="H479" s="79">
        <f t="shared" si="42"/>
        <v>0</v>
      </c>
    </row>
    <row r="480" spans="1:8" x14ac:dyDescent="0.2">
      <c r="A480" s="77" t="s">
        <v>1144</v>
      </c>
      <c r="B480" s="77" t="s">
        <v>1145</v>
      </c>
      <c r="C480" s="60" t="s">
        <v>1146</v>
      </c>
      <c r="E480" s="78">
        <v>0</v>
      </c>
      <c r="F480" s="79">
        <v>0</v>
      </c>
      <c r="G480" s="79">
        <v>1</v>
      </c>
      <c r="H480" s="79">
        <f>H481+H482+H483+H484+H485+H486+H487+H488+H489+H490+H491</f>
        <v>0</v>
      </c>
    </row>
    <row r="481" spans="1:8" ht="38.25" x14ac:dyDescent="0.2">
      <c r="A481" s="77" t="s">
        <v>1147</v>
      </c>
      <c r="B481" s="77" t="s">
        <v>1148</v>
      </c>
      <c r="C481" s="60" t="s">
        <v>1149</v>
      </c>
      <c r="D481" s="61" t="s">
        <v>292</v>
      </c>
      <c r="E481" s="78">
        <v>1220</v>
      </c>
      <c r="F481" s="80"/>
      <c r="G481" s="79">
        <v>2</v>
      </c>
      <c r="H481" s="79">
        <f t="shared" ref="H481:H491" si="43">ROUND(ROUND(F481,2)*ROUND(E481,2), 2)</f>
        <v>0</v>
      </c>
    </row>
    <row r="482" spans="1:8" ht="63.75" x14ac:dyDescent="0.2">
      <c r="A482" s="77" t="s">
        <v>1150</v>
      </c>
      <c r="B482" s="77" t="s">
        <v>1151</v>
      </c>
      <c r="C482" s="60" t="s">
        <v>1152</v>
      </c>
      <c r="D482" s="61" t="s">
        <v>292</v>
      </c>
      <c r="E482" s="78">
        <v>490</v>
      </c>
      <c r="F482" s="80"/>
      <c r="G482" s="79">
        <v>2</v>
      </c>
      <c r="H482" s="79">
        <f t="shared" si="43"/>
        <v>0</v>
      </c>
    </row>
    <row r="483" spans="1:8" ht="38.25" x14ac:dyDescent="0.2">
      <c r="A483" s="77" t="s">
        <v>1153</v>
      </c>
      <c r="B483" s="77" t="s">
        <v>1154</v>
      </c>
      <c r="C483" s="60" t="s">
        <v>1155</v>
      </c>
      <c r="D483" s="61" t="s">
        <v>317</v>
      </c>
      <c r="E483" s="78">
        <v>2440</v>
      </c>
      <c r="F483" s="80"/>
      <c r="G483" s="79">
        <v>2</v>
      </c>
      <c r="H483" s="79">
        <f t="shared" si="43"/>
        <v>0</v>
      </c>
    </row>
    <row r="484" spans="1:8" ht="38.25" x14ac:dyDescent="0.2">
      <c r="A484" s="77" t="s">
        <v>1156</v>
      </c>
      <c r="B484" s="77" t="s">
        <v>1157</v>
      </c>
      <c r="C484" s="60" t="s">
        <v>1158</v>
      </c>
      <c r="D484" s="61" t="s">
        <v>317</v>
      </c>
      <c r="E484" s="78">
        <v>2440</v>
      </c>
      <c r="F484" s="80"/>
      <c r="G484" s="79">
        <v>2</v>
      </c>
      <c r="H484" s="79">
        <f t="shared" si="43"/>
        <v>0</v>
      </c>
    </row>
    <row r="485" spans="1:8" ht="25.5" x14ac:dyDescent="0.2">
      <c r="A485" s="77" t="s">
        <v>1159</v>
      </c>
      <c r="B485" s="77" t="s">
        <v>1160</v>
      </c>
      <c r="C485" s="60" t="s">
        <v>1161</v>
      </c>
      <c r="D485" s="61" t="s">
        <v>317</v>
      </c>
      <c r="E485" s="78">
        <v>50</v>
      </c>
      <c r="F485" s="80"/>
      <c r="G485" s="79">
        <v>2</v>
      </c>
      <c r="H485" s="79">
        <f t="shared" si="43"/>
        <v>0</v>
      </c>
    </row>
    <row r="486" spans="1:8" x14ac:dyDescent="0.2">
      <c r="A486" s="77" t="s">
        <v>1162</v>
      </c>
      <c r="B486" s="77" t="s">
        <v>1163</v>
      </c>
      <c r="C486" s="60" t="s">
        <v>1164</v>
      </c>
      <c r="D486" s="61" t="s">
        <v>317</v>
      </c>
      <c r="E486" s="78">
        <v>160</v>
      </c>
      <c r="F486" s="80"/>
      <c r="G486" s="79">
        <v>2</v>
      </c>
      <c r="H486" s="79">
        <f t="shared" si="43"/>
        <v>0</v>
      </c>
    </row>
    <row r="487" spans="1:8" ht="38.25" x14ac:dyDescent="0.2">
      <c r="A487" s="77" t="s">
        <v>1165</v>
      </c>
      <c r="B487" s="77" t="s">
        <v>1166</v>
      </c>
      <c r="C487" s="60" t="s">
        <v>1167</v>
      </c>
      <c r="D487" s="61" t="s">
        <v>235</v>
      </c>
      <c r="E487" s="78">
        <v>68</v>
      </c>
      <c r="F487" s="80"/>
      <c r="G487" s="79">
        <v>2</v>
      </c>
      <c r="H487" s="79">
        <f t="shared" si="43"/>
        <v>0</v>
      </c>
    </row>
    <row r="488" spans="1:8" ht="25.5" x14ac:dyDescent="0.2">
      <c r="A488" s="77" t="s">
        <v>1168</v>
      </c>
      <c r="B488" s="77" t="s">
        <v>1169</v>
      </c>
      <c r="C488" s="60" t="s">
        <v>1170</v>
      </c>
      <c r="D488" s="61" t="s">
        <v>235</v>
      </c>
      <c r="E488" s="78">
        <v>34</v>
      </c>
      <c r="F488" s="80"/>
      <c r="G488" s="79">
        <v>2</v>
      </c>
      <c r="H488" s="79">
        <f t="shared" si="43"/>
        <v>0</v>
      </c>
    </row>
    <row r="489" spans="1:8" ht="25.5" x14ac:dyDescent="0.2">
      <c r="A489" s="77" t="s">
        <v>1171</v>
      </c>
      <c r="B489" s="77" t="s">
        <v>1172</v>
      </c>
      <c r="C489" s="60" t="s">
        <v>1173</v>
      </c>
      <c r="D489" s="61" t="s">
        <v>235</v>
      </c>
      <c r="E489" s="78">
        <v>38</v>
      </c>
      <c r="F489" s="80"/>
      <c r="G489" s="79">
        <v>2</v>
      </c>
      <c r="H489" s="79">
        <f t="shared" si="43"/>
        <v>0</v>
      </c>
    </row>
    <row r="490" spans="1:8" ht="25.5" x14ac:dyDescent="0.2">
      <c r="A490" s="77" t="s">
        <v>1174</v>
      </c>
      <c r="B490" s="77" t="s">
        <v>1175</v>
      </c>
      <c r="C490" s="60" t="s">
        <v>1176</v>
      </c>
      <c r="D490" s="61" t="s">
        <v>235</v>
      </c>
      <c r="E490" s="78">
        <v>380</v>
      </c>
      <c r="F490" s="80"/>
      <c r="G490" s="79">
        <v>2</v>
      </c>
      <c r="H490" s="79">
        <f t="shared" si="43"/>
        <v>0</v>
      </c>
    </row>
    <row r="491" spans="1:8" ht="25.5" x14ac:dyDescent="0.2">
      <c r="A491" s="77" t="s">
        <v>1177</v>
      </c>
      <c r="B491" s="77" t="s">
        <v>1178</v>
      </c>
      <c r="C491" s="60" t="s">
        <v>1179</v>
      </c>
      <c r="D491" s="61" t="s">
        <v>317</v>
      </c>
      <c r="E491" s="78">
        <v>110</v>
      </c>
      <c r="F491" s="80"/>
      <c r="G491" s="79">
        <v>2</v>
      </c>
      <c r="H491" s="79">
        <f t="shared" si="43"/>
        <v>0</v>
      </c>
    </row>
    <row r="492" spans="1:8" x14ac:dyDescent="0.2">
      <c r="A492" s="77" t="s">
        <v>1180</v>
      </c>
      <c r="B492" s="77" t="s">
        <v>1181</v>
      </c>
      <c r="C492" s="60" t="s">
        <v>1182</v>
      </c>
      <c r="E492" s="78">
        <v>0</v>
      </c>
      <c r="F492" s="79">
        <v>0</v>
      </c>
      <c r="G492" s="79">
        <v>1</v>
      </c>
      <c r="H492" s="79">
        <f>H493+H494+H495+H496+H497+H498+H499+H500+H501+H502+H503+H504+H505</f>
        <v>0</v>
      </c>
    </row>
    <row r="493" spans="1:8" ht="25.5" x14ac:dyDescent="0.2">
      <c r="A493" s="77" t="s">
        <v>1183</v>
      </c>
      <c r="B493" s="77" t="s">
        <v>1184</v>
      </c>
      <c r="C493" s="60" t="s">
        <v>1185</v>
      </c>
      <c r="D493" s="61" t="s">
        <v>235</v>
      </c>
      <c r="E493" s="78">
        <v>227</v>
      </c>
      <c r="F493" s="80"/>
      <c r="G493" s="79">
        <v>2</v>
      </c>
      <c r="H493" s="79">
        <f t="shared" ref="H493:H505" si="44">ROUND(ROUND(F493,2)*ROUND(E493,2), 2)</f>
        <v>0</v>
      </c>
    </row>
    <row r="494" spans="1:8" ht="51" x14ac:dyDescent="0.2">
      <c r="A494" s="77" t="s">
        <v>1186</v>
      </c>
      <c r="B494" s="77" t="s">
        <v>1187</v>
      </c>
      <c r="C494" s="60" t="s">
        <v>1188</v>
      </c>
      <c r="D494" s="61" t="s">
        <v>292</v>
      </c>
      <c r="E494" s="78">
        <v>760</v>
      </c>
      <c r="F494" s="80"/>
      <c r="G494" s="79">
        <v>2</v>
      </c>
      <c r="H494" s="79">
        <f t="shared" si="44"/>
        <v>0</v>
      </c>
    </row>
    <row r="495" spans="1:8" ht="63.75" x14ac:dyDescent="0.2">
      <c r="A495" s="77" t="s">
        <v>1189</v>
      </c>
      <c r="B495" s="77" t="s">
        <v>1190</v>
      </c>
      <c r="C495" s="60" t="s">
        <v>1191</v>
      </c>
      <c r="D495" s="61" t="s">
        <v>235</v>
      </c>
      <c r="E495" s="78">
        <v>60</v>
      </c>
      <c r="F495" s="80"/>
      <c r="G495" s="79">
        <v>2</v>
      </c>
      <c r="H495" s="79">
        <f t="shared" si="44"/>
        <v>0</v>
      </c>
    </row>
    <row r="496" spans="1:8" ht="25.5" x14ac:dyDescent="0.2">
      <c r="A496" s="77" t="s">
        <v>1192</v>
      </c>
      <c r="B496" s="77" t="s">
        <v>1193</v>
      </c>
      <c r="C496" s="60" t="s">
        <v>1194</v>
      </c>
      <c r="D496" s="61" t="s">
        <v>235</v>
      </c>
      <c r="E496" s="78">
        <v>48</v>
      </c>
      <c r="F496" s="80"/>
      <c r="G496" s="79">
        <v>2</v>
      </c>
      <c r="H496" s="79">
        <f t="shared" si="44"/>
        <v>0</v>
      </c>
    </row>
    <row r="497" spans="1:8" ht="25.5" x14ac:dyDescent="0.2">
      <c r="A497" s="77" t="s">
        <v>1195</v>
      </c>
      <c r="B497" s="77" t="s">
        <v>1196</v>
      </c>
      <c r="C497" s="60" t="s">
        <v>1197</v>
      </c>
      <c r="D497" s="61" t="s">
        <v>235</v>
      </c>
      <c r="E497" s="78">
        <v>0</v>
      </c>
      <c r="F497" s="80"/>
      <c r="G497" s="79">
        <v>2</v>
      </c>
      <c r="H497" s="79">
        <f t="shared" si="44"/>
        <v>0</v>
      </c>
    </row>
    <row r="498" spans="1:8" ht="25.5" x14ac:dyDescent="0.2">
      <c r="A498" s="77" t="s">
        <v>1198</v>
      </c>
      <c r="B498" s="77" t="s">
        <v>1199</v>
      </c>
      <c r="C498" s="60" t="s">
        <v>1200</v>
      </c>
      <c r="D498" s="61" t="s">
        <v>235</v>
      </c>
      <c r="E498" s="78">
        <v>118</v>
      </c>
      <c r="F498" s="80"/>
      <c r="G498" s="79">
        <v>2</v>
      </c>
      <c r="H498" s="79">
        <f t="shared" si="44"/>
        <v>0</v>
      </c>
    </row>
    <row r="499" spans="1:8" ht="51" x14ac:dyDescent="0.2">
      <c r="A499" s="77" t="s">
        <v>1201</v>
      </c>
      <c r="B499" s="77" t="s">
        <v>1202</v>
      </c>
      <c r="C499" s="60" t="s">
        <v>1203</v>
      </c>
      <c r="D499" s="61" t="s">
        <v>257</v>
      </c>
      <c r="E499" s="78">
        <v>8</v>
      </c>
      <c r="F499" s="80"/>
      <c r="G499" s="79">
        <v>2</v>
      </c>
      <c r="H499" s="79">
        <f t="shared" si="44"/>
        <v>0</v>
      </c>
    </row>
    <row r="500" spans="1:8" ht="51" x14ac:dyDescent="0.2">
      <c r="A500" s="77" t="s">
        <v>1204</v>
      </c>
      <c r="B500" s="77" t="s">
        <v>1205</v>
      </c>
      <c r="C500" s="60" t="s">
        <v>1206</v>
      </c>
      <c r="D500" s="61" t="s">
        <v>257</v>
      </c>
      <c r="E500" s="78">
        <v>8</v>
      </c>
      <c r="F500" s="80"/>
      <c r="G500" s="79">
        <v>2</v>
      </c>
      <c r="H500" s="79">
        <f t="shared" si="44"/>
        <v>0</v>
      </c>
    </row>
    <row r="501" spans="1:8" ht="51" x14ac:dyDescent="0.2">
      <c r="A501" s="77" t="s">
        <v>1207</v>
      </c>
      <c r="B501" s="77" t="s">
        <v>1208</v>
      </c>
      <c r="C501" s="60" t="s">
        <v>1209</v>
      </c>
      <c r="D501" s="61" t="s">
        <v>257</v>
      </c>
      <c r="E501" s="78">
        <v>13</v>
      </c>
      <c r="F501" s="80"/>
      <c r="G501" s="79">
        <v>2</v>
      </c>
      <c r="H501" s="79">
        <f t="shared" si="44"/>
        <v>0</v>
      </c>
    </row>
    <row r="502" spans="1:8" ht="25.5" x14ac:dyDescent="0.2">
      <c r="A502" s="77" t="s">
        <v>1210</v>
      </c>
      <c r="B502" s="77" t="s">
        <v>1211</v>
      </c>
      <c r="C502" s="60" t="s">
        <v>1212</v>
      </c>
      <c r="D502" s="61" t="s">
        <v>257</v>
      </c>
      <c r="E502" s="78">
        <v>1</v>
      </c>
      <c r="F502" s="80"/>
      <c r="G502" s="79">
        <v>2</v>
      </c>
      <c r="H502" s="79">
        <f t="shared" si="44"/>
        <v>0</v>
      </c>
    </row>
    <row r="503" spans="1:8" ht="25.5" x14ac:dyDescent="0.2">
      <c r="A503" s="77" t="s">
        <v>1213</v>
      </c>
      <c r="B503" s="77" t="s">
        <v>1211</v>
      </c>
      <c r="C503" s="60" t="s">
        <v>1214</v>
      </c>
      <c r="D503" s="61" t="s">
        <v>257</v>
      </c>
      <c r="E503" s="78">
        <v>5</v>
      </c>
      <c r="F503" s="80"/>
      <c r="G503" s="79">
        <v>2</v>
      </c>
      <c r="H503" s="79">
        <f t="shared" si="44"/>
        <v>0</v>
      </c>
    </row>
    <row r="504" spans="1:8" ht="25.5" x14ac:dyDescent="0.2">
      <c r="A504" s="77" t="s">
        <v>1215</v>
      </c>
      <c r="B504" s="77" t="s">
        <v>1216</v>
      </c>
      <c r="C504" s="60" t="s">
        <v>1217</v>
      </c>
      <c r="D504" s="61" t="s">
        <v>292</v>
      </c>
      <c r="E504" s="78">
        <v>63</v>
      </c>
      <c r="F504" s="80"/>
      <c r="G504" s="79">
        <v>2</v>
      </c>
      <c r="H504" s="79">
        <f t="shared" si="44"/>
        <v>0</v>
      </c>
    </row>
    <row r="505" spans="1:8" ht="51" x14ac:dyDescent="0.2">
      <c r="A505" s="77" t="s">
        <v>1218</v>
      </c>
      <c r="B505" s="77" t="s">
        <v>1219</v>
      </c>
      <c r="C505" s="60" t="s">
        <v>1220</v>
      </c>
      <c r="D505" s="61" t="s">
        <v>292</v>
      </c>
      <c r="E505" s="78">
        <v>197</v>
      </c>
      <c r="F505" s="80"/>
      <c r="G505" s="79">
        <v>2</v>
      </c>
      <c r="H505" s="79">
        <f t="shared" si="44"/>
        <v>0</v>
      </c>
    </row>
    <row r="506" spans="1:8" x14ac:dyDescent="0.2">
      <c r="A506" s="77" t="s">
        <v>1221</v>
      </c>
      <c r="B506" s="77" t="s">
        <v>1222</v>
      </c>
      <c r="C506" s="60" t="s">
        <v>1223</v>
      </c>
      <c r="E506" s="78">
        <v>0</v>
      </c>
      <c r="F506" s="79">
        <v>0</v>
      </c>
      <c r="G506" s="79">
        <v>1</v>
      </c>
      <c r="H506" s="79">
        <f>H507+H508+H509</f>
        <v>0</v>
      </c>
    </row>
    <row r="507" spans="1:8" ht="38.25" x14ac:dyDescent="0.2">
      <c r="A507" s="77" t="s">
        <v>1224</v>
      </c>
      <c r="B507" s="77" t="s">
        <v>1225</v>
      </c>
      <c r="C507" s="60" t="s">
        <v>1226</v>
      </c>
      <c r="D507" s="61" t="s">
        <v>235</v>
      </c>
      <c r="E507" s="78">
        <v>360</v>
      </c>
      <c r="F507" s="80"/>
      <c r="G507" s="79">
        <v>2</v>
      </c>
      <c r="H507" s="79">
        <f t="shared" ref="H507:H509" si="45">ROUND(ROUND(F507,2)*ROUND(E507,2), 2)</f>
        <v>0</v>
      </c>
    </row>
    <row r="508" spans="1:8" ht="25.5" x14ac:dyDescent="0.2">
      <c r="A508" s="77" t="s">
        <v>1227</v>
      </c>
      <c r="B508" s="77" t="s">
        <v>1228</v>
      </c>
      <c r="C508" s="60" t="s">
        <v>1229</v>
      </c>
      <c r="D508" s="61" t="s">
        <v>257</v>
      </c>
      <c r="E508" s="78">
        <v>2</v>
      </c>
      <c r="F508" s="80"/>
      <c r="G508" s="79">
        <v>2</v>
      </c>
      <c r="H508" s="79">
        <f t="shared" si="45"/>
        <v>0</v>
      </c>
    </row>
    <row r="509" spans="1:8" x14ac:dyDescent="0.2">
      <c r="A509" s="77" t="s">
        <v>1230</v>
      </c>
      <c r="B509" s="77" t="s">
        <v>1231</v>
      </c>
      <c r="C509" s="60" t="s">
        <v>1232</v>
      </c>
      <c r="D509" s="61" t="s">
        <v>257</v>
      </c>
      <c r="E509" s="78">
        <v>1</v>
      </c>
      <c r="F509" s="80"/>
      <c r="G509" s="79">
        <v>2</v>
      </c>
      <c r="H509" s="79">
        <f t="shared" si="45"/>
        <v>0</v>
      </c>
    </row>
    <row r="510" spans="1:8" x14ac:dyDescent="0.2">
      <c r="A510" s="77" t="s">
        <v>1233</v>
      </c>
      <c r="C510" s="60" t="s">
        <v>1234</v>
      </c>
      <c r="E510" s="78">
        <v>0</v>
      </c>
      <c r="F510" s="79">
        <v>0</v>
      </c>
      <c r="G510" s="79">
        <v>1</v>
      </c>
      <c r="H510" s="79">
        <f>H511+H519+H523+H531</f>
        <v>0</v>
      </c>
    </row>
    <row r="511" spans="1:8" x14ac:dyDescent="0.2">
      <c r="A511" s="77" t="s">
        <v>1235</v>
      </c>
      <c r="B511" s="77" t="s">
        <v>1099</v>
      </c>
      <c r="C511" s="60" t="s">
        <v>1100</v>
      </c>
      <c r="E511" s="78">
        <v>0</v>
      </c>
      <c r="F511" s="79">
        <v>0</v>
      </c>
      <c r="G511" s="79">
        <v>1</v>
      </c>
      <c r="H511" s="79">
        <f>H512+H513+H514+H515+H516+H517+H518</f>
        <v>0</v>
      </c>
    </row>
    <row r="512" spans="1:8" x14ac:dyDescent="0.2">
      <c r="A512" s="77" t="s">
        <v>1236</v>
      </c>
      <c r="B512" s="77" t="s">
        <v>27</v>
      </c>
      <c r="C512" s="60" t="s">
        <v>1102</v>
      </c>
      <c r="D512" s="61" t="s">
        <v>235</v>
      </c>
      <c r="E512" s="78">
        <v>118</v>
      </c>
      <c r="F512" s="80"/>
      <c r="G512" s="79">
        <v>2</v>
      </c>
      <c r="H512" s="79">
        <f t="shared" ref="H512:H518" si="46">ROUND(ROUND(F512,2)*ROUND(E512,2), 2)</f>
        <v>0</v>
      </c>
    </row>
    <row r="513" spans="1:8" x14ac:dyDescent="0.2">
      <c r="A513" s="77" t="s">
        <v>1237</v>
      </c>
      <c r="B513" s="77" t="s">
        <v>226</v>
      </c>
      <c r="C513" s="60" t="s">
        <v>1104</v>
      </c>
      <c r="D513" s="61" t="s">
        <v>257</v>
      </c>
      <c r="E513" s="78">
        <v>7</v>
      </c>
      <c r="F513" s="80"/>
      <c r="G513" s="79">
        <v>2</v>
      </c>
      <c r="H513" s="79">
        <f t="shared" si="46"/>
        <v>0</v>
      </c>
    </row>
    <row r="514" spans="1:8" x14ac:dyDescent="0.2">
      <c r="A514" s="77" t="s">
        <v>1238</v>
      </c>
      <c r="B514" s="77" t="s">
        <v>268</v>
      </c>
      <c r="C514" s="60" t="s">
        <v>1106</v>
      </c>
      <c r="D514" s="61" t="s">
        <v>235</v>
      </c>
      <c r="E514" s="78">
        <v>60</v>
      </c>
      <c r="F514" s="80"/>
      <c r="G514" s="79">
        <v>2</v>
      </c>
      <c r="H514" s="79">
        <f t="shared" si="46"/>
        <v>0</v>
      </c>
    </row>
    <row r="515" spans="1:8" ht="51" x14ac:dyDescent="0.2">
      <c r="A515" s="77" t="s">
        <v>1239</v>
      </c>
      <c r="B515" s="77" t="s">
        <v>679</v>
      </c>
      <c r="C515" s="60" t="s">
        <v>1108</v>
      </c>
      <c r="D515" s="61" t="s">
        <v>317</v>
      </c>
      <c r="E515" s="78">
        <v>520</v>
      </c>
      <c r="F515" s="80"/>
      <c r="G515" s="79">
        <v>2</v>
      </c>
      <c r="H515" s="79">
        <f t="shared" si="46"/>
        <v>0</v>
      </c>
    </row>
    <row r="516" spans="1:8" ht="38.25" x14ac:dyDescent="0.2">
      <c r="A516" s="77" t="s">
        <v>1240</v>
      </c>
      <c r="B516" s="77" t="s">
        <v>958</v>
      </c>
      <c r="C516" s="60" t="s">
        <v>1110</v>
      </c>
      <c r="D516" s="61" t="s">
        <v>257</v>
      </c>
      <c r="E516" s="78">
        <v>1</v>
      </c>
      <c r="F516" s="80"/>
      <c r="G516" s="79">
        <v>2</v>
      </c>
      <c r="H516" s="79">
        <f t="shared" si="46"/>
        <v>0</v>
      </c>
    </row>
    <row r="517" spans="1:8" ht="25.5" x14ac:dyDescent="0.2">
      <c r="A517" s="77" t="s">
        <v>1241</v>
      </c>
      <c r="B517" s="77" t="s">
        <v>1093</v>
      </c>
      <c r="C517" s="60" t="s">
        <v>1112</v>
      </c>
      <c r="D517" s="61" t="s">
        <v>257</v>
      </c>
      <c r="E517" s="78">
        <v>2</v>
      </c>
      <c r="F517" s="80"/>
      <c r="G517" s="79">
        <v>2</v>
      </c>
      <c r="H517" s="79">
        <f t="shared" si="46"/>
        <v>0</v>
      </c>
    </row>
    <row r="518" spans="1:8" ht="25.5" x14ac:dyDescent="0.2">
      <c r="A518" s="77" t="s">
        <v>1242</v>
      </c>
      <c r="B518" s="77" t="s">
        <v>1114</v>
      </c>
      <c r="C518" s="60" t="s">
        <v>1115</v>
      </c>
      <c r="D518" s="61" t="s">
        <v>1116</v>
      </c>
      <c r="E518" s="78">
        <v>25</v>
      </c>
      <c r="F518" s="80"/>
      <c r="G518" s="79">
        <v>2</v>
      </c>
      <c r="H518" s="79">
        <f t="shared" si="46"/>
        <v>0</v>
      </c>
    </row>
    <row r="519" spans="1:8" x14ac:dyDescent="0.2">
      <c r="A519" s="77" t="s">
        <v>1243</v>
      </c>
      <c r="B519" s="77" t="s">
        <v>1133</v>
      </c>
      <c r="C519" s="60" t="s">
        <v>1134</v>
      </c>
      <c r="E519" s="78">
        <v>0</v>
      </c>
      <c r="F519" s="79">
        <v>0</v>
      </c>
      <c r="G519" s="79">
        <v>1</v>
      </c>
      <c r="H519" s="79">
        <f>H520+H521+H522</f>
        <v>0</v>
      </c>
    </row>
    <row r="520" spans="1:8" ht="51" x14ac:dyDescent="0.2">
      <c r="A520" s="77" t="s">
        <v>1244</v>
      </c>
      <c r="B520" s="77" t="s">
        <v>1136</v>
      </c>
      <c r="C520" s="60" t="s">
        <v>1137</v>
      </c>
      <c r="D520" s="61" t="s">
        <v>292</v>
      </c>
      <c r="E520" s="78">
        <v>560</v>
      </c>
      <c r="F520" s="80"/>
      <c r="G520" s="79">
        <v>2</v>
      </c>
      <c r="H520" s="79">
        <f t="shared" ref="H520:H522" si="47">ROUND(ROUND(F520,2)*ROUND(E520,2), 2)</f>
        <v>0</v>
      </c>
    </row>
    <row r="521" spans="1:8" ht="38.25" x14ac:dyDescent="0.2">
      <c r="A521" s="77" t="s">
        <v>1245</v>
      </c>
      <c r="B521" s="77" t="s">
        <v>1139</v>
      </c>
      <c r="C521" s="60" t="s">
        <v>1140</v>
      </c>
      <c r="D521" s="61" t="s">
        <v>317</v>
      </c>
      <c r="E521" s="78">
        <v>590</v>
      </c>
      <c r="F521" s="80"/>
      <c r="G521" s="79">
        <v>2</v>
      </c>
      <c r="H521" s="79">
        <f t="shared" si="47"/>
        <v>0</v>
      </c>
    </row>
    <row r="522" spans="1:8" ht="38.25" x14ac:dyDescent="0.2">
      <c r="A522" s="77" t="s">
        <v>1246</v>
      </c>
      <c r="B522" s="77" t="s">
        <v>1142</v>
      </c>
      <c r="C522" s="60" t="s">
        <v>1143</v>
      </c>
      <c r="D522" s="61" t="s">
        <v>317</v>
      </c>
      <c r="E522" s="78">
        <v>80</v>
      </c>
      <c r="F522" s="80"/>
      <c r="G522" s="79">
        <v>2</v>
      </c>
      <c r="H522" s="79">
        <f t="shared" si="47"/>
        <v>0</v>
      </c>
    </row>
    <row r="523" spans="1:8" x14ac:dyDescent="0.2">
      <c r="A523" s="77" t="s">
        <v>1247</v>
      </c>
      <c r="B523" s="77" t="s">
        <v>1145</v>
      </c>
      <c r="C523" s="60" t="s">
        <v>1146</v>
      </c>
      <c r="E523" s="78">
        <v>0</v>
      </c>
      <c r="F523" s="79">
        <v>0</v>
      </c>
      <c r="G523" s="79">
        <v>1</v>
      </c>
      <c r="H523" s="79">
        <f>H524+H525+H526+H527+H528+H529+H530</f>
        <v>0</v>
      </c>
    </row>
    <row r="524" spans="1:8" ht="38.25" x14ac:dyDescent="0.2">
      <c r="A524" s="77" t="s">
        <v>1248</v>
      </c>
      <c r="B524" s="77" t="s">
        <v>1148</v>
      </c>
      <c r="C524" s="62" t="s">
        <v>1149</v>
      </c>
      <c r="D524" s="61" t="s">
        <v>292</v>
      </c>
      <c r="E524" s="78">
        <v>280</v>
      </c>
      <c r="F524" s="80"/>
      <c r="G524" s="79">
        <v>2</v>
      </c>
      <c r="H524" s="79">
        <f t="shared" ref="H524:H530" si="48">ROUND(ROUND(F524,2)*ROUND(E524,2), 2)</f>
        <v>0</v>
      </c>
    </row>
    <row r="525" spans="1:8" ht="63.75" x14ac:dyDescent="0.2">
      <c r="A525" s="77" t="s">
        <v>1249</v>
      </c>
      <c r="B525" s="77" t="s">
        <v>1151</v>
      </c>
      <c r="C525" s="62" t="s">
        <v>1152</v>
      </c>
      <c r="D525" s="61" t="s">
        <v>292</v>
      </c>
      <c r="E525" s="78">
        <v>110</v>
      </c>
      <c r="F525" s="80"/>
      <c r="G525" s="79">
        <v>2</v>
      </c>
      <c r="H525" s="79">
        <f t="shared" si="48"/>
        <v>0</v>
      </c>
    </row>
    <row r="526" spans="1:8" ht="38.25" x14ac:dyDescent="0.2">
      <c r="A526" s="77" t="s">
        <v>1250</v>
      </c>
      <c r="B526" s="77" t="s">
        <v>1154</v>
      </c>
      <c r="C526" s="62" t="s">
        <v>1155</v>
      </c>
      <c r="D526" s="61" t="s">
        <v>317</v>
      </c>
      <c r="E526" s="78">
        <v>560</v>
      </c>
      <c r="F526" s="80"/>
      <c r="G526" s="79">
        <v>2</v>
      </c>
      <c r="H526" s="79">
        <f t="shared" si="48"/>
        <v>0</v>
      </c>
    </row>
    <row r="527" spans="1:8" ht="38.25" x14ac:dyDescent="0.2">
      <c r="A527" s="77" t="s">
        <v>1251</v>
      </c>
      <c r="B527" s="77" t="s">
        <v>1157</v>
      </c>
      <c r="C527" s="62" t="s">
        <v>1158</v>
      </c>
      <c r="D527" s="61" t="s">
        <v>317</v>
      </c>
      <c r="E527" s="78">
        <v>560</v>
      </c>
      <c r="F527" s="80"/>
      <c r="G527" s="79">
        <v>2</v>
      </c>
      <c r="H527" s="79">
        <f t="shared" si="48"/>
        <v>0</v>
      </c>
    </row>
    <row r="528" spans="1:8" x14ac:dyDescent="0.2">
      <c r="A528" s="77" t="s">
        <v>1252</v>
      </c>
      <c r="B528" s="77" t="s">
        <v>1160</v>
      </c>
      <c r="C528" s="62" t="s">
        <v>1164</v>
      </c>
      <c r="D528" s="61" t="s">
        <v>317</v>
      </c>
      <c r="E528" s="78">
        <v>70</v>
      </c>
      <c r="F528" s="80"/>
      <c r="G528" s="79">
        <v>2</v>
      </c>
      <c r="H528" s="79">
        <f t="shared" si="48"/>
        <v>0</v>
      </c>
    </row>
    <row r="529" spans="1:8" ht="25.5" x14ac:dyDescent="0.2">
      <c r="A529" s="77" t="s">
        <v>1253</v>
      </c>
      <c r="B529" s="77" t="s">
        <v>1163</v>
      </c>
      <c r="C529" s="62" t="s">
        <v>1176</v>
      </c>
      <c r="D529" s="61" t="s">
        <v>235</v>
      </c>
      <c r="E529" s="78">
        <v>60</v>
      </c>
      <c r="F529" s="80"/>
      <c r="G529" s="79">
        <v>2</v>
      </c>
      <c r="H529" s="79">
        <f t="shared" si="48"/>
        <v>0</v>
      </c>
    </row>
    <row r="530" spans="1:8" ht="25.5" x14ac:dyDescent="0.2">
      <c r="A530" s="77" t="s">
        <v>1254</v>
      </c>
      <c r="B530" s="77" t="s">
        <v>1166</v>
      </c>
      <c r="C530" s="62" t="s">
        <v>1179</v>
      </c>
      <c r="D530" s="61" t="s">
        <v>317</v>
      </c>
      <c r="E530" s="78">
        <v>40</v>
      </c>
      <c r="F530" s="80"/>
      <c r="G530" s="79">
        <v>2</v>
      </c>
      <c r="H530" s="79">
        <f t="shared" si="48"/>
        <v>0</v>
      </c>
    </row>
    <row r="531" spans="1:8" x14ac:dyDescent="0.2">
      <c r="A531" s="77" t="s">
        <v>1255</v>
      </c>
      <c r="B531" s="77" t="s">
        <v>1181</v>
      </c>
      <c r="C531" s="60" t="s">
        <v>1182</v>
      </c>
      <c r="E531" s="78">
        <v>0</v>
      </c>
      <c r="F531" s="79">
        <v>0</v>
      </c>
      <c r="G531" s="79">
        <v>1</v>
      </c>
      <c r="H531" s="79">
        <f>H532+H533+H534+H535+H536+H537+H538+H539+H540+H541+H542+H543+H544</f>
        <v>0</v>
      </c>
    </row>
    <row r="532" spans="1:8" ht="25.5" x14ac:dyDescent="0.2">
      <c r="A532" s="77" t="s">
        <v>1256</v>
      </c>
      <c r="B532" s="77" t="s">
        <v>1184</v>
      </c>
      <c r="C532" s="60" t="s">
        <v>1185</v>
      </c>
      <c r="D532" s="61" t="s">
        <v>235</v>
      </c>
      <c r="E532" s="78">
        <v>106</v>
      </c>
      <c r="F532" s="80"/>
      <c r="G532" s="79">
        <v>2</v>
      </c>
      <c r="H532" s="79">
        <f t="shared" ref="H532:H544" si="49">ROUND(ROUND(F532,2)*ROUND(E532,2), 2)</f>
        <v>0</v>
      </c>
    </row>
    <row r="533" spans="1:8" ht="51" x14ac:dyDescent="0.2">
      <c r="A533" s="77" t="s">
        <v>1257</v>
      </c>
      <c r="B533" s="77" t="s">
        <v>1187</v>
      </c>
      <c r="C533" s="60" t="s">
        <v>1188</v>
      </c>
      <c r="D533" s="61" t="s">
        <v>292</v>
      </c>
      <c r="E533" s="78">
        <v>360</v>
      </c>
      <c r="F533" s="80"/>
      <c r="G533" s="79">
        <v>2</v>
      </c>
      <c r="H533" s="79">
        <f t="shared" si="49"/>
        <v>0</v>
      </c>
    </row>
    <row r="534" spans="1:8" ht="63.75" x14ac:dyDescent="0.2">
      <c r="A534" s="77" t="s">
        <v>1258</v>
      </c>
      <c r="B534" s="77" t="s">
        <v>1190</v>
      </c>
      <c r="C534" s="60" t="s">
        <v>1191</v>
      </c>
      <c r="D534" s="61" t="s">
        <v>235</v>
      </c>
      <c r="E534" s="78">
        <v>18</v>
      </c>
      <c r="F534" s="80"/>
      <c r="G534" s="79">
        <v>2</v>
      </c>
      <c r="H534" s="79">
        <f t="shared" si="49"/>
        <v>0</v>
      </c>
    </row>
    <row r="535" spans="1:8" ht="25.5" x14ac:dyDescent="0.2">
      <c r="A535" s="77" t="s">
        <v>1259</v>
      </c>
      <c r="B535" s="77" t="s">
        <v>1193</v>
      </c>
      <c r="C535" s="60" t="s">
        <v>1194</v>
      </c>
      <c r="D535" s="61" t="s">
        <v>235</v>
      </c>
      <c r="E535" s="78">
        <v>0</v>
      </c>
      <c r="F535" s="80"/>
      <c r="G535" s="79">
        <v>2</v>
      </c>
      <c r="H535" s="79">
        <f t="shared" si="49"/>
        <v>0</v>
      </c>
    </row>
    <row r="536" spans="1:8" ht="25.5" x14ac:dyDescent="0.2">
      <c r="A536" s="77" t="s">
        <v>1260</v>
      </c>
      <c r="B536" s="77" t="s">
        <v>1196</v>
      </c>
      <c r="C536" s="60" t="s">
        <v>1197</v>
      </c>
      <c r="D536" s="61" t="s">
        <v>235</v>
      </c>
      <c r="E536" s="78">
        <v>89</v>
      </c>
      <c r="F536" s="80"/>
      <c r="G536" s="79">
        <v>2</v>
      </c>
      <c r="H536" s="79">
        <f t="shared" si="49"/>
        <v>0</v>
      </c>
    </row>
    <row r="537" spans="1:8" ht="25.5" x14ac:dyDescent="0.2">
      <c r="A537" s="77" t="s">
        <v>1261</v>
      </c>
      <c r="B537" s="77" t="s">
        <v>1199</v>
      </c>
      <c r="C537" s="60" t="s">
        <v>1200</v>
      </c>
      <c r="D537" s="61" t="s">
        <v>235</v>
      </c>
      <c r="E537" s="78">
        <v>0</v>
      </c>
      <c r="F537" s="80"/>
      <c r="G537" s="79">
        <v>2</v>
      </c>
      <c r="H537" s="79">
        <f t="shared" si="49"/>
        <v>0</v>
      </c>
    </row>
    <row r="538" spans="1:8" ht="51" x14ac:dyDescent="0.2">
      <c r="A538" s="77" t="s">
        <v>1262</v>
      </c>
      <c r="B538" s="77" t="s">
        <v>1202</v>
      </c>
      <c r="C538" s="60" t="s">
        <v>1263</v>
      </c>
      <c r="D538" s="61" t="s">
        <v>257</v>
      </c>
      <c r="E538" s="78">
        <v>3</v>
      </c>
      <c r="F538" s="80"/>
      <c r="G538" s="79">
        <v>2</v>
      </c>
      <c r="H538" s="79">
        <f t="shared" si="49"/>
        <v>0</v>
      </c>
    </row>
    <row r="539" spans="1:8" ht="51" x14ac:dyDescent="0.2">
      <c r="A539" s="77" t="s">
        <v>1264</v>
      </c>
      <c r="B539" s="77" t="s">
        <v>1205</v>
      </c>
      <c r="C539" s="60" t="s">
        <v>1206</v>
      </c>
      <c r="D539" s="61" t="s">
        <v>257</v>
      </c>
      <c r="E539" s="78">
        <v>3</v>
      </c>
      <c r="F539" s="80"/>
      <c r="G539" s="79">
        <v>2</v>
      </c>
      <c r="H539" s="79">
        <f t="shared" si="49"/>
        <v>0</v>
      </c>
    </row>
    <row r="540" spans="1:8" ht="51" x14ac:dyDescent="0.2">
      <c r="A540" s="77" t="s">
        <v>1265</v>
      </c>
      <c r="B540" s="77" t="s">
        <v>1208</v>
      </c>
      <c r="C540" s="60" t="s">
        <v>1266</v>
      </c>
      <c r="D540" s="61" t="s">
        <v>257</v>
      </c>
      <c r="E540" s="78">
        <v>4</v>
      </c>
      <c r="F540" s="80"/>
      <c r="G540" s="79">
        <v>2</v>
      </c>
      <c r="H540" s="79">
        <f t="shared" si="49"/>
        <v>0</v>
      </c>
    </row>
    <row r="541" spans="1:8" ht="25.5" x14ac:dyDescent="0.2">
      <c r="A541" s="77" t="s">
        <v>1267</v>
      </c>
      <c r="B541" s="77" t="s">
        <v>1211</v>
      </c>
      <c r="C541" s="60" t="s">
        <v>1212</v>
      </c>
      <c r="D541" s="61" t="s">
        <v>257</v>
      </c>
      <c r="E541" s="78">
        <v>0</v>
      </c>
      <c r="F541" s="80"/>
      <c r="G541" s="79">
        <v>2</v>
      </c>
      <c r="H541" s="79">
        <f t="shared" si="49"/>
        <v>0</v>
      </c>
    </row>
    <row r="542" spans="1:8" ht="25.5" x14ac:dyDescent="0.2">
      <c r="A542" s="77" t="s">
        <v>1268</v>
      </c>
      <c r="B542" s="77" t="s">
        <v>1216</v>
      </c>
      <c r="C542" s="60" t="s">
        <v>1214</v>
      </c>
      <c r="D542" s="61" t="s">
        <v>257</v>
      </c>
      <c r="E542" s="78">
        <v>1</v>
      </c>
      <c r="F542" s="80"/>
      <c r="G542" s="79">
        <v>2</v>
      </c>
      <c r="H542" s="79">
        <f t="shared" si="49"/>
        <v>0</v>
      </c>
    </row>
    <row r="543" spans="1:8" ht="25.5" x14ac:dyDescent="0.2">
      <c r="A543" s="77" t="s">
        <v>1269</v>
      </c>
      <c r="B543" s="77" t="s">
        <v>1219</v>
      </c>
      <c r="C543" s="60" t="s">
        <v>1217</v>
      </c>
      <c r="D543" s="61" t="s">
        <v>292</v>
      </c>
      <c r="E543" s="78">
        <v>68</v>
      </c>
      <c r="F543" s="80"/>
      <c r="G543" s="79">
        <v>2</v>
      </c>
      <c r="H543" s="79">
        <f t="shared" si="49"/>
        <v>0</v>
      </c>
    </row>
    <row r="544" spans="1:8" ht="63.75" x14ac:dyDescent="0.2">
      <c r="A544" s="77" t="s">
        <v>1270</v>
      </c>
      <c r="B544" s="77" t="s">
        <v>1271</v>
      </c>
      <c r="C544" s="60" t="s">
        <v>1272</v>
      </c>
      <c r="D544" s="61" t="s">
        <v>292</v>
      </c>
      <c r="E544" s="78">
        <v>52</v>
      </c>
      <c r="F544" s="80"/>
      <c r="G544" s="79">
        <v>2</v>
      </c>
      <c r="H544" s="79">
        <f t="shared" si="49"/>
        <v>0</v>
      </c>
    </row>
    <row r="545" spans="1:8" x14ac:dyDescent="0.2">
      <c r="A545" s="77" t="s">
        <v>1273</v>
      </c>
      <c r="C545" s="60" t="s">
        <v>264</v>
      </c>
      <c r="E545" s="78">
        <v>0</v>
      </c>
      <c r="F545" s="79">
        <v>0</v>
      </c>
      <c r="G545" s="79">
        <v>1</v>
      </c>
      <c r="H545" s="79">
        <f>H546</f>
        <v>0</v>
      </c>
    </row>
    <row r="546" spans="1:8" x14ac:dyDescent="0.2">
      <c r="A546" s="77" t="s">
        <v>1274</v>
      </c>
      <c r="C546" s="60" t="s">
        <v>266</v>
      </c>
      <c r="D546" s="61" t="s">
        <v>267</v>
      </c>
      <c r="E546" s="78">
        <v>5</v>
      </c>
      <c r="F546" s="79">
        <f>H460+H510</f>
        <v>0</v>
      </c>
      <c r="G546" s="79">
        <v>2</v>
      </c>
      <c r="H546" s="79">
        <f>F546*E546/100</f>
        <v>0</v>
      </c>
    </row>
  </sheetData>
  <sheetProtection algorithmName="SHA-512" hashValue="lRW+mNIFEPYgq5Odcx/7tE95xz1xooqEuxMyYYLCDM8vLm7PGuRgP8jl1DtbmvnNtj7LOS12STH98G+VfykuOA==" saltValue="6jtWN3/FgypvmAmDJfaLnQ==" spinCount="100000" sheet="1" selectLockedCells="1"/>
  <autoFilter ref="A7:I546"/>
  <conditionalFormatting sqref="J1:IM1048576">
    <cfRule type="expression" dxfId="40" priority="20" stopIfTrue="1">
      <formula>$G:$G=1</formula>
    </cfRule>
  </conditionalFormatting>
  <conditionalFormatting sqref="D1:F6 H112:H140 D111:E122 D125:E139 F111:H139 D140:H65570 D9:H110">
    <cfRule type="expression" dxfId="39" priority="33" stopIfTrue="1">
      <formula>$D1="op"</formula>
    </cfRule>
  </conditionalFormatting>
  <conditionalFormatting sqref="I2:I6 G1:G6 I8:I65570 G8:G65570">
    <cfRule type="expression" dxfId="38" priority="38" stopIfTrue="1">
      <formula>#REF!&gt;0</formula>
    </cfRule>
  </conditionalFormatting>
  <conditionalFormatting sqref="D1:F6 D111:E122 D125:E139 F111:F139 D140:F65570 D9:F110">
    <cfRule type="expression" dxfId="37" priority="45" stopIfTrue="1">
      <formula>#REF!&gt;0</formula>
    </cfRule>
    <cfRule type="expression" dxfId="36" priority="46" stopIfTrue="1">
      <formula>$G1=1</formula>
    </cfRule>
  </conditionalFormatting>
  <conditionalFormatting sqref="A1:C6 B123:B124 A141:C65570 B111:C122 B125:C140 A111:A140 A109:C110 A107:B108 A9:C106">
    <cfRule type="expression" dxfId="35" priority="53" stopIfTrue="1">
      <formula>#REF!&gt;0</formula>
    </cfRule>
    <cfRule type="expression" dxfId="34" priority="54" stopIfTrue="1">
      <formula>$G1=1</formula>
    </cfRule>
  </conditionalFormatting>
  <conditionalFormatting sqref="A8:C8">
    <cfRule type="expression" dxfId="33" priority="57" stopIfTrue="1">
      <formula>#REF!&gt;0</formula>
    </cfRule>
    <cfRule type="expression" dxfId="32" priority="58" stopIfTrue="1">
      <formula>$G8=-1</formula>
    </cfRule>
  </conditionalFormatting>
  <conditionalFormatting sqref="D8:F8">
    <cfRule type="expression" dxfId="31" priority="59" stopIfTrue="1">
      <formula>#REF!&gt;0</formula>
    </cfRule>
    <cfRule type="expression" dxfId="30" priority="60" stopIfTrue="1">
      <formula>$G8=-1</formula>
    </cfRule>
  </conditionalFormatting>
  <conditionalFormatting sqref="H9:H65570">
    <cfRule type="expression" dxfId="29" priority="63" stopIfTrue="1">
      <formula>#REF!&gt;0</formula>
    </cfRule>
    <cfRule type="expression" dxfId="28" priority="64" stopIfTrue="1">
      <formula>G9=1</formula>
    </cfRule>
  </conditionalFormatting>
  <conditionalFormatting sqref="H8">
    <cfRule type="expression" dxfId="27" priority="65" stopIfTrue="1">
      <formula>#REF!&gt;0</formula>
    </cfRule>
    <cfRule type="expression" dxfId="26" priority="66" stopIfTrue="1">
      <formula>G8=-1</formula>
    </cfRule>
  </conditionalFormatting>
  <conditionalFormatting sqref="H1">
    <cfRule type="expression" dxfId="25" priority="82" stopIfTrue="1">
      <formula>#REF!&gt;0</formula>
    </cfRule>
    <cfRule type="expression" dxfId="24" priority="83" stopIfTrue="1">
      <formula>$G1=1</formula>
    </cfRule>
    <cfRule type="expression" dxfId="23" priority="84" stopIfTrue="1">
      <formula>$D1="op"</formula>
    </cfRule>
  </conditionalFormatting>
  <conditionalFormatting sqref="D123:E123">
    <cfRule type="expression" dxfId="22" priority="8" stopIfTrue="1">
      <formula>$D123="op"</formula>
    </cfRule>
  </conditionalFormatting>
  <conditionalFormatting sqref="D123:E123">
    <cfRule type="expression" dxfId="21" priority="9" stopIfTrue="1">
      <formula>#REF!&gt;0</formula>
    </cfRule>
    <cfRule type="expression" dxfId="20" priority="10" stopIfTrue="1">
      <formula>$G123=1</formula>
    </cfRule>
  </conditionalFormatting>
  <conditionalFormatting sqref="C123">
    <cfRule type="expression" dxfId="19" priority="11" stopIfTrue="1">
      <formula>#REF!&gt;0</formula>
    </cfRule>
    <cfRule type="expression" dxfId="18" priority="12" stopIfTrue="1">
      <formula>$G123=1</formula>
    </cfRule>
  </conditionalFormatting>
  <conditionalFormatting sqref="D124:E124">
    <cfRule type="expression" dxfId="17" priority="3" stopIfTrue="1">
      <formula>$D124="op"</formula>
    </cfRule>
  </conditionalFormatting>
  <conditionalFormatting sqref="D124:E124">
    <cfRule type="expression" dxfId="16" priority="4" stopIfTrue="1">
      <formula>#REF!&gt;0</formula>
    </cfRule>
    <cfRule type="expression" dxfId="15" priority="5" stopIfTrue="1">
      <formula>$G124=1</formula>
    </cfRule>
  </conditionalFormatting>
  <conditionalFormatting sqref="C124">
    <cfRule type="expression" dxfId="14" priority="6" stopIfTrue="1">
      <formula>#REF!&gt;0</formula>
    </cfRule>
    <cfRule type="expression" dxfId="13" priority="7" stopIfTrue="1">
      <formula>$G124=1</formula>
    </cfRule>
  </conditionalFormatting>
  <conditionalFormatting sqref="C107:C108">
    <cfRule type="expression" dxfId="12" priority="1" stopIfTrue="1">
      <formula>#REF!&gt;0</formula>
    </cfRule>
    <cfRule type="expression" dxfId="11" priority="2" stopIfTrue="1">
      <formula>$G107=1</formula>
    </cfRule>
  </conditionalFormatting>
  <pageMargins left="0.75" right="0.75" top="1" bottom="1" header="0.5" footer="0.5"/>
  <pageSetup paperSize="9" scale="61" fitToHeight="0" orientation="landscape" cellComments="atEnd" verticalDpi="200" r:id="rId1"/>
  <headerFooter alignWithMargins="0">
    <oddFooter xml:space="preserve">&amp;R&amp;P od &amp;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12"/>
  <sheetViews>
    <sheetView zoomScaleNormal="100" workbookViewId="0">
      <selection activeCell="R15" sqref="R15"/>
    </sheetView>
  </sheetViews>
  <sheetFormatPr defaultRowHeight="12.75" x14ac:dyDescent="0.2"/>
  <cols>
    <col min="2" max="2" width="9.7109375" customWidth="1"/>
    <col min="3" max="3" width="37.42578125" customWidth="1"/>
    <col min="4" max="4" width="17.140625" customWidth="1"/>
    <col min="5" max="7" width="17.5703125" customWidth="1"/>
    <col min="8" max="8" width="22.42578125" customWidth="1"/>
    <col min="9" max="10" width="14.140625" customWidth="1"/>
    <col min="11" max="11" width="15.7109375" customWidth="1"/>
    <col min="12" max="12" width="16.42578125" customWidth="1"/>
    <col min="13" max="14" width="11.7109375" style="7" customWidth="1"/>
    <col min="15" max="15" width="13.140625" style="8" customWidth="1"/>
  </cols>
  <sheetData>
    <row r="1" spans="1:18" x14ac:dyDescent="0.2">
      <c r="B1" s="7" t="s">
        <v>1275</v>
      </c>
      <c r="E1" s="7" t="s">
        <v>0</v>
      </c>
      <c r="M1" s="8"/>
      <c r="N1" s="8"/>
    </row>
    <row r="2" spans="1:18" x14ac:dyDescent="0.2">
      <c r="B2" s="8"/>
      <c r="C2" t="s">
        <v>1276</v>
      </c>
      <c r="E2" s="8"/>
      <c r="M2" s="8"/>
      <c r="N2" s="8"/>
    </row>
    <row r="3" spans="1:18" x14ac:dyDescent="0.2">
      <c r="C3" t="s">
        <v>1277</v>
      </c>
      <c r="E3" t="s">
        <v>1278</v>
      </c>
      <c r="M3" s="8"/>
      <c r="N3" s="8"/>
    </row>
    <row r="4" spans="1:18" x14ac:dyDescent="0.2">
      <c r="C4" t="s">
        <v>9</v>
      </c>
      <c r="M4" s="8"/>
      <c r="N4" s="8"/>
    </row>
    <row r="5" spans="1:18" x14ac:dyDescent="0.2">
      <c r="B5" s="7" t="s">
        <v>1279</v>
      </c>
      <c r="E5" s="7" t="s">
        <v>3</v>
      </c>
      <c r="M5" s="8"/>
      <c r="N5" s="8"/>
    </row>
    <row r="6" spans="1:18" x14ac:dyDescent="0.2">
      <c r="C6" t="s">
        <v>1280</v>
      </c>
      <c r="E6" t="s">
        <v>1281</v>
      </c>
      <c r="M6" s="8"/>
      <c r="N6" s="8"/>
    </row>
    <row r="7" spans="1:18" x14ac:dyDescent="0.2">
      <c r="C7" t="s">
        <v>1282</v>
      </c>
      <c r="M7" s="8"/>
      <c r="N7" s="8"/>
    </row>
    <row r="8" spans="1:18" x14ac:dyDescent="0.2">
      <c r="C8" t="s">
        <v>1277</v>
      </c>
      <c r="M8" s="8"/>
      <c r="N8" s="8"/>
    </row>
    <row r="9" spans="1:18" x14ac:dyDescent="0.2">
      <c r="C9" t="s">
        <v>9</v>
      </c>
      <c r="M9" s="8"/>
      <c r="N9" s="8"/>
    </row>
    <row r="10" spans="1:18" x14ac:dyDescent="0.2">
      <c r="M10" s="8"/>
      <c r="N10" s="8"/>
    </row>
    <row r="11" spans="1:18" ht="14.25" customHeight="1" x14ac:dyDescent="0.2">
      <c r="A11" t="s">
        <v>1283</v>
      </c>
      <c r="B11" t="s">
        <v>1277</v>
      </c>
      <c r="C11" s="9" t="s">
        <v>9</v>
      </c>
      <c r="D11" t="s">
        <v>1284</v>
      </c>
      <c r="E11" s="9" t="s">
        <v>1285</v>
      </c>
      <c r="F11" s="9" t="s">
        <v>12</v>
      </c>
      <c r="G11" s="9" t="s">
        <v>13</v>
      </c>
      <c r="H11" s="10" t="s">
        <v>1286</v>
      </c>
      <c r="I11" t="s">
        <v>15</v>
      </c>
      <c r="J11" t="s">
        <v>16</v>
      </c>
      <c r="K11" s="9" t="s">
        <v>17</v>
      </c>
      <c r="L11" t="s">
        <v>18</v>
      </c>
      <c r="M11" s="11" t="s">
        <v>1287</v>
      </c>
      <c r="N11" s="11" t="s">
        <v>20</v>
      </c>
      <c r="O11" s="12" t="s">
        <v>21</v>
      </c>
      <c r="P11" t="s">
        <v>22</v>
      </c>
      <c r="Q11" t="s">
        <v>23</v>
      </c>
      <c r="R11" t="s">
        <v>24</v>
      </c>
    </row>
    <row r="12" spans="1:18" x14ac:dyDescent="0.2">
      <c r="F12" t="s">
        <v>1288</v>
      </c>
      <c r="G12" t="s">
        <v>1288</v>
      </c>
      <c r="I12" t="s">
        <v>1288</v>
      </c>
      <c r="J12" t="s">
        <v>1288</v>
      </c>
      <c r="K12" t="s">
        <v>1288</v>
      </c>
      <c r="L12" t="s">
        <v>1288</v>
      </c>
      <c r="N12" t="s">
        <v>1288</v>
      </c>
      <c r="Q12" t="s">
        <v>1288</v>
      </c>
      <c r="R12" t="s">
        <v>1288</v>
      </c>
    </row>
  </sheetData>
  <pageMargins left="0.75" right="0.75" top="1" bottom="1" header="0.5" footer="0.5"/>
  <pageSetup paperSize="9" orientation="portrait"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M57"/>
  <sheetViews>
    <sheetView topLeftCell="C1" zoomScaleNormal="100" workbookViewId="0">
      <selection activeCell="M5" sqref="M5"/>
    </sheetView>
  </sheetViews>
  <sheetFormatPr defaultRowHeight="12.75" x14ac:dyDescent="0.2"/>
  <cols>
    <col min="1" max="1" width="15.85546875" style="13" customWidth="1"/>
    <col min="2" max="2" width="62.28515625" style="9" customWidth="1"/>
    <col min="3" max="3" width="17.42578125" style="9" customWidth="1"/>
    <col min="4" max="4" width="13.28515625" style="9" customWidth="1"/>
    <col min="6" max="6" width="14.7109375" style="14" customWidth="1"/>
    <col min="7" max="7" width="34.42578125" style="15" customWidth="1"/>
    <col min="12" max="12" width="6.140625" customWidth="1"/>
    <col min="13" max="13" width="13.7109375" customWidth="1"/>
  </cols>
  <sheetData>
    <row r="4" spans="1:13" x14ac:dyDescent="0.2">
      <c r="A4" s="16" t="s">
        <v>1283</v>
      </c>
      <c r="B4" s="17" t="s">
        <v>9</v>
      </c>
      <c r="C4" s="17" t="s">
        <v>1285</v>
      </c>
      <c r="D4" s="17" t="s">
        <v>1284</v>
      </c>
      <c r="E4" s="18" t="s">
        <v>15</v>
      </c>
      <c r="F4" s="19" t="s">
        <v>1289</v>
      </c>
      <c r="G4" s="20" t="s">
        <v>1</v>
      </c>
      <c r="L4" s="21" t="s">
        <v>1290</v>
      </c>
      <c r="M4" s="21" t="s">
        <v>1291</v>
      </c>
    </row>
    <row r="5" spans="1:13" x14ac:dyDescent="0.2">
      <c r="L5" s="22" t="s">
        <v>317</v>
      </c>
      <c r="M5" s="22" t="s">
        <v>1292</v>
      </c>
    </row>
    <row r="6" spans="1:13" x14ac:dyDescent="0.2">
      <c r="D6" s="9" t="s">
        <v>1293</v>
      </c>
      <c r="L6" s="21" t="s">
        <v>292</v>
      </c>
      <c r="M6" s="21" t="s">
        <v>1294</v>
      </c>
    </row>
    <row r="7" spans="1:13" x14ac:dyDescent="0.2">
      <c r="L7" s="22" t="s">
        <v>487</v>
      </c>
      <c r="M7" s="22" t="s">
        <v>1295</v>
      </c>
    </row>
    <row r="8" spans="1:13" x14ac:dyDescent="0.2">
      <c r="L8" s="21" t="s">
        <v>1296</v>
      </c>
      <c r="M8" s="21" t="s">
        <v>1297</v>
      </c>
    </row>
    <row r="9" spans="1:13" x14ac:dyDescent="0.2">
      <c r="L9" s="22" t="s">
        <v>1298</v>
      </c>
      <c r="M9" s="22" t="s">
        <v>1299</v>
      </c>
    </row>
    <row r="10" spans="1:13" x14ac:dyDescent="0.2">
      <c r="L10" s="21" t="s">
        <v>257</v>
      </c>
      <c r="M10" s="21" t="s">
        <v>1300</v>
      </c>
    </row>
    <row r="11" spans="1:13" x14ac:dyDescent="0.2">
      <c r="L11" s="22" t="s">
        <v>1301</v>
      </c>
      <c r="M11" s="22" t="s">
        <v>1302</v>
      </c>
    </row>
    <row r="12" spans="1:13" x14ac:dyDescent="0.2">
      <c r="L12" s="21" t="s">
        <v>1303</v>
      </c>
      <c r="M12" s="21" t="s">
        <v>1304</v>
      </c>
    </row>
    <row r="13" spans="1:13" x14ac:dyDescent="0.2">
      <c r="L13" s="22" t="s">
        <v>1305</v>
      </c>
      <c r="M13" s="22" t="s">
        <v>1306</v>
      </c>
    </row>
    <row r="14" spans="1:13" x14ac:dyDescent="0.2">
      <c r="L14" s="21" t="s">
        <v>1307</v>
      </c>
      <c r="M14" s="21" t="s">
        <v>1308</v>
      </c>
    </row>
    <row r="15" spans="1:13" x14ac:dyDescent="0.2">
      <c r="L15" s="22" t="s">
        <v>1309</v>
      </c>
      <c r="M15" s="22" t="s">
        <v>1310</v>
      </c>
    </row>
    <row r="16" spans="1:13" x14ac:dyDescent="0.2">
      <c r="L16" s="21" t="s">
        <v>1311</v>
      </c>
      <c r="M16" s="21" t="s">
        <v>1312</v>
      </c>
    </row>
    <row r="17" spans="12:13" x14ac:dyDescent="0.2">
      <c r="L17" s="22" t="s">
        <v>1313</v>
      </c>
      <c r="M17" s="22" t="s">
        <v>1313</v>
      </c>
    </row>
    <row r="18" spans="12:13" x14ac:dyDescent="0.2">
      <c r="L18" s="21" t="s">
        <v>1314</v>
      </c>
      <c r="M18" s="21" t="s">
        <v>1315</v>
      </c>
    </row>
    <row r="19" spans="12:13" x14ac:dyDescent="0.2">
      <c r="L19" s="22" t="s">
        <v>1316</v>
      </c>
      <c r="M19" s="22" t="s">
        <v>1317</v>
      </c>
    </row>
    <row r="20" spans="12:13" x14ac:dyDescent="0.2">
      <c r="L20" s="21" t="s">
        <v>1318</v>
      </c>
      <c r="M20" s="21" t="s">
        <v>1319</v>
      </c>
    </row>
    <row r="21" spans="12:13" x14ac:dyDescent="0.2">
      <c r="L21" s="22" t="s">
        <v>1320</v>
      </c>
      <c r="M21" s="22" t="s">
        <v>1321</v>
      </c>
    </row>
    <row r="22" spans="12:13" x14ac:dyDescent="0.2">
      <c r="L22" s="21" t="s">
        <v>1322</v>
      </c>
      <c r="M22" s="21" t="s">
        <v>1323</v>
      </c>
    </row>
    <row r="23" spans="12:13" x14ac:dyDescent="0.2">
      <c r="L23" s="22" t="s">
        <v>1324</v>
      </c>
      <c r="M23" s="22" t="s">
        <v>1325</v>
      </c>
    </row>
    <row r="24" spans="12:13" x14ac:dyDescent="0.2">
      <c r="L24" s="21" t="s">
        <v>1326</v>
      </c>
      <c r="M24" s="21" t="s">
        <v>1327</v>
      </c>
    </row>
    <row r="25" spans="12:13" x14ac:dyDescent="0.2">
      <c r="L25" s="22" t="s">
        <v>1328</v>
      </c>
      <c r="M25" s="22" t="s">
        <v>1329</v>
      </c>
    </row>
    <row r="26" spans="12:13" x14ac:dyDescent="0.2">
      <c r="L26" s="21" t="s">
        <v>1330</v>
      </c>
      <c r="M26" s="21" t="s">
        <v>1331</v>
      </c>
    </row>
    <row r="27" spans="12:13" x14ac:dyDescent="0.2">
      <c r="L27" s="22" t="s">
        <v>1332</v>
      </c>
      <c r="M27" s="22" t="s">
        <v>1333</v>
      </c>
    </row>
    <row r="28" spans="12:13" x14ac:dyDescent="0.2">
      <c r="L28" s="21" t="s">
        <v>1334</v>
      </c>
      <c r="M28" s="21" t="s">
        <v>1335</v>
      </c>
    </row>
    <row r="29" spans="12:13" x14ac:dyDescent="0.2">
      <c r="L29" s="22" t="s">
        <v>1336</v>
      </c>
      <c r="M29" s="22" t="s">
        <v>1337</v>
      </c>
    </row>
    <row r="30" spans="12:13" x14ac:dyDescent="0.2">
      <c r="L30" s="21" t="s">
        <v>1338</v>
      </c>
      <c r="M30" s="21" t="s">
        <v>1339</v>
      </c>
    </row>
    <row r="31" spans="12:13" x14ac:dyDescent="0.2">
      <c r="L31" s="22" t="s">
        <v>1340</v>
      </c>
      <c r="M31" s="22" t="s">
        <v>1341</v>
      </c>
    </row>
    <row r="32" spans="12:13" x14ac:dyDescent="0.2">
      <c r="L32" s="21" t="s">
        <v>1342</v>
      </c>
      <c r="M32" s="21" t="s">
        <v>1342</v>
      </c>
    </row>
    <row r="33" spans="12:13" x14ac:dyDescent="0.2">
      <c r="L33" s="22" t="s">
        <v>1343</v>
      </c>
      <c r="M33" s="22" t="s">
        <v>1343</v>
      </c>
    </row>
    <row r="34" spans="12:13" x14ac:dyDescent="0.2">
      <c r="L34" s="21" t="s">
        <v>1344</v>
      </c>
      <c r="M34" s="21" t="s">
        <v>1344</v>
      </c>
    </row>
    <row r="35" spans="12:13" x14ac:dyDescent="0.2">
      <c r="L35" s="22" t="s">
        <v>1345</v>
      </c>
      <c r="M35" s="22" t="s">
        <v>1345</v>
      </c>
    </row>
    <row r="36" spans="12:13" x14ac:dyDescent="0.2">
      <c r="L36" s="21" t="s">
        <v>1346</v>
      </c>
      <c r="M36" s="21" t="s">
        <v>1346</v>
      </c>
    </row>
    <row r="37" spans="12:13" x14ac:dyDescent="0.2">
      <c r="L37" s="22" t="s">
        <v>1347</v>
      </c>
      <c r="M37" s="22" t="s">
        <v>1347</v>
      </c>
    </row>
    <row r="38" spans="12:13" x14ac:dyDescent="0.2">
      <c r="L38" s="21" t="s">
        <v>1348</v>
      </c>
      <c r="M38" s="21" t="s">
        <v>1348</v>
      </c>
    </row>
    <row r="39" spans="12:13" x14ac:dyDescent="0.2">
      <c r="L39" s="22" t="s">
        <v>1349</v>
      </c>
      <c r="M39" s="22" t="s">
        <v>1349</v>
      </c>
    </row>
    <row r="40" spans="12:13" x14ac:dyDescent="0.2">
      <c r="L40" s="21" t="s">
        <v>1350</v>
      </c>
      <c r="M40" s="21" t="s">
        <v>1350</v>
      </c>
    </row>
    <row r="41" spans="12:13" x14ac:dyDescent="0.2">
      <c r="L41" s="22" t="s">
        <v>1351</v>
      </c>
      <c r="M41" s="22" t="s">
        <v>1351</v>
      </c>
    </row>
    <row r="42" spans="12:13" x14ac:dyDescent="0.2">
      <c r="L42" s="21" t="s">
        <v>1352</v>
      </c>
      <c r="M42" s="21" t="s">
        <v>1352</v>
      </c>
    </row>
    <row r="43" spans="12:13" x14ac:dyDescent="0.2">
      <c r="L43" s="22" t="s">
        <v>1353</v>
      </c>
      <c r="M43" s="22" t="s">
        <v>1353</v>
      </c>
    </row>
    <row r="44" spans="12:13" x14ac:dyDescent="0.2">
      <c r="L44" s="21" t="s">
        <v>1354</v>
      </c>
      <c r="M44" s="21" t="s">
        <v>1354</v>
      </c>
    </row>
    <row r="45" spans="12:13" x14ac:dyDescent="0.2">
      <c r="L45" s="22" t="s">
        <v>1355</v>
      </c>
      <c r="M45" s="22" t="s">
        <v>1355</v>
      </c>
    </row>
    <row r="46" spans="12:13" x14ac:dyDescent="0.2">
      <c r="L46" s="21" t="s">
        <v>1356</v>
      </c>
      <c r="M46" s="21" t="s">
        <v>1356</v>
      </c>
    </row>
    <row r="47" spans="12:13" x14ac:dyDescent="0.2">
      <c r="L47" s="22" t="s">
        <v>1357</v>
      </c>
      <c r="M47" s="22" t="s">
        <v>1357</v>
      </c>
    </row>
    <row r="48" spans="12:13" x14ac:dyDescent="0.2">
      <c r="L48" s="21" t="s">
        <v>1358</v>
      </c>
      <c r="M48" s="21" t="s">
        <v>1358</v>
      </c>
    </row>
    <row r="49" spans="12:13" x14ac:dyDescent="0.2">
      <c r="L49" s="22" t="s">
        <v>4</v>
      </c>
      <c r="M49" s="22" t="s">
        <v>4</v>
      </c>
    </row>
    <row r="50" spans="12:13" x14ac:dyDescent="0.2">
      <c r="L50" s="21" t="s">
        <v>1359</v>
      </c>
      <c r="M50" s="21" t="s">
        <v>1359</v>
      </c>
    </row>
    <row r="51" spans="12:13" x14ac:dyDescent="0.2">
      <c r="L51" s="22" t="s">
        <v>1360</v>
      </c>
      <c r="M51" s="22" t="s">
        <v>1360</v>
      </c>
    </row>
    <row r="52" spans="12:13" x14ac:dyDescent="0.2">
      <c r="L52" s="21" t="s">
        <v>1361</v>
      </c>
      <c r="M52" s="21" t="s">
        <v>1361</v>
      </c>
    </row>
    <row r="53" spans="12:13" x14ac:dyDescent="0.2">
      <c r="L53" s="22" t="s">
        <v>1362</v>
      </c>
      <c r="M53" s="22" t="s">
        <v>1362</v>
      </c>
    </row>
    <row r="54" spans="12:13" x14ac:dyDescent="0.2">
      <c r="L54" s="21" t="s">
        <v>1293</v>
      </c>
      <c r="M54" s="21" t="s">
        <v>1293</v>
      </c>
    </row>
    <row r="55" spans="12:13" x14ac:dyDescent="0.2">
      <c r="L55" s="22" t="s">
        <v>1363</v>
      </c>
      <c r="M55" s="22" t="s">
        <v>1363</v>
      </c>
    </row>
    <row r="56" spans="12:13" x14ac:dyDescent="0.2">
      <c r="L56" s="21" t="s">
        <v>1364</v>
      </c>
      <c r="M56" s="21" t="s">
        <v>1364</v>
      </c>
    </row>
    <row r="57" spans="12:13" x14ac:dyDescent="0.2">
      <c r="L57" s="22" t="s">
        <v>1365</v>
      </c>
      <c r="M57" s="22" t="s">
        <v>1365</v>
      </c>
    </row>
  </sheetData>
  <conditionalFormatting sqref="B65529:B65536">
    <cfRule type="expression" dxfId="10" priority="1" stopIfTrue="1">
      <formula>#REF!=1</formula>
    </cfRule>
  </conditionalFormatting>
  <conditionalFormatting sqref="B4:B65528">
    <cfRule type="expression" dxfId="9" priority="2" stopIfTrue="1">
      <formula>F5=1</formula>
    </cfRule>
  </conditionalFormatting>
  <dataValidations count="1">
    <dataValidation type="list" allowBlank="1" showInputMessage="1" showErrorMessage="1" sqref="D1:D1048576">
      <formula1>$L$4:$L$57</formula1>
    </dataValidation>
  </dataValidations>
  <pageMargins left="0.75" right="0.75" top="1" bottom="1" header="0.5" footer="0.5"/>
  <pageSetup paperSize="9" orientation="portrait"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G150"/>
  <sheetViews>
    <sheetView tabSelected="1" zoomScaleNormal="100" zoomScaleSheetLayoutView="100" workbookViewId="0">
      <selection activeCell="C36" sqref="C36"/>
    </sheetView>
  </sheetViews>
  <sheetFormatPr defaultColWidth="9.140625" defaultRowHeight="12.75" x14ac:dyDescent="0.2"/>
  <cols>
    <col min="1" max="1" width="14" style="23" customWidth="1"/>
    <col min="2" max="2" width="17.42578125" style="23" customWidth="1"/>
    <col min="3" max="3" width="73.28515625" style="24" customWidth="1"/>
    <col min="4" max="4" width="28.85546875" style="25" customWidth="1"/>
    <col min="5" max="7" width="18.7109375" style="26" customWidth="1"/>
    <col min="8" max="16384" width="9.140625" style="26"/>
  </cols>
  <sheetData>
    <row r="1" spans="1:7" x14ac:dyDescent="0.2">
      <c r="B1" s="27" t="s">
        <v>2</v>
      </c>
      <c r="C1" s="24" t="str">
        <f>'Popis del'!C1</f>
        <v>Popis del</v>
      </c>
    </row>
    <row r="2" spans="1:7" x14ac:dyDescent="0.2">
      <c r="C2" s="24" t="str">
        <f>'Popis del'!C2</f>
        <v>PZI P-614/1</v>
      </c>
    </row>
    <row r="3" spans="1:7" x14ac:dyDescent="0.2">
      <c r="C3" s="24" t="s">
        <v>5</v>
      </c>
    </row>
    <row r="4" spans="1:7" ht="25.5" x14ac:dyDescent="0.2">
      <c r="C4" s="24" t="s">
        <v>6</v>
      </c>
    </row>
    <row r="7" spans="1:7" s="28" customFormat="1" ht="15" x14ac:dyDescent="0.25">
      <c r="A7" s="29" t="s">
        <v>7</v>
      </c>
      <c r="B7" s="29" t="s">
        <v>8</v>
      </c>
      <c r="C7" s="30" t="s">
        <v>9</v>
      </c>
      <c r="D7" s="31" t="s">
        <v>19</v>
      </c>
      <c r="E7" s="31" t="s">
        <v>12</v>
      </c>
      <c r="F7" s="31" t="s">
        <v>1368</v>
      </c>
      <c r="G7" s="31" t="s">
        <v>1369</v>
      </c>
    </row>
    <row r="8" spans="1:7" s="32" customFormat="1" ht="37.5" x14ac:dyDescent="0.3">
      <c r="A8" s="33"/>
      <c r="B8" s="33" t="s">
        <v>5</v>
      </c>
      <c r="C8" s="34" t="s">
        <v>6</v>
      </c>
      <c r="D8" s="35">
        <f>'Popis del'!H8</f>
        <v>0</v>
      </c>
      <c r="E8" s="35">
        <f>E9</f>
        <v>0</v>
      </c>
      <c r="F8" s="35">
        <f>F9</f>
        <v>0</v>
      </c>
      <c r="G8" s="35"/>
    </row>
    <row r="9" spans="1:7" s="51" customFormat="1" ht="30" x14ac:dyDescent="0.2">
      <c r="A9" s="48" t="s">
        <v>25</v>
      </c>
      <c r="B9" s="48"/>
      <c r="C9" s="49" t="s">
        <v>26</v>
      </c>
      <c r="D9" s="50">
        <f>'Popis del'!H9</f>
        <v>0</v>
      </c>
      <c r="E9" s="50">
        <f>E10+E11+E18+E24+E27+E30</f>
        <v>0</v>
      </c>
      <c r="F9" s="50">
        <f>F10+F11+F18+F24+F27+F30</f>
        <v>0</v>
      </c>
      <c r="G9" s="50"/>
    </row>
    <row r="10" spans="1:7" s="55" customFormat="1" x14ac:dyDescent="0.2">
      <c r="A10" s="52" t="s">
        <v>27</v>
      </c>
      <c r="B10" s="52"/>
      <c r="C10" s="53" t="s">
        <v>28</v>
      </c>
      <c r="D10" s="54">
        <f>'Popis del'!H10</f>
        <v>0</v>
      </c>
      <c r="E10" s="54">
        <f>ROUND(D10*0,2)</f>
        <v>0</v>
      </c>
      <c r="F10" s="54">
        <f t="shared" ref="F10:F33" si="0">D10+E10</f>
        <v>0</v>
      </c>
      <c r="G10" s="54"/>
    </row>
    <row r="11" spans="1:7" s="55" customFormat="1" x14ac:dyDescent="0.2">
      <c r="A11" s="52" t="s">
        <v>226</v>
      </c>
      <c r="B11" s="52" t="s">
        <v>227</v>
      </c>
      <c r="C11" s="53" t="s">
        <v>228</v>
      </c>
      <c r="D11" s="54">
        <f>'Popis del'!H87</f>
        <v>0</v>
      </c>
      <c r="E11" s="54">
        <f>ROUND(D11*0,2)</f>
        <v>0</v>
      </c>
      <c r="F11" s="54">
        <f t="shared" si="0"/>
        <v>0</v>
      </c>
      <c r="G11" s="54"/>
    </row>
    <row r="12" spans="1:7" s="44" customFormat="1" x14ac:dyDescent="0.2">
      <c r="A12" s="45" t="s">
        <v>229</v>
      </c>
      <c r="B12" s="45" t="s">
        <v>230</v>
      </c>
      <c r="C12" s="46" t="s">
        <v>231</v>
      </c>
      <c r="D12" s="47">
        <f>'Popis del'!H88</f>
        <v>0</v>
      </c>
      <c r="E12" s="47">
        <f t="shared" ref="E12:E17" si="1">ROUND(D12*0,2)</f>
        <v>0</v>
      </c>
      <c r="F12" s="47">
        <f t="shared" si="0"/>
        <v>0</v>
      </c>
      <c r="G12" s="57" t="s">
        <v>1370</v>
      </c>
    </row>
    <row r="13" spans="1:7" s="44" customFormat="1" x14ac:dyDescent="0.2">
      <c r="A13" s="45" t="s">
        <v>239</v>
      </c>
      <c r="B13" s="45"/>
      <c r="C13" s="46" t="s">
        <v>240</v>
      </c>
      <c r="D13" s="47">
        <f>'Popis del'!H91</f>
        <v>0</v>
      </c>
      <c r="E13" s="47">
        <f t="shared" si="1"/>
        <v>0</v>
      </c>
      <c r="F13" s="47">
        <f t="shared" si="0"/>
        <v>0</v>
      </c>
      <c r="G13" s="57" t="s">
        <v>1370</v>
      </c>
    </row>
    <row r="14" spans="1:7" s="44" customFormat="1" x14ac:dyDescent="0.2">
      <c r="A14" s="45" t="s">
        <v>248</v>
      </c>
      <c r="B14" s="45"/>
      <c r="C14" s="46" t="s">
        <v>249</v>
      </c>
      <c r="D14" s="47">
        <f>'Popis del'!H103</f>
        <v>0</v>
      </c>
      <c r="E14" s="47">
        <f t="shared" si="1"/>
        <v>0</v>
      </c>
      <c r="F14" s="47">
        <f t="shared" si="0"/>
        <v>0</v>
      </c>
      <c r="G14" s="57" t="s">
        <v>1370</v>
      </c>
    </row>
    <row r="15" spans="1:7" s="44" customFormat="1" x14ac:dyDescent="0.2">
      <c r="A15" s="45" t="s">
        <v>252</v>
      </c>
      <c r="B15" s="45"/>
      <c r="C15" s="46" t="s">
        <v>253</v>
      </c>
      <c r="D15" s="47">
        <f>'Popis del'!H105</f>
        <v>0</v>
      </c>
      <c r="E15" s="47">
        <f t="shared" si="1"/>
        <v>0</v>
      </c>
      <c r="F15" s="47">
        <f t="shared" si="0"/>
        <v>0</v>
      </c>
      <c r="G15" s="57" t="s">
        <v>1370</v>
      </c>
    </row>
    <row r="16" spans="1:7" s="44" customFormat="1" x14ac:dyDescent="0.2">
      <c r="A16" s="45" t="s">
        <v>258</v>
      </c>
      <c r="B16" s="45"/>
      <c r="C16" s="46" t="s">
        <v>259</v>
      </c>
      <c r="D16" s="47">
        <f>'Popis del'!H109</f>
        <v>0</v>
      </c>
      <c r="E16" s="47">
        <f t="shared" si="1"/>
        <v>0</v>
      </c>
      <c r="F16" s="47">
        <f t="shared" si="0"/>
        <v>0</v>
      </c>
      <c r="G16" s="57" t="s">
        <v>1370</v>
      </c>
    </row>
    <row r="17" spans="1:7" s="44" customFormat="1" x14ac:dyDescent="0.2">
      <c r="A17" s="45" t="s">
        <v>263</v>
      </c>
      <c r="B17" s="45"/>
      <c r="C17" s="46" t="s">
        <v>264</v>
      </c>
      <c r="D17" s="47">
        <f>'Popis del'!H141</f>
        <v>0</v>
      </c>
      <c r="E17" s="47">
        <f t="shared" si="1"/>
        <v>0</v>
      </c>
      <c r="F17" s="47">
        <f t="shared" si="0"/>
        <v>0</v>
      </c>
      <c r="G17" s="57" t="s">
        <v>1370</v>
      </c>
    </row>
    <row r="18" spans="1:7" s="55" customFormat="1" x14ac:dyDescent="0.2">
      <c r="A18" s="52" t="s">
        <v>268</v>
      </c>
      <c r="B18" s="52" t="s">
        <v>269</v>
      </c>
      <c r="C18" s="53" t="s">
        <v>270</v>
      </c>
      <c r="D18" s="54">
        <f>'Popis del'!H143</f>
        <v>0</v>
      </c>
      <c r="E18" s="54">
        <f t="shared" ref="E18:E26" si="2">ROUND(D18*0,2)</f>
        <v>0</v>
      </c>
      <c r="F18" s="54">
        <f t="shared" si="0"/>
        <v>0</v>
      </c>
      <c r="G18" s="58"/>
    </row>
    <row r="19" spans="1:7" s="44" customFormat="1" x14ac:dyDescent="0.2">
      <c r="A19" s="45" t="s">
        <v>271</v>
      </c>
      <c r="B19" s="45" t="s">
        <v>272</v>
      </c>
      <c r="C19" s="46" t="s">
        <v>273</v>
      </c>
      <c r="D19" s="47">
        <f>'Popis del'!H144</f>
        <v>0</v>
      </c>
      <c r="E19" s="47">
        <f t="shared" si="2"/>
        <v>0</v>
      </c>
      <c r="F19" s="47">
        <f t="shared" si="0"/>
        <v>0</v>
      </c>
      <c r="G19" s="57" t="s">
        <v>1370</v>
      </c>
    </row>
    <row r="20" spans="1:7" s="44" customFormat="1" x14ac:dyDescent="0.2">
      <c r="A20" s="45" t="s">
        <v>378</v>
      </c>
      <c r="B20" s="45" t="s">
        <v>379</v>
      </c>
      <c r="C20" s="46" t="s">
        <v>380</v>
      </c>
      <c r="D20" s="47">
        <f>'Popis del'!H182</f>
        <v>0</v>
      </c>
      <c r="E20" s="47">
        <f t="shared" si="2"/>
        <v>0</v>
      </c>
      <c r="F20" s="47">
        <f t="shared" si="0"/>
        <v>0</v>
      </c>
      <c r="G20" s="57" t="s">
        <v>1371</v>
      </c>
    </row>
    <row r="21" spans="1:7" s="44" customFormat="1" x14ac:dyDescent="0.2">
      <c r="A21" s="45" t="s">
        <v>441</v>
      </c>
      <c r="B21" s="45" t="s">
        <v>442</v>
      </c>
      <c r="C21" s="46" t="s">
        <v>443</v>
      </c>
      <c r="D21" s="47">
        <f>'Popis del'!H212</f>
        <v>0</v>
      </c>
      <c r="E21" s="47">
        <f t="shared" si="2"/>
        <v>0</v>
      </c>
      <c r="F21" s="47">
        <f t="shared" si="0"/>
        <v>0</v>
      </c>
      <c r="G21" s="57" t="s">
        <v>1371</v>
      </c>
    </row>
    <row r="22" spans="1:7" s="44" customFormat="1" x14ac:dyDescent="0.2">
      <c r="A22" s="45" t="s">
        <v>639</v>
      </c>
      <c r="B22" s="45"/>
      <c r="C22" s="46" t="s">
        <v>640</v>
      </c>
      <c r="D22" s="47">
        <f>'Popis del'!H284</f>
        <v>0</v>
      </c>
      <c r="E22" s="47">
        <f t="shared" si="2"/>
        <v>0</v>
      </c>
      <c r="F22" s="47">
        <f t="shared" si="0"/>
        <v>0</v>
      </c>
      <c r="G22" s="57" t="s">
        <v>1371</v>
      </c>
    </row>
    <row r="23" spans="1:7" s="44" customFormat="1" x14ac:dyDescent="0.2">
      <c r="A23" s="45" t="s">
        <v>677</v>
      </c>
      <c r="B23" s="45"/>
      <c r="C23" s="46" t="s">
        <v>264</v>
      </c>
      <c r="D23" s="47">
        <f>'Popis del'!H303</f>
        <v>0</v>
      </c>
      <c r="E23" s="47">
        <f t="shared" si="2"/>
        <v>0</v>
      </c>
      <c r="F23" s="47">
        <f t="shared" si="0"/>
        <v>0</v>
      </c>
      <c r="G23" s="57" t="s">
        <v>1371</v>
      </c>
    </row>
    <row r="24" spans="1:7" s="55" customFormat="1" x14ac:dyDescent="0.2">
      <c r="A24" s="52" t="s">
        <v>679</v>
      </c>
      <c r="B24" s="52" t="s">
        <v>680</v>
      </c>
      <c r="C24" s="53" t="s">
        <v>681</v>
      </c>
      <c r="D24" s="54">
        <f>'Popis del'!H305</f>
        <v>0</v>
      </c>
      <c r="E24" s="54">
        <f t="shared" si="2"/>
        <v>0</v>
      </c>
      <c r="F24" s="54">
        <f t="shared" si="0"/>
        <v>0</v>
      </c>
      <c r="G24" s="58"/>
    </row>
    <row r="25" spans="1:7" s="44" customFormat="1" x14ac:dyDescent="0.2">
      <c r="A25" s="45" t="s">
        <v>682</v>
      </c>
      <c r="B25" s="45" t="s">
        <v>683</v>
      </c>
      <c r="C25" s="46" t="s">
        <v>684</v>
      </c>
      <c r="D25" s="47">
        <f>'Popis del'!H306</f>
        <v>0</v>
      </c>
      <c r="E25" s="47">
        <f t="shared" si="2"/>
        <v>0</v>
      </c>
      <c r="F25" s="47">
        <f t="shared" si="0"/>
        <v>0</v>
      </c>
      <c r="G25" s="57" t="s">
        <v>1370</v>
      </c>
    </row>
    <row r="26" spans="1:7" s="44" customFormat="1" x14ac:dyDescent="0.2">
      <c r="A26" s="45" t="s">
        <v>956</v>
      </c>
      <c r="B26" s="45"/>
      <c r="C26" s="46" t="s">
        <v>264</v>
      </c>
      <c r="D26" s="47">
        <f>'Popis del'!H407</f>
        <v>0</v>
      </c>
      <c r="E26" s="47">
        <f t="shared" si="2"/>
        <v>0</v>
      </c>
      <c r="F26" s="47">
        <f t="shared" si="0"/>
        <v>0</v>
      </c>
      <c r="G26" s="57" t="s">
        <v>1370</v>
      </c>
    </row>
    <row r="27" spans="1:7" s="55" customFormat="1" x14ac:dyDescent="0.2">
      <c r="A27" s="52" t="s">
        <v>958</v>
      </c>
      <c r="B27" s="52" t="s">
        <v>959</v>
      </c>
      <c r="C27" s="53" t="s">
        <v>960</v>
      </c>
      <c r="D27" s="54">
        <f>'Popis del'!H409</f>
        <v>0</v>
      </c>
      <c r="E27" s="54">
        <f t="shared" ref="E27:E33" si="3">ROUND(D27*0.22,2)</f>
        <v>0</v>
      </c>
      <c r="F27" s="54">
        <f t="shared" si="0"/>
        <v>0</v>
      </c>
      <c r="G27" s="58"/>
    </row>
    <row r="28" spans="1:7" s="44" customFormat="1" x14ac:dyDescent="0.2">
      <c r="A28" s="45" t="s">
        <v>961</v>
      </c>
      <c r="B28" s="45" t="s">
        <v>962</v>
      </c>
      <c r="C28" s="46" t="s">
        <v>963</v>
      </c>
      <c r="D28" s="47">
        <f>'Popis del'!H410</f>
        <v>0</v>
      </c>
      <c r="E28" s="47">
        <f t="shared" si="3"/>
        <v>0</v>
      </c>
      <c r="F28" s="47">
        <f t="shared" si="0"/>
        <v>0</v>
      </c>
      <c r="G28" s="57" t="s">
        <v>1371</v>
      </c>
    </row>
    <row r="29" spans="1:7" s="44" customFormat="1" x14ac:dyDescent="0.2">
      <c r="A29" s="45" t="s">
        <v>1091</v>
      </c>
      <c r="B29" s="45"/>
      <c r="C29" s="46" t="s">
        <v>264</v>
      </c>
      <c r="D29" s="47">
        <f>'Popis del'!H457</f>
        <v>0</v>
      </c>
      <c r="E29" s="47">
        <f t="shared" si="3"/>
        <v>0</v>
      </c>
      <c r="F29" s="47">
        <f t="shared" si="0"/>
        <v>0</v>
      </c>
      <c r="G29" s="57" t="s">
        <v>1371</v>
      </c>
    </row>
    <row r="30" spans="1:7" s="55" customFormat="1" x14ac:dyDescent="0.2">
      <c r="A30" s="52" t="s">
        <v>1093</v>
      </c>
      <c r="B30" s="52" t="s">
        <v>1094</v>
      </c>
      <c r="C30" s="53" t="s">
        <v>1095</v>
      </c>
      <c r="D30" s="54">
        <f>'Popis del'!H459</f>
        <v>0</v>
      </c>
      <c r="E30" s="54">
        <f t="shared" si="3"/>
        <v>0</v>
      </c>
      <c r="F30" s="54">
        <f t="shared" si="0"/>
        <v>0</v>
      </c>
      <c r="G30" s="58"/>
    </row>
    <row r="31" spans="1:7" s="44" customFormat="1" x14ac:dyDescent="0.2">
      <c r="A31" s="45" t="s">
        <v>1096</v>
      </c>
      <c r="B31" s="45"/>
      <c r="C31" s="46" t="s">
        <v>1097</v>
      </c>
      <c r="D31" s="47">
        <f>'Popis del'!H460</f>
        <v>0</v>
      </c>
      <c r="E31" s="47">
        <f t="shared" si="3"/>
        <v>0</v>
      </c>
      <c r="F31" s="47">
        <f t="shared" si="0"/>
        <v>0</v>
      </c>
      <c r="G31" s="57" t="s">
        <v>1370</v>
      </c>
    </row>
    <row r="32" spans="1:7" s="44" customFormat="1" x14ac:dyDescent="0.2">
      <c r="A32" s="45" t="s">
        <v>1233</v>
      </c>
      <c r="B32" s="45"/>
      <c r="C32" s="46" t="s">
        <v>1234</v>
      </c>
      <c r="D32" s="47">
        <f>'Popis del'!H510</f>
        <v>0</v>
      </c>
      <c r="E32" s="47">
        <f t="shared" si="3"/>
        <v>0</v>
      </c>
      <c r="F32" s="47">
        <f t="shared" si="0"/>
        <v>0</v>
      </c>
      <c r="G32" s="57" t="s">
        <v>1371</v>
      </c>
    </row>
    <row r="33" spans="1:7" s="44" customFormat="1" x14ac:dyDescent="0.2">
      <c r="A33" s="45" t="s">
        <v>1273</v>
      </c>
      <c r="B33" s="45"/>
      <c r="C33" s="46" t="s">
        <v>264</v>
      </c>
      <c r="D33" s="47">
        <f>'Popis del'!H545</f>
        <v>0</v>
      </c>
      <c r="E33" s="47">
        <f t="shared" si="3"/>
        <v>0</v>
      </c>
      <c r="F33" s="47">
        <f t="shared" si="0"/>
        <v>0</v>
      </c>
      <c r="G33" s="57" t="s">
        <v>1371</v>
      </c>
    </row>
    <row r="34" spans="1:7" s="40" customFormat="1" x14ac:dyDescent="0.2">
      <c r="A34" s="41"/>
      <c r="B34" s="41"/>
      <c r="C34" s="42"/>
      <c r="D34" s="43"/>
    </row>
    <row r="35" spans="1:7" s="40" customFormat="1" x14ac:dyDescent="0.2">
      <c r="A35" s="41"/>
      <c r="B35" s="41"/>
      <c r="C35" s="42"/>
      <c r="D35" s="43"/>
    </row>
    <row r="36" spans="1:7" s="40" customFormat="1" x14ac:dyDescent="0.2">
      <c r="A36" s="41"/>
      <c r="B36" s="41"/>
      <c r="C36" s="42"/>
      <c r="D36" s="43"/>
    </row>
    <row r="37" spans="1:7" s="40" customFormat="1" x14ac:dyDescent="0.2">
      <c r="A37" s="41"/>
      <c r="B37" s="41"/>
      <c r="C37" s="42"/>
      <c r="D37" s="43"/>
    </row>
    <row r="38" spans="1:7" s="40" customFormat="1" x14ac:dyDescent="0.2">
      <c r="A38" s="41"/>
      <c r="B38" s="41"/>
      <c r="C38" s="42"/>
      <c r="D38" s="43"/>
    </row>
    <row r="39" spans="1:7" s="36" customFormat="1" ht="15" x14ac:dyDescent="0.2">
      <c r="A39" s="37"/>
      <c r="B39" s="37"/>
      <c r="C39" s="38"/>
      <c r="D39" s="39"/>
    </row>
    <row r="40" spans="1:7" s="40" customFormat="1" x14ac:dyDescent="0.2">
      <c r="A40" s="41"/>
      <c r="B40" s="41"/>
      <c r="C40" s="42"/>
      <c r="D40" s="43"/>
    </row>
    <row r="41" spans="1:7" s="40" customFormat="1" x14ac:dyDescent="0.2">
      <c r="A41" s="41"/>
      <c r="B41" s="41"/>
      <c r="C41" s="42"/>
      <c r="D41" s="43"/>
    </row>
    <row r="42" spans="1:7" s="40" customFormat="1" x14ac:dyDescent="0.2">
      <c r="A42" s="41"/>
      <c r="B42" s="41"/>
      <c r="C42" s="42"/>
      <c r="D42" s="43"/>
    </row>
    <row r="43" spans="1:7" s="40" customFormat="1" x14ac:dyDescent="0.2">
      <c r="A43" s="41"/>
      <c r="B43" s="41"/>
      <c r="C43" s="42"/>
      <c r="D43" s="43"/>
    </row>
    <row r="44" spans="1:7" s="40" customFormat="1" x14ac:dyDescent="0.2">
      <c r="A44" s="41"/>
      <c r="B44" s="41"/>
      <c r="C44" s="42"/>
      <c r="D44" s="43"/>
    </row>
    <row r="45" spans="1:7" s="40" customFormat="1" x14ac:dyDescent="0.2">
      <c r="A45" s="41"/>
      <c r="B45" s="41"/>
      <c r="C45" s="42"/>
      <c r="D45" s="43"/>
    </row>
    <row r="46" spans="1:7" s="40" customFormat="1" x14ac:dyDescent="0.2">
      <c r="A46" s="41"/>
      <c r="B46" s="41"/>
      <c r="C46" s="42"/>
      <c r="D46" s="43"/>
    </row>
    <row r="47" spans="1:7" s="40" customFormat="1" x14ac:dyDescent="0.2">
      <c r="A47" s="41"/>
      <c r="B47" s="41"/>
      <c r="C47" s="42"/>
      <c r="D47" s="43"/>
    </row>
    <row r="48" spans="1:7" s="40" customFormat="1" x14ac:dyDescent="0.2">
      <c r="A48" s="41"/>
      <c r="B48" s="41"/>
      <c r="C48" s="42"/>
      <c r="D48" s="43"/>
    </row>
    <row r="49" spans="1:4" s="40" customFormat="1" x14ac:dyDescent="0.2">
      <c r="A49" s="41"/>
      <c r="B49" s="41"/>
      <c r="C49" s="42"/>
      <c r="D49" s="43"/>
    </row>
    <row r="50" spans="1:4" s="40" customFormat="1" x14ac:dyDescent="0.2">
      <c r="A50" s="41"/>
      <c r="B50" s="41"/>
      <c r="C50" s="42"/>
      <c r="D50" s="43"/>
    </row>
    <row r="51" spans="1:4" s="40" customFormat="1" x14ac:dyDescent="0.2">
      <c r="A51" s="41"/>
      <c r="B51" s="41"/>
      <c r="C51" s="42"/>
      <c r="D51" s="43"/>
    </row>
    <row r="52" spans="1:4" s="40" customFormat="1" x14ac:dyDescent="0.2">
      <c r="A52" s="41"/>
      <c r="B52" s="41"/>
      <c r="C52" s="42"/>
      <c r="D52" s="43"/>
    </row>
    <row r="53" spans="1:4" s="40" customFormat="1" x14ac:dyDescent="0.2">
      <c r="A53" s="41"/>
      <c r="B53" s="41"/>
      <c r="C53" s="42"/>
      <c r="D53" s="43"/>
    </row>
    <row r="54" spans="1:4" s="40" customFormat="1" x14ac:dyDescent="0.2">
      <c r="A54" s="41"/>
      <c r="B54" s="41"/>
      <c r="C54" s="42"/>
      <c r="D54" s="43"/>
    </row>
    <row r="55" spans="1:4" s="40" customFormat="1" x14ac:dyDescent="0.2">
      <c r="A55" s="41"/>
      <c r="B55" s="41"/>
      <c r="C55" s="42"/>
      <c r="D55" s="43"/>
    </row>
    <row r="56" spans="1:4" s="40" customFormat="1" x14ac:dyDescent="0.2">
      <c r="A56" s="41"/>
      <c r="B56" s="41"/>
      <c r="C56" s="42"/>
      <c r="D56" s="43"/>
    </row>
    <row r="57" spans="1:4" s="40" customFormat="1" x14ac:dyDescent="0.2">
      <c r="A57" s="41"/>
      <c r="B57" s="41"/>
      <c r="C57" s="42"/>
      <c r="D57" s="43"/>
    </row>
    <row r="58" spans="1:4" s="40" customFormat="1" x14ac:dyDescent="0.2">
      <c r="A58" s="41"/>
      <c r="B58" s="41"/>
      <c r="C58" s="42"/>
      <c r="D58" s="43"/>
    </row>
    <row r="59" spans="1:4" s="40" customFormat="1" x14ac:dyDescent="0.2">
      <c r="A59" s="41"/>
      <c r="B59" s="41"/>
      <c r="C59" s="42"/>
      <c r="D59" s="43"/>
    </row>
    <row r="60" spans="1:4" s="40" customFormat="1" x14ac:dyDescent="0.2">
      <c r="A60" s="41"/>
      <c r="B60" s="41"/>
      <c r="C60" s="42"/>
      <c r="D60" s="43"/>
    </row>
    <row r="61" spans="1:4" s="40" customFormat="1" x14ac:dyDescent="0.2">
      <c r="A61" s="41"/>
      <c r="B61" s="41"/>
      <c r="C61" s="42"/>
      <c r="D61" s="43"/>
    </row>
    <row r="62" spans="1:4" s="40" customFormat="1" x14ac:dyDescent="0.2">
      <c r="A62" s="41"/>
      <c r="B62" s="41"/>
      <c r="C62" s="42"/>
      <c r="D62" s="43"/>
    </row>
    <row r="63" spans="1:4" s="40" customFormat="1" x14ac:dyDescent="0.2">
      <c r="A63" s="41"/>
      <c r="B63" s="41"/>
      <c r="C63" s="42"/>
      <c r="D63" s="43"/>
    </row>
    <row r="64" spans="1:4" s="40" customFormat="1" x14ac:dyDescent="0.2">
      <c r="A64" s="41"/>
      <c r="B64" s="41"/>
      <c r="C64" s="42"/>
      <c r="D64" s="43"/>
    </row>
    <row r="65" spans="1:4" s="40" customFormat="1" x14ac:dyDescent="0.2">
      <c r="A65" s="41"/>
      <c r="B65" s="41"/>
      <c r="C65" s="42"/>
      <c r="D65" s="43"/>
    </row>
    <row r="66" spans="1:4" s="40" customFormat="1" x14ac:dyDescent="0.2">
      <c r="A66" s="41"/>
      <c r="B66" s="41"/>
      <c r="C66" s="42"/>
      <c r="D66" s="43"/>
    </row>
    <row r="67" spans="1:4" s="40" customFormat="1" x14ac:dyDescent="0.2">
      <c r="A67" s="41"/>
      <c r="B67" s="41"/>
      <c r="C67" s="42"/>
      <c r="D67" s="43"/>
    </row>
    <row r="68" spans="1:4" s="40" customFormat="1" x14ac:dyDescent="0.2">
      <c r="A68" s="41"/>
      <c r="B68" s="41"/>
      <c r="C68" s="42"/>
      <c r="D68" s="43"/>
    </row>
    <row r="69" spans="1:4" s="40" customFormat="1" x14ac:dyDescent="0.2">
      <c r="A69" s="41"/>
      <c r="B69" s="41"/>
      <c r="C69" s="42"/>
      <c r="D69" s="43"/>
    </row>
    <row r="70" spans="1:4" s="40" customFormat="1" x14ac:dyDescent="0.2">
      <c r="A70" s="41"/>
      <c r="B70" s="41"/>
      <c r="C70" s="42"/>
      <c r="D70" s="43"/>
    </row>
    <row r="71" spans="1:4" s="40" customFormat="1" x14ac:dyDescent="0.2">
      <c r="A71" s="41"/>
      <c r="B71" s="41"/>
      <c r="C71" s="42"/>
      <c r="D71" s="43"/>
    </row>
    <row r="72" spans="1:4" s="40" customFormat="1" x14ac:dyDescent="0.2">
      <c r="A72" s="41"/>
      <c r="B72" s="41"/>
      <c r="C72" s="42"/>
      <c r="D72" s="43"/>
    </row>
    <row r="73" spans="1:4" s="40" customFormat="1" x14ac:dyDescent="0.2">
      <c r="A73" s="41"/>
      <c r="B73" s="41"/>
      <c r="C73" s="42"/>
      <c r="D73" s="43"/>
    </row>
    <row r="74" spans="1:4" s="36" customFormat="1" ht="15" x14ac:dyDescent="0.2">
      <c r="A74" s="37"/>
      <c r="B74" s="37"/>
      <c r="C74" s="38"/>
      <c r="D74" s="39"/>
    </row>
    <row r="75" spans="1:4" s="40" customFormat="1" x14ac:dyDescent="0.2">
      <c r="A75" s="41"/>
      <c r="B75" s="41"/>
      <c r="C75" s="42"/>
      <c r="D75" s="43"/>
    </row>
    <row r="76" spans="1:4" s="44" customFormat="1" x14ac:dyDescent="0.2">
      <c r="A76" s="45"/>
      <c r="B76" s="45"/>
      <c r="C76" s="46"/>
      <c r="D76" s="47"/>
    </row>
    <row r="77" spans="1:4" s="44" customFormat="1" x14ac:dyDescent="0.2">
      <c r="A77" s="45"/>
      <c r="B77" s="45"/>
      <c r="C77" s="46"/>
      <c r="D77" s="47"/>
    </row>
    <row r="78" spans="1:4" s="44" customFormat="1" x14ac:dyDescent="0.2">
      <c r="A78" s="45"/>
      <c r="B78" s="45"/>
      <c r="C78" s="46"/>
      <c r="D78" s="47"/>
    </row>
    <row r="79" spans="1:4" s="44" customFormat="1" x14ac:dyDescent="0.2">
      <c r="A79" s="45"/>
      <c r="B79" s="45"/>
      <c r="C79" s="46"/>
      <c r="D79" s="47"/>
    </row>
    <row r="80" spans="1:4" s="44" customFormat="1" x14ac:dyDescent="0.2">
      <c r="A80" s="45"/>
      <c r="B80" s="45"/>
      <c r="C80" s="46"/>
      <c r="D80" s="47"/>
    </row>
    <row r="81" spans="1:4" s="40" customFormat="1" x14ac:dyDescent="0.2">
      <c r="A81" s="41"/>
      <c r="B81" s="41"/>
      <c r="C81" s="42"/>
      <c r="D81" s="43"/>
    </row>
    <row r="82" spans="1:4" s="40" customFormat="1" x14ac:dyDescent="0.2">
      <c r="A82" s="41"/>
      <c r="B82" s="41"/>
      <c r="C82" s="42"/>
      <c r="D82" s="43"/>
    </row>
    <row r="83" spans="1:4" s="44" customFormat="1" x14ac:dyDescent="0.2">
      <c r="A83" s="45"/>
      <c r="B83" s="45"/>
      <c r="C83" s="46"/>
      <c r="D83" s="47"/>
    </row>
    <row r="84" spans="1:4" s="44" customFormat="1" x14ac:dyDescent="0.2">
      <c r="A84" s="45"/>
      <c r="B84" s="45"/>
      <c r="C84" s="46"/>
      <c r="D84" s="47"/>
    </row>
    <row r="85" spans="1:4" s="44" customFormat="1" x14ac:dyDescent="0.2">
      <c r="A85" s="45"/>
      <c r="B85" s="45"/>
      <c r="C85" s="46"/>
      <c r="D85" s="47"/>
    </row>
    <row r="86" spans="1:4" s="44" customFormat="1" x14ac:dyDescent="0.2">
      <c r="A86" s="45"/>
      <c r="B86" s="45"/>
      <c r="C86" s="46"/>
      <c r="D86" s="47"/>
    </row>
    <row r="87" spans="1:4" s="40" customFormat="1" x14ac:dyDescent="0.2">
      <c r="A87" s="41"/>
      <c r="B87" s="41"/>
      <c r="C87" s="42"/>
      <c r="D87" s="43"/>
    </row>
    <row r="88" spans="1:4" s="44" customFormat="1" x14ac:dyDescent="0.2">
      <c r="A88" s="45"/>
      <c r="B88" s="45"/>
      <c r="C88" s="46"/>
      <c r="D88" s="47"/>
    </row>
    <row r="89" spans="1:4" s="44" customFormat="1" x14ac:dyDescent="0.2">
      <c r="A89" s="45"/>
      <c r="B89" s="45"/>
      <c r="C89" s="46"/>
      <c r="D89" s="47"/>
    </row>
    <row r="90" spans="1:4" s="44" customFormat="1" x14ac:dyDescent="0.2">
      <c r="A90" s="45"/>
      <c r="B90" s="45"/>
      <c r="C90" s="46"/>
      <c r="D90" s="47"/>
    </row>
    <row r="91" spans="1:4" s="40" customFormat="1" x14ac:dyDescent="0.2">
      <c r="A91" s="41"/>
      <c r="B91" s="41"/>
      <c r="C91" s="42"/>
      <c r="D91" s="43"/>
    </row>
    <row r="92" spans="1:4" s="40" customFormat="1" x14ac:dyDescent="0.2">
      <c r="A92" s="41"/>
      <c r="B92" s="41"/>
      <c r="C92" s="42"/>
      <c r="D92" s="43"/>
    </row>
    <row r="93" spans="1:4" s="44" customFormat="1" x14ac:dyDescent="0.2">
      <c r="A93" s="45"/>
      <c r="B93" s="45"/>
      <c r="C93" s="46"/>
      <c r="D93" s="47"/>
    </row>
    <row r="94" spans="1:4" s="44" customFormat="1" x14ac:dyDescent="0.2">
      <c r="A94" s="45"/>
      <c r="B94" s="45"/>
      <c r="C94" s="46"/>
      <c r="D94" s="47"/>
    </row>
    <row r="95" spans="1:4" s="44" customFormat="1" x14ac:dyDescent="0.2">
      <c r="A95" s="45"/>
      <c r="B95" s="45"/>
      <c r="C95" s="46"/>
      <c r="D95" s="47"/>
    </row>
    <row r="96" spans="1:4" s="44" customFormat="1" x14ac:dyDescent="0.2">
      <c r="A96" s="45"/>
      <c r="B96" s="45"/>
      <c r="C96" s="46"/>
      <c r="D96" s="47"/>
    </row>
    <row r="97" spans="1:4" s="44" customFormat="1" x14ac:dyDescent="0.2">
      <c r="A97" s="45"/>
      <c r="B97" s="45"/>
      <c r="C97" s="46"/>
      <c r="D97" s="47"/>
    </row>
    <row r="98" spans="1:4" s="40" customFormat="1" x14ac:dyDescent="0.2">
      <c r="A98" s="41"/>
      <c r="B98" s="41"/>
      <c r="C98" s="42"/>
      <c r="D98" s="43"/>
    </row>
    <row r="99" spans="1:4" s="40" customFormat="1" x14ac:dyDescent="0.2">
      <c r="A99" s="41"/>
      <c r="B99" s="41"/>
      <c r="C99" s="42"/>
      <c r="D99" s="43"/>
    </row>
    <row r="100" spans="1:4" s="36" customFormat="1" ht="15" x14ac:dyDescent="0.2">
      <c r="A100" s="37"/>
      <c r="B100" s="37"/>
      <c r="C100" s="38"/>
      <c r="D100" s="39"/>
    </row>
    <row r="101" spans="1:4" s="40" customFormat="1" x14ac:dyDescent="0.2">
      <c r="A101" s="41"/>
      <c r="B101" s="41"/>
      <c r="C101" s="42"/>
      <c r="D101" s="43"/>
    </row>
    <row r="102" spans="1:4" s="40" customFormat="1" x14ac:dyDescent="0.2">
      <c r="A102" s="41"/>
      <c r="B102" s="41"/>
      <c r="C102" s="42"/>
      <c r="D102" s="43"/>
    </row>
    <row r="103" spans="1:4" s="40" customFormat="1" x14ac:dyDescent="0.2">
      <c r="A103" s="41"/>
      <c r="B103" s="41"/>
      <c r="C103" s="42"/>
      <c r="D103" s="43"/>
    </row>
    <row r="104" spans="1:4" s="44" customFormat="1" x14ac:dyDescent="0.2">
      <c r="A104" s="45"/>
      <c r="B104" s="45"/>
      <c r="C104" s="46"/>
      <c r="D104" s="47"/>
    </row>
    <row r="105" spans="1:4" s="44" customFormat="1" x14ac:dyDescent="0.2">
      <c r="A105" s="45"/>
      <c r="B105" s="45"/>
      <c r="C105" s="46"/>
      <c r="D105" s="47"/>
    </row>
    <row r="106" spans="1:4" s="44" customFormat="1" x14ac:dyDescent="0.2">
      <c r="A106" s="45"/>
      <c r="B106" s="45"/>
      <c r="C106" s="46"/>
      <c r="D106" s="47"/>
    </row>
    <row r="107" spans="1:4" s="44" customFormat="1" x14ac:dyDescent="0.2">
      <c r="A107" s="45"/>
      <c r="B107" s="45"/>
      <c r="C107" s="46"/>
      <c r="D107" s="47"/>
    </row>
    <row r="108" spans="1:4" s="44" customFormat="1" x14ac:dyDescent="0.2">
      <c r="A108" s="45"/>
      <c r="B108" s="45"/>
      <c r="C108" s="46"/>
      <c r="D108" s="47"/>
    </row>
    <row r="109" spans="1:4" s="44" customFormat="1" x14ac:dyDescent="0.2">
      <c r="A109" s="45"/>
      <c r="B109" s="45"/>
      <c r="C109" s="46"/>
      <c r="D109" s="47"/>
    </row>
    <row r="110" spans="1:4" s="40" customFormat="1" x14ac:dyDescent="0.2">
      <c r="A110" s="41"/>
      <c r="B110" s="41"/>
      <c r="C110" s="42"/>
      <c r="D110" s="43"/>
    </row>
    <row r="111" spans="1:4" s="40" customFormat="1" x14ac:dyDescent="0.2">
      <c r="A111" s="41"/>
      <c r="B111" s="41"/>
      <c r="C111" s="42"/>
      <c r="D111" s="43"/>
    </row>
    <row r="112" spans="1:4" s="40" customFormat="1" x14ac:dyDescent="0.2">
      <c r="A112" s="41"/>
      <c r="B112" s="41"/>
      <c r="C112" s="42"/>
      <c r="D112" s="43"/>
    </row>
    <row r="113" spans="1:4" s="40" customFormat="1" x14ac:dyDescent="0.2">
      <c r="A113" s="41"/>
      <c r="B113" s="41"/>
      <c r="C113" s="42"/>
      <c r="D113" s="43"/>
    </row>
    <row r="114" spans="1:4" s="40" customFormat="1" x14ac:dyDescent="0.2">
      <c r="A114" s="41"/>
      <c r="B114" s="41"/>
      <c r="C114" s="42"/>
      <c r="D114" s="43"/>
    </row>
    <row r="115" spans="1:4" s="40" customFormat="1" x14ac:dyDescent="0.2">
      <c r="A115" s="41"/>
      <c r="B115" s="41"/>
      <c r="C115" s="42"/>
      <c r="D115" s="43"/>
    </row>
    <row r="116" spans="1:4" s="40" customFormat="1" x14ac:dyDescent="0.2">
      <c r="A116" s="41"/>
      <c r="B116" s="41"/>
      <c r="C116" s="42"/>
      <c r="D116" s="43"/>
    </row>
    <row r="117" spans="1:4" s="40" customFormat="1" x14ac:dyDescent="0.2">
      <c r="A117" s="41"/>
      <c r="B117" s="41"/>
      <c r="C117" s="42"/>
      <c r="D117" s="43"/>
    </row>
    <row r="118" spans="1:4" s="40" customFormat="1" x14ac:dyDescent="0.2">
      <c r="A118" s="41"/>
      <c r="B118" s="41"/>
      <c r="C118" s="42"/>
      <c r="D118" s="43"/>
    </row>
    <row r="119" spans="1:4" s="40" customFormat="1" x14ac:dyDescent="0.2">
      <c r="A119" s="41"/>
      <c r="B119" s="41"/>
      <c r="C119" s="42"/>
      <c r="D119" s="43"/>
    </row>
    <row r="120" spans="1:4" s="40" customFormat="1" x14ac:dyDescent="0.2">
      <c r="A120" s="41"/>
      <c r="B120" s="41"/>
      <c r="C120" s="42"/>
      <c r="D120" s="43"/>
    </row>
    <row r="121" spans="1:4" s="40" customFormat="1" x14ac:dyDescent="0.2">
      <c r="A121" s="41"/>
      <c r="B121" s="41"/>
      <c r="C121" s="42"/>
      <c r="D121" s="43"/>
    </row>
    <row r="122" spans="1:4" s="40" customFormat="1" x14ac:dyDescent="0.2">
      <c r="A122" s="41"/>
      <c r="B122" s="41"/>
      <c r="C122" s="42"/>
      <c r="D122" s="43"/>
    </row>
    <row r="123" spans="1:4" s="40" customFormat="1" x14ac:dyDescent="0.2">
      <c r="A123" s="41"/>
      <c r="B123" s="41"/>
      <c r="C123" s="42"/>
      <c r="D123" s="43"/>
    </row>
    <row r="124" spans="1:4" s="40" customFormat="1" x14ac:dyDescent="0.2">
      <c r="A124" s="41"/>
      <c r="B124" s="41"/>
      <c r="C124" s="42"/>
      <c r="D124" s="43"/>
    </row>
    <row r="125" spans="1:4" s="44" customFormat="1" x14ac:dyDescent="0.2">
      <c r="A125" s="45"/>
      <c r="B125" s="45"/>
      <c r="C125" s="46"/>
      <c r="D125" s="47"/>
    </row>
    <row r="126" spans="1:4" s="44" customFormat="1" x14ac:dyDescent="0.2">
      <c r="A126" s="45"/>
      <c r="B126" s="45"/>
      <c r="C126" s="46"/>
      <c r="D126" s="47"/>
    </row>
    <row r="127" spans="1:4" s="44" customFormat="1" x14ac:dyDescent="0.2">
      <c r="A127" s="45"/>
      <c r="B127" s="45"/>
      <c r="C127" s="46"/>
      <c r="D127" s="47"/>
    </row>
    <row r="128" spans="1:4" s="44" customFormat="1" x14ac:dyDescent="0.2">
      <c r="A128" s="45"/>
      <c r="B128" s="45"/>
      <c r="C128" s="46"/>
      <c r="D128" s="47"/>
    </row>
    <row r="129" spans="1:4" s="44" customFormat="1" x14ac:dyDescent="0.2">
      <c r="A129" s="45"/>
      <c r="B129" s="45"/>
      <c r="C129" s="46"/>
      <c r="D129" s="47"/>
    </row>
    <row r="130" spans="1:4" s="40" customFormat="1" x14ac:dyDescent="0.2">
      <c r="A130" s="41"/>
      <c r="B130" s="41"/>
      <c r="C130" s="42"/>
      <c r="D130" s="43"/>
    </row>
    <row r="131" spans="1:4" s="40" customFormat="1" x14ac:dyDescent="0.2">
      <c r="A131" s="41"/>
      <c r="B131" s="41"/>
      <c r="C131" s="42"/>
      <c r="D131" s="43"/>
    </row>
    <row r="132" spans="1:4" s="40" customFormat="1" x14ac:dyDescent="0.2">
      <c r="A132" s="41"/>
      <c r="B132" s="41"/>
      <c r="C132" s="42"/>
      <c r="D132" s="43"/>
    </row>
    <row r="133" spans="1:4" s="40" customFormat="1" x14ac:dyDescent="0.2">
      <c r="A133" s="41"/>
      <c r="B133" s="41"/>
      <c r="C133" s="42"/>
      <c r="D133" s="43"/>
    </row>
    <row r="134" spans="1:4" s="40" customFormat="1" x14ac:dyDescent="0.2">
      <c r="A134" s="41"/>
      <c r="B134" s="41"/>
      <c r="C134" s="42"/>
      <c r="D134" s="43"/>
    </row>
    <row r="135" spans="1:4" s="36" customFormat="1" ht="15" x14ac:dyDescent="0.2">
      <c r="A135" s="37"/>
      <c r="B135" s="37"/>
      <c r="C135" s="38"/>
      <c r="D135" s="39"/>
    </row>
    <row r="136" spans="1:4" s="36" customFormat="1" ht="15" x14ac:dyDescent="0.2">
      <c r="A136" s="37"/>
      <c r="B136" s="37"/>
      <c r="C136" s="38"/>
      <c r="D136" s="39"/>
    </row>
    <row r="137" spans="1:4" s="36" customFormat="1" ht="15" x14ac:dyDescent="0.2">
      <c r="A137" s="37"/>
      <c r="B137" s="37"/>
      <c r="C137" s="38"/>
      <c r="D137" s="39"/>
    </row>
    <row r="138" spans="1:4" s="40" customFormat="1" x14ac:dyDescent="0.2">
      <c r="A138" s="41"/>
      <c r="B138" s="41"/>
      <c r="C138" s="42"/>
      <c r="D138" s="43"/>
    </row>
    <row r="139" spans="1:4" s="44" customFormat="1" x14ac:dyDescent="0.2">
      <c r="A139" s="45"/>
      <c r="B139" s="45"/>
      <c r="C139" s="46"/>
      <c r="D139" s="47"/>
    </row>
    <row r="140" spans="1:4" s="44" customFormat="1" x14ac:dyDescent="0.2">
      <c r="A140" s="45"/>
      <c r="B140" s="45"/>
      <c r="C140" s="46"/>
      <c r="D140" s="47"/>
    </row>
    <row r="141" spans="1:4" s="44" customFormat="1" x14ac:dyDescent="0.2">
      <c r="A141" s="45"/>
      <c r="B141" s="45"/>
      <c r="C141" s="46"/>
      <c r="D141" s="47"/>
    </row>
    <row r="142" spans="1:4" s="44" customFormat="1" x14ac:dyDescent="0.2">
      <c r="A142" s="45"/>
      <c r="B142" s="45"/>
      <c r="C142" s="46"/>
      <c r="D142" s="47"/>
    </row>
    <row r="143" spans="1:4" s="44" customFormat="1" x14ac:dyDescent="0.2">
      <c r="A143" s="45"/>
      <c r="B143" s="45"/>
      <c r="C143" s="46"/>
      <c r="D143" s="47"/>
    </row>
    <row r="144" spans="1:4" s="40" customFormat="1" x14ac:dyDescent="0.2">
      <c r="A144" s="41"/>
      <c r="B144" s="41"/>
      <c r="C144" s="42"/>
      <c r="D144" s="43"/>
    </row>
    <row r="145" spans="1:4" s="36" customFormat="1" ht="15" x14ac:dyDescent="0.2">
      <c r="A145" s="37"/>
      <c r="B145" s="37"/>
      <c r="C145" s="38"/>
      <c r="D145" s="39"/>
    </row>
    <row r="146" spans="1:4" s="36" customFormat="1" ht="15" x14ac:dyDescent="0.2">
      <c r="A146" s="37"/>
      <c r="B146" s="37"/>
      <c r="C146" s="38"/>
      <c r="D146" s="39"/>
    </row>
    <row r="147" spans="1:4" s="36" customFormat="1" ht="15" x14ac:dyDescent="0.2">
      <c r="A147" s="37"/>
      <c r="B147" s="37"/>
      <c r="C147" s="38"/>
      <c r="D147" s="39"/>
    </row>
    <row r="148" spans="1:4" s="36" customFormat="1" ht="15" x14ac:dyDescent="0.2">
      <c r="A148" s="37"/>
      <c r="B148" s="37"/>
      <c r="C148" s="38"/>
      <c r="D148" s="39"/>
    </row>
    <row r="149" spans="1:4" s="36" customFormat="1" ht="15" x14ac:dyDescent="0.2">
      <c r="A149" s="37"/>
      <c r="B149" s="37"/>
      <c r="C149" s="38"/>
      <c r="D149" s="39"/>
    </row>
    <row r="150" spans="1:4" s="36" customFormat="1" ht="15" x14ac:dyDescent="0.2">
      <c r="A150" s="37"/>
      <c r="B150" s="37"/>
      <c r="C150" s="38"/>
      <c r="D150" s="39"/>
    </row>
  </sheetData>
  <sheetProtection algorithmName="SHA-512" hashValue="Ohg3H7l/63tGAtJ7aTl+ehNmy8w4ZVdOSGcOz7HzRRML3iARAq3vOHOfPEW4QHKC26cPBG4j2Iz+uKJyXrN9pA==" saltValue="k27oPo2RY9aXRwll7CQ8xg==" spinCount="100000" sheet="1" objects="1" scenarios="1"/>
  <conditionalFormatting sqref="E1:IH1048576">
    <cfRule type="expression" dxfId="8" priority="2" stopIfTrue="1">
      <formula>#REF!=1</formula>
    </cfRule>
  </conditionalFormatting>
  <conditionalFormatting sqref="D8">
    <cfRule type="expression" dxfId="7" priority="82" stopIfTrue="1">
      <formula>#REF!&gt;0</formula>
    </cfRule>
    <cfRule type="expression" dxfId="6" priority="83" stopIfTrue="1">
      <formula>#REF!=-1</formula>
    </cfRule>
  </conditionalFormatting>
  <conditionalFormatting sqref="D9:D65532">
    <cfRule type="expression" dxfId="5" priority="84" stopIfTrue="1">
      <formula>#REF!&gt;0</formula>
    </cfRule>
    <cfRule type="expression" dxfId="4" priority="85" stopIfTrue="1">
      <formula>#REF!=1</formula>
    </cfRule>
  </conditionalFormatting>
  <conditionalFormatting sqref="A9:C65532 A1:C6">
    <cfRule type="expression" dxfId="3" priority="100" stopIfTrue="1">
      <formula>#REF!&gt;0</formula>
    </cfRule>
    <cfRule type="expression" dxfId="2" priority="101" stopIfTrue="1">
      <formula>#REF!=1</formula>
    </cfRule>
  </conditionalFormatting>
  <conditionalFormatting sqref="A8:C8">
    <cfRule type="expression" dxfId="1" priority="104" stopIfTrue="1">
      <formula>#REF!&gt;0</formula>
    </cfRule>
    <cfRule type="expression" dxfId="0" priority="105" stopIfTrue="1">
      <formula>#REF!=-1</formula>
    </cfRule>
  </conditionalFormatting>
  <pageMargins left="0.75" right="0.75" top="1" bottom="1" header="0.5" footer="0.5"/>
  <pageSetup paperSize="9" scale="69" fitToHeight="0" orientation="landscape" cellComments="atEnd" r:id="rId1"/>
  <headerFooter alignWithMargins="0"/>
  <rowBreaks count="1" manualBreakCount="1">
    <brk id="8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BF0A1127-EF82-488D-9BA3-D70FE99A8A28}">
  <ds:schemaRefs>
    <ds:schemaRef ds:uri="http://purl.org/dc/elements/1.1/"/>
    <ds:schemaRef ds:uri="http://purl.org/dc/terms/"/>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FE80E57-49EC-47F8-9C09-C7440715C014}">
  <ds:schemaRefs>
    <ds:schemaRef ds:uri="http://schemas.microsoft.com/sharepoint/v3/contenttype/forms"/>
  </ds:schemaRefs>
</ds:datastoreItem>
</file>

<file path=customXml/itemProps3.xml><?xml version="1.0" encoding="utf-8"?>
<ds:datastoreItem xmlns:ds="http://schemas.openxmlformats.org/officeDocument/2006/customXml" ds:itemID="{9B8F7B0C-2F0F-4ED2-B4AA-95369618B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2</vt:i4>
      </vt:variant>
    </vt:vector>
  </HeadingPairs>
  <TitlesOfParts>
    <vt:vector size="6" baseType="lpstr">
      <vt:lpstr>Popis del</vt:lpstr>
      <vt:lpstr>Definicija</vt:lpstr>
      <vt:lpstr>Sheet1</vt:lpstr>
      <vt:lpstr>Rekapitulacija</vt:lpstr>
      <vt:lpstr>Rekapitulacija!Področje_tiskanja</vt:lpstr>
      <vt:lpstr>'Popis del'!Tiskanje_naslovov</vt:lpstr>
    </vt:vector>
  </TitlesOfParts>
  <Company>Mojdenar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template_NivoCenaBrezPop.xlsm</dc:title>
  <dc:creator>Powered by XPERT, www.x-pert.si</dc:creator>
  <cp:lastModifiedBy>Dejan Dragas</cp:lastModifiedBy>
  <cp:lastPrinted>2021-07-20T05:03:46Z</cp:lastPrinted>
  <dcterms:created xsi:type="dcterms:W3CDTF">2006-09-18T09:38:05Z</dcterms:created>
  <dcterms:modified xsi:type="dcterms:W3CDTF">2021-08-05T05:22:32Z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zija">
    <vt:lpwstr>1</vt:lpwstr>
  </property>
  <property fmtid="{D5CDD505-2E9C-101B-9397-08002B2CF9AE}" pid="3" name="Kratki opis">
    <vt:lpwstr>Nova definicija Izvoza/uvoza Cen</vt:lpwstr>
  </property>
</Properties>
</file>